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для ТМХ_апрель 24г\"/>
    </mc:Choice>
  </mc:AlternateContent>
  <xr:revisionPtr revIDLastSave="0" documentId="13_ncr:1_{ED7F9249-3AFE-4EB6-B272-D0DE118409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ДЦ" sheetId="45" r:id="rId1"/>
    <sheet name="КС3 №1" sheetId="16" state="hidden" r:id="rId2"/>
    <sheet name="кс-2 №1корр" sheetId="40" state="hidden" r:id="rId3"/>
    <sheet name="КС3 №2 апрель" sheetId="43" state="hidden" r:id="rId4"/>
    <sheet name="кс-2 №2корр" sheetId="42" state="hidden" r:id="rId5"/>
    <sheet name="кс-6 на 06.05" sheetId="44" state="hidden" r:id="rId6"/>
    <sheet name="кс-2 №1" sheetId="3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ВДЦ!$AE$22:$AJ$23</definedName>
    <definedName name="_xlnm._FilterDatabase" localSheetId="6" hidden="1">'кс-2 №1'!$A$26:$U$588</definedName>
    <definedName name="_xlnm._FilterDatabase" localSheetId="2" hidden="1">'кс-2 №1корр'!$A$28:$R$581</definedName>
    <definedName name="_xlnm._FilterDatabase" localSheetId="4" hidden="1">'кс-2 №2корр'!$A$25:$AJ$582</definedName>
    <definedName name="_xlnm._FilterDatabase" localSheetId="5" hidden="1">'кс-6 на 06.05'!$AE$26:$AJ$27</definedName>
    <definedName name="Excel_BuiltIn__FilterDatabase_4" localSheetId="0">#REF!</definedName>
    <definedName name="Excel_BuiltIn__FilterDatabase_4" localSheetId="6">#REF!</definedName>
    <definedName name="Excel_BuiltIn__FilterDatabase_4" localSheetId="2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6">#REF!</definedName>
    <definedName name="Excel_BuiltIn_Print_Area" localSheetId="2">#REF!</definedName>
    <definedName name="Excel_BuiltIn_Print_Area" localSheetId="4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6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6">#REF!</definedName>
    <definedName name="Excel_BuiltIn_Print_Area_13" localSheetId="2">#REF!</definedName>
    <definedName name="Excel_BuiltIn_Print_Area_13" localSheetId="4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6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6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6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6">#REF!</definedName>
    <definedName name="Excel_BuiltIn_Print_Area_5" localSheetId="2">#REF!</definedName>
    <definedName name="Excel_BuiltIn_Print_Area_5" localSheetId="4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6">#REF!</definedName>
    <definedName name="Excel_BuiltIn_Print_Area_6" localSheetId="2">#REF!</definedName>
    <definedName name="Excel_BuiltIn_Print_Area_6" localSheetId="4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6">#REF!</definedName>
    <definedName name="Excel_BuiltIn_Print_Area_7" localSheetId="2">#REF!</definedName>
    <definedName name="Excel_BuiltIn_Print_Area_7" localSheetId="4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6">#REF!</definedName>
    <definedName name="Excel_BuiltIn_Print_Area_8" localSheetId="2">#REF!</definedName>
    <definedName name="Excel_BuiltIn_Print_Area_8" localSheetId="4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6">#REF!</definedName>
    <definedName name="Excel_BuiltIn_Print_Titles" localSheetId="2">#REF!</definedName>
    <definedName name="Excel_BuiltIn_Print_Titles" localSheetId="4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6">#REF!</definedName>
    <definedName name="Fuck" localSheetId="2">#REF!</definedName>
    <definedName name="Fuck" localSheetId="4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6">#REF!</definedName>
    <definedName name="VES" localSheetId="2">#REF!</definedName>
    <definedName name="VES" localSheetId="4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6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6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6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6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6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6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6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6">'[2]исх дан'!#REF!</definedName>
    <definedName name="БИРЖА2" localSheetId="2">'[2]исх дан'!#REF!</definedName>
    <definedName name="БИРЖА2" localSheetId="4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6">#REF!</definedName>
    <definedName name="д" localSheetId="2">#REF!</definedName>
    <definedName name="д" localSheetId="4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6">[5]Кабель!#REF!</definedName>
    <definedName name="Дост_Кавказ" localSheetId="2">[5]Кабель!#REF!</definedName>
    <definedName name="Дост_Кавказ" localSheetId="4">[5]Кабель!#REF!</definedName>
    <definedName name="Дост_Кавказ" localSheetId="5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6">#REF!</definedName>
    <definedName name="Доставка_Алюр" localSheetId="2">#REF!</definedName>
    <definedName name="Доставка_Алюр" localSheetId="4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6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6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6">#REF!</definedName>
    <definedName name="Доставка_Дилявер" localSheetId="2">#REF!</definedName>
    <definedName name="Доставка_Дилявер" localSheetId="4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6">#REF!</definedName>
    <definedName name="доставка_кавказ" localSheetId="2">#REF!</definedName>
    <definedName name="доставка_кавказ" localSheetId="4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6">#REF!</definedName>
    <definedName name="к1" localSheetId="2">#REF!</definedName>
    <definedName name="к1" localSheetId="4">#REF!</definedName>
    <definedName name="к1" localSheetId="5">#REF!</definedName>
    <definedName name="к1">#REF!</definedName>
    <definedName name="к2" localSheetId="0">#REF!</definedName>
    <definedName name="к2" localSheetId="6">#REF!</definedName>
    <definedName name="к2" localSheetId="2">#REF!</definedName>
    <definedName name="к2" localSheetId="4">#REF!</definedName>
    <definedName name="к2" localSheetId="5">#REF!</definedName>
    <definedName name="к2">#REF!</definedName>
    <definedName name="к3" localSheetId="0">#REF!</definedName>
    <definedName name="к3" localSheetId="6">#REF!</definedName>
    <definedName name="к3" localSheetId="2">#REF!</definedName>
    <definedName name="к3" localSheetId="4">#REF!</definedName>
    <definedName name="к3" localSheetId="5">#REF!</definedName>
    <definedName name="к3">#REF!</definedName>
    <definedName name="Код_1" localSheetId="0">[4]Смета!#REF!</definedName>
    <definedName name="Код_1" localSheetId="6">[4]Смета!#REF!</definedName>
    <definedName name="Код_1" localSheetId="2">[4]Смета!#REF!</definedName>
    <definedName name="Код_1" localSheetId="4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6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6">#REF!</definedName>
    <definedName name="Конец" localSheetId="2">#REF!</definedName>
    <definedName name="Конец" localSheetId="4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6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5">'[2]исх дан'!#REF!</definedName>
    <definedName name="конкр150">'[2]исх дан'!#REF!</definedName>
    <definedName name="конкр230" localSheetId="0">'[2]исх дан'!#REF!</definedName>
    <definedName name="конкр230" localSheetId="6">'[2]исх дан'!#REF!</definedName>
    <definedName name="конкр230" localSheetId="2">'[2]исх дан'!#REF!</definedName>
    <definedName name="конкр230" localSheetId="4">'[2]исх дан'!#REF!</definedName>
    <definedName name="конкр230" localSheetId="5">'[2]исх дан'!#REF!</definedName>
    <definedName name="конкр230">'[2]исх дан'!#REF!</definedName>
    <definedName name="конкр240" localSheetId="0">'[2]исх дан'!#REF!</definedName>
    <definedName name="конкр240" localSheetId="6">'[2]исх дан'!#REF!</definedName>
    <definedName name="конкр240" localSheetId="2">'[2]исх дан'!#REF!</definedName>
    <definedName name="конкр240" localSheetId="4">'[2]исх дан'!#REF!</definedName>
    <definedName name="конкр240" localSheetId="5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6">'[2]исх дан'!#REF!</definedName>
    <definedName name="КОНТРОЛЬНИК" localSheetId="2">'[2]исх дан'!#REF!</definedName>
    <definedName name="КОНТРОЛЬНИК" localSheetId="4">'[2]исх дан'!#REF!</definedName>
    <definedName name="КОНТРОЛЬНИК" localSheetId="5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6">[4]Материалы!#REF!</definedName>
    <definedName name="Копилка_объем" localSheetId="2">[4]Материалы!#REF!</definedName>
    <definedName name="Копилка_объем" localSheetId="4">[4]Материалы!#REF!</definedName>
    <definedName name="Копилка_объем" localSheetId="5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6">[4]Материалы!#REF!</definedName>
    <definedName name="Копилка_сумма" localSheetId="2">[4]Материалы!#REF!</definedName>
    <definedName name="Копилка_сумма" localSheetId="4">[4]Материалы!#REF!</definedName>
    <definedName name="Копилка_сумма" localSheetId="5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6">'[2]исх дан'!#REF!</definedName>
    <definedName name="КОРОБ_ДОБ_РОЗН" localSheetId="2">'[2]исх дан'!#REF!</definedName>
    <definedName name="КОРОБ_ДОБ_РОЗН" localSheetId="4">'[2]исх дан'!#REF!</definedName>
    <definedName name="КОРОБ_ДОБ_РОЗН" localSheetId="5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6">'[2]исх дан'!#REF!</definedName>
    <definedName name="КОРОБ_РФ" localSheetId="2">'[2]исх дан'!#REF!</definedName>
    <definedName name="КОРОБ_РФ" localSheetId="4">'[2]исх дан'!#REF!</definedName>
    <definedName name="КОРОБ_РФ" localSheetId="5">'[2]исх дан'!#REF!</definedName>
    <definedName name="КОРОБ_РФ">'[2]исх дан'!#REF!</definedName>
    <definedName name="_xlnm.Criteria" localSheetId="0">#REF!</definedName>
    <definedName name="_xlnm.Criteria" localSheetId="6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6">'[2]исх дан'!#REF!</definedName>
    <definedName name="КУРС" localSheetId="2">'[2]исх дан'!#REF!</definedName>
    <definedName name="КУРС" localSheetId="4">'[2]исх дан'!#REF!</definedName>
    <definedName name="КУРС" localSheetId="5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 localSheetId="2">'[2]исх дан'!#REF!</definedName>
    <definedName name="КУРС_2Й_ЛИСТ" localSheetId="4">'[2]исх дан'!#REF!</definedName>
    <definedName name="КУРС_2Й_ЛИСТ" localSheetId="5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6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6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5">'[2]исх дан'!#REF!</definedName>
    <definedName name="КУРС_КОЛЬЧ">'[2]исх дан'!#REF!</definedName>
    <definedName name="КУРС_ЛУК" localSheetId="0">'[2]исх дан'!#REF!</definedName>
    <definedName name="КУРС_ЛУК" localSheetId="6">'[2]исх дан'!#REF!</definedName>
    <definedName name="КУРС_ЛУК" localSheetId="2">'[2]исх дан'!#REF!</definedName>
    <definedName name="КУРС_ЛУК" localSheetId="4">'[2]исх дан'!#REF!</definedName>
    <definedName name="КУРС_ЛУК" localSheetId="5">'[2]исх дан'!#REF!</definedName>
    <definedName name="КУРС_ЛУК">'[2]исх дан'!#REF!</definedName>
    <definedName name="КУРС_ЛУКИ" localSheetId="0">'[2]исх дан'!#REF!</definedName>
    <definedName name="КУРС_ЛУКИ" localSheetId="6">'[2]исх дан'!#REF!</definedName>
    <definedName name="КУРС_ЛУКИ" localSheetId="2">'[2]исх дан'!#REF!</definedName>
    <definedName name="КУРС_ЛУКИ" localSheetId="4">'[2]исх дан'!#REF!</definedName>
    <definedName name="КУРС_ЛУКИ" localSheetId="5">'[2]исх дан'!#REF!</definedName>
    <definedName name="КУРС_ЛУКИ">'[2]исх дан'!#REF!</definedName>
    <definedName name="КУРС_РК" localSheetId="0">'[2]исх дан'!#REF!</definedName>
    <definedName name="КУРС_РК" localSheetId="6">'[2]исх дан'!#REF!</definedName>
    <definedName name="КУРС_РК" localSheetId="2">'[2]исх дан'!#REF!</definedName>
    <definedName name="КУРС_РК" localSheetId="4">'[2]исх дан'!#REF!</definedName>
    <definedName name="КУРС_РК" localSheetId="5">'[2]исх дан'!#REF!</definedName>
    <definedName name="КУРС_РК">'[2]исх дан'!#REF!</definedName>
    <definedName name="левон_опт" localSheetId="0">#REF!</definedName>
    <definedName name="левон_опт" localSheetId="6">#REF!</definedName>
    <definedName name="левон_опт" localSheetId="2">#REF!</definedName>
    <definedName name="левон_опт" localSheetId="4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6">#REF!</definedName>
    <definedName name="левон_розн" localSheetId="2">#REF!</definedName>
    <definedName name="левон_розн" localSheetId="4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6">#REF!,#REF!</definedName>
    <definedName name="лист10" localSheetId="2">#REF!,#REF!</definedName>
    <definedName name="лист10" localSheetId="4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6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6">#REF!,#REF!,#REF!,#REF!</definedName>
    <definedName name="лист3_txt" localSheetId="2">#REF!,#REF!,#REF!,#REF!</definedName>
    <definedName name="лист3_txt" localSheetId="4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6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6">#REF!,#REF!,#REF!,#REF!</definedName>
    <definedName name="лист4_txt" localSheetId="2">#REF!,#REF!,#REF!,#REF!</definedName>
    <definedName name="лист4_txt" localSheetId="4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6">#REF!,#REF!</definedName>
    <definedName name="лист8" localSheetId="2">#REF!,#REF!</definedName>
    <definedName name="лист8" localSheetId="4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6">#REF!</definedName>
    <definedName name="ЛУКИ" localSheetId="2">#REF!</definedName>
    <definedName name="ЛУКИ" localSheetId="4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6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6">[5]Кабель!#REF!</definedName>
    <definedName name="Мин.нац." localSheetId="2">[5]Кабель!#REF!</definedName>
    <definedName name="Мин.нац." localSheetId="4">[5]Кабель!#REF!</definedName>
    <definedName name="Мин.нац." localSheetId="5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6">'[2]исх дан'!#REF!</definedName>
    <definedName name="ммм" localSheetId="2">'[2]исх дан'!#REF!</definedName>
    <definedName name="ммм" localSheetId="4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6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5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6">'[2]исх дан'!#REF!</definedName>
    <definedName name="НАЦ_ГОФР_СПЕЦ" localSheetId="2">'[2]исх дан'!#REF!</definedName>
    <definedName name="НАЦ_ГОФР_СПЕЦ" localSheetId="4">'[2]исх дан'!#REF!</definedName>
    <definedName name="НАЦ_ГОФР_СПЕЦ" localSheetId="5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6">'[2]исх дан'!#REF!</definedName>
    <definedName name="НАЦ_КОЛЬЧ" localSheetId="2">'[2]исх дан'!#REF!</definedName>
    <definedName name="НАЦ_КОЛЬЧ" localSheetId="4">'[2]исх дан'!#REF!</definedName>
    <definedName name="НАЦ_КОЛЬЧ" localSheetId="5">'[2]исх дан'!#REF!</definedName>
    <definedName name="НАЦ_КОЛЬЧ">'[2]исх дан'!#REF!</definedName>
    <definedName name="НАЦ_КОРОБ" localSheetId="0">'[2]исх дан'!#REF!</definedName>
    <definedName name="НАЦ_КОРОБ" localSheetId="6">'[2]исх дан'!#REF!</definedName>
    <definedName name="НАЦ_КОРОБ" localSheetId="2">'[2]исх дан'!#REF!</definedName>
    <definedName name="НАЦ_КОРОБ" localSheetId="4">'[2]исх дан'!#REF!</definedName>
    <definedName name="НАЦ_КОРОБ" localSheetId="5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6">'[2]исх дан'!#REF!</definedName>
    <definedName name="нац_метрук" localSheetId="2">'[2]исх дан'!#REF!</definedName>
    <definedName name="нац_метрук" localSheetId="4">'[2]исх дан'!#REF!</definedName>
    <definedName name="нац_метрук" localSheetId="5">'[2]исх дан'!#REF!</definedName>
    <definedName name="нац_метрук">'[2]исх дан'!#REF!</definedName>
    <definedName name="нац_након" localSheetId="0">#REF!</definedName>
    <definedName name="нац_након" localSheetId="6">#REF!</definedName>
    <definedName name="нац_након" localSheetId="2">#REF!</definedName>
    <definedName name="нац_након" localSheetId="4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6">#REF!</definedName>
    <definedName name="НАЦ_НЕГОРЮЧ" localSheetId="2">#REF!</definedName>
    <definedName name="НАЦ_НЕГОРЮЧ" localSheetId="4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6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5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6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 localSheetId="5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6">'[2]исх дан'!#REF!</definedName>
    <definedName name="НАЦ_ОПТ_КОЛЬЧ_тпп" localSheetId="2">'[2]исх дан'!#REF!</definedName>
    <definedName name="НАЦ_ОПТ_КОЛЬЧ_тпп" localSheetId="4">'[2]исх дан'!#REF!</definedName>
    <definedName name="НАЦ_ОПТ_КОЛЬЧ_тпп" localSheetId="5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6">'[2]исх дан'!#REF!</definedName>
    <definedName name="НАЦ_РЫБ" localSheetId="2">'[2]исх дан'!#REF!</definedName>
    <definedName name="НАЦ_РЫБ" localSheetId="4">'[2]исх дан'!#REF!</definedName>
    <definedName name="НАЦ_РЫБ" localSheetId="5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6">'[2]исх дан'!#REF!</definedName>
    <definedName name="НАЦ_РЫБ_КРУПН" localSheetId="2">'[2]исх дан'!#REF!</definedName>
    <definedName name="НАЦ_РЫБ_КРУПН" localSheetId="4">'[2]исх дан'!#REF!</definedName>
    <definedName name="НАЦ_РЫБ_КРУПН" localSheetId="5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6">'[2]исх дан'!#REF!</definedName>
    <definedName name="НАЦ_РЫБ_МЕЛК" localSheetId="2">'[2]исх дан'!#REF!</definedName>
    <definedName name="НАЦ_РЫБ_МЕЛК" localSheetId="4">'[2]исх дан'!#REF!</definedName>
    <definedName name="НАЦ_РЫБ_МЕЛК" localSheetId="5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6">'[2]исх дан'!#REF!</definedName>
    <definedName name="НАЦ_СМОЛ_АВВГ" localSheetId="2">'[2]исх дан'!#REF!</definedName>
    <definedName name="НАЦ_СМОЛ_АВВГ" localSheetId="4">'[2]исх дан'!#REF!</definedName>
    <definedName name="НАЦ_СМОЛ_АВВГ" localSheetId="5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6">'[2]исх дан'!#REF!</definedName>
    <definedName name="НАЦ_СМОЛ_АПВ" localSheetId="2">'[2]исх дан'!#REF!</definedName>
    <definedName name="НАЦ_СМОЛ_АПВ" localSheetId="4">'[2]исх дан'!#REF!</definedName>
    <definedName name="НАЦ_СМОЛ_АПВ" localSheetId="5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6">'[2]исх дан'!#REF!</definedName>
    <definedName name="НАЦ_СМОЛ_М" localSheetId="2">'[2]исх дан'!#REF!</definedName>
    <definedName name="НАЦ_СМОЛ_М" localSheetId="4">'[2]исх дан'!#REF!</definedName>
    <definedName name="НАЦ_СМОЛ_М" localSheetId="5">'[2]исх дан'!#REF!</definedName>
    <definedName name="НАЦ_СМОЛ_М">'[2]исх дан'!#REF!</definedName>
    <definedName name="НАЦ_ТУРЦ_ОПТ" localSheetId="0">#REF!</definedName>
    <definedName name="НАЦ_ТУРЦ_ОПТ" localSheetId="6">#REF!</definedName>
    <definedName name="НАЦ_ТУРЦ_ОПТ" localSheetId="2">#REF!</definedName>
    <definedName name="НАЦ_ТУРЦ_ОПТ" localSheetId="4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6">#REF!</definedName>
    <definedName name="НАЦ_ТУРЦ_РОЗН" localSheetId="2">#REF!</definedName>
    <definedName name="НАЦ_ТУРЦ_РОЗН" localSheetId="4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6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5">'[2]исх дан'!#REF!</definedName>
    <definedName name="НАЦЕНКА">'[2]исх дан'!#REF!</definedName>
    <definedName name="НАЦЕНКА_150" localSheetId="0">'[2]исх дан'!#REF!</definedName>
    <definedName name="НАЦЕНКА_150" localSheetId="6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 localSheetId="5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6">'[2]исх дан'!#REF!</definedName>
    <definedName name="НАЦЕНКА_СЧЕТЧ" localSheetId="2">'[2]исх дан'!#REF!</definedName>
    <definedName name="НАЦЕНКА_СЧЕТЧ" localSheetId="4">'[2]исх дан'!#REF!</definedName>
    <definedName name="НАЦЕНКА_СЧЕТЧ" localSheetId="5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6">'[2]исх дан'!#REF!</definedName>
    <definedName name="НАЦЕНКА_СЧЕТЧИКИ" localSheetId="2">'[2]исх дан'!#REF!</definedName>
    <definedName name="НАЦЕНКА_СЧЕТЧИКИ" localSheetId="4">'[2]исх дан'!#REF!</definedName>
    <definedName name="НАЦЕНКА_СЧЕТЧИКИ" localSheetId="5">'[2]исх дан'!#REF!</definedName>
    <definedName name="НАЦЕНКА_СЧЕТЧИКИ">'[2]исх дан'!#REF!</definedName>
    <definedName name="НДС" localSheetId="0">'[2]исх дан'!#REF!</definedName>
    <definedName name="НДС" localSheetId="6">'[2]исх дан'!#REF!</definedName>
    <definedName name="НДС" localSheetId="2">'[2]исх дан'!#REF!</definedName>
    <definedName name="НДС" localSheetId="4">'[2]исх дан'!#REF!</definedName>
    <definedName name="НДС" localSheetId="5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6">'кс-2 №1'!$A$1:$U$596</definedName>
    <definedName name="_xlnm.Print_Area" localSheetId="2">'кс-2 №1корр'!$A$1:$X$589</definedName>
    <definedName name="_xlnm.Print_Area" localSheetId="4">'кс-2 №2корр'!$A$1:$AD$589</definedName>
    <definedName name="_xlnm.Print_Area" localSheetId="1">'КС3 №1'!$A$1:$H$99</definedName>
    <definedName name="_xlnm.Print_Area" localSheetId="3">'КС3 №2 апрель'!$A$1:$H$99</definedName>
    <definedName name="_xlnm.Print_Area" localSheetId="5">'кс-6 на 06.05'!$A$1:$AJ$589</definedName>
    <definedName name="ООС" localSheetId="0">#REF!,#REF!</definedName>
    <definedName name="ООС" localSheetId="6">#REF!,#REF!</definedName>
    <definedName name="ООС" localSheetId="2">#REF!,#REF!</definedName>
    <definedName name="ООС" localSheetId="4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6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6">'[2]исх дан'!#REF!</definedName>
    <definedName name="ПВ" localSheetId="2">'[2]исх дан'!#REF!</definedName>
    <definedName name="ПВ" localSheetId="4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6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6">#REF!,#REF!,#REF!,#REF!</definedName>
    <definedName name="пр" localSheetId="2">#REF!,#REF!,#REF!,#REF!</definedName>
    <definedName name="пр" localSheetId="4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6">'[2]исх дан'!#REF!</definedName>
    <definedName name="ПУНП" localSheetId="2">'[2]исх дан'!#REF!</definedName>
    <definedName name="ПУНП" localSheetId="4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6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5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6">#REF!</definedName>
    <definedName name="СКИДКА_в_КОЛЬЧУГ" localSheetId="2">#REF!</definedName>
    <definedName name="СКИДКА_в_КОЛЬЧУГ" localSheetId="4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6">[4]Смета!#REF!</definedName>
    <definedName name="Смета" localSheetId="2">[4]Смета!#REF!</definedName>
    <definedName name="Смета" localSheetId="4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6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6">#REF!,#REF!</definedName>
    <definedName name="текст10" localSheetId="2">#REF!,#REF!</definedName>
    <definedName name="текст10" localSheetId="4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6">#REF!,#REF!</definedName>
    <definedName name="текст11" localSheetId="2">#REF!,#REF!</definedName>
    <definedName name="текст11" localSheetId="4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6">#REF!,#REF!</definedName>
    <definedName name="текст12" localSheetId="2">#REF!,#REF!</definedName>
    <definedName name="текст12" localSheetId="4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6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6">#REF!,#REF!</definedName>
    <definedName name="текст3" localSheetId="2">#REF!,#REF!</definedName>
    <definedName name="текст3" localSheetId="4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6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6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6">#REF!,#REF!</definedName>
    <definedName name="текст7" localSheetId="2">#REF!,#REF!</definedName>
    <definedName name="текст7" localSheetId="4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6">#REF!,#REF!</definedName>
    <definedName name="текст8" localSheetId="2">#REF!,#REF!</definedName>
    <definedName name="текст8" localSheetId="4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6">#REF!,#REF!</definedName>
    <definedName name="текст9" localSheetId="2">#REF!,#REF!</definedName>
    <definedName name="текст9" localSheetId="4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6">#REF!</definedName>
    <definedName name="Титул00" localSheetId="2">#REF!</definedName>
    <definedName name="Титул00" localSheetId="4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6">#REF!,#REF!</definedName>
    <definedName name="Титул01" localSheetId="2">#REF!,#REF!</definedName>
    <definedName name="Титул01" localSheetId="4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6">#REF!,#REF!</definedName>
    <definedName name="Титул02" localSheetId="2">#REF!,#REF!</definedName>
    <definedName name="Титул02" localSheetId="4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6">#REF!,#REF!</definedName>
    <definedName name="Титул03" localSheetId="2">#REF!,#REF!</definedName>
    <definedName name="Титул03" localSheetId="4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6">#REF!,#REF!</definedName>
    <definedName name="Титул04" localSheetId="2">#REF!,#REF!</definedName>
    <definedName name="Титул04" localSheetId="4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6">#REF!,#REF!</definedName>
    <definedName name="Титул05" localSheetId="2">#REF!,#REF!</definedName>
    <definedName name="Титул05" localSheetId="4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6">#REF!</definedName>
    <definedName name="Титул06" localSheetId="2">#REF!</definedName>
    <definedName name="Титул06" localSheetId="4">#REF!</definedName>
    <definedName name="Титул06" localSheetId="5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77" i="45" l="1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D572" i="45" s="1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X571" i="45" s="1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AD567" i="45" s="1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AD566" i="45" s="1"/>
  <c r="W566" i="45"/>
  <c r="U566" i="45"/>
  <c r="R566" i="45"/>
  <c r="N566" i="45"/>
  <c r="L566" i="45"/>
  <c r="H566" i="45"/>
  <c r="F566" i="45"/>
  <c r="AG565" i="45"/>
  <c r="AJ565" i="45" s="1"/>
  <c r="AE565" i="45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I560" i="45" s="1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X557" i="45" s="1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G553" i="45"/>
  <c r="AJ553" i="45" s="1"/>
  <c r="AE553" i="45"/>
  <c r="AI553" i="45" s="1"/>
  <c r="AC553" i="45"/>
  <c r="AA553" i="45"/>
  <c r="W553" i="45"/>
  <c r="W547" i="45" s="1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X545" i="45"/>
  <c r="U545" i="45"/>
  <c r="R545" i="45"/>
  <c r="Q545" i="45"/>
  <c r="P545" i="45"/>
  <c r="O545" i="45"/>
  <c r="L545" i="45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E537" i="45"/>
  <c r="AG537" i="45" s="1"/>
  <c r="AJ537" i="45" s="1"/>
  <c r="AA537" i="45"/>
  <c r="AD537" i="45" s="1"/>
  <c r="U537" i="45"/>
  <c r="X537" i="45" s="1"/>
  <c r="Q537" i="45"/>
  <c r="P537" i="45"/>
  <c r="L537" i="45"/>
  <c r="O537" i="45" s="1"/>
  <c r="D537" i="45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I535" i="45"/>
  <c r="F535" i="45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X529" i="45" s="1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I527" i="45" s="1"/>
  <c r="AE526" i="45"/>
  <c r="AC526" i="45"/>
  <c r="AD526" i="45" s="1"/>
  <c r="AA526" i="45"/>
  <c r="W526" i="45"/>
  <c r="U526" i="45"/>
  <c r="R526" i="45"/>
  <c r="Q526" i="45"/>
  <c r="P526" i="45"/>
  <c r="N526" i="45"/>
  <c r="L526" i="45"/>
  <c r="H526" i="45"/>
  <c r="F526" i="45"/>
  <c r="AG525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AD511" i="45" s="1"/>
  <c r="W511" i="45"/>
  <c r="U511" i="45"/>
  <c r="X511" i="45" s="1"/>
  <c r="R511" i="45"/>
  <c r="Q511" i="45"/>
  <c r="P511" i="45"/>
  <c r="N511" i="45"/>
  <c r="L511" i="45"/>
  <c r="O511" i="45" s="1"/>
  <c r="H511" i="45"/>
  <c r="I511" i="45" s="1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D502" i="45"/>
  <c r="AA502" i="45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O497" i="45" s="1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X495" i="45" s="1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O493" i="45" s="1"/>
  <c r="H493" i="45"/>
  <c r="I493" i="45" s="1"/>
  <c r="F493" i="45"/>
  <c r="AI492" i="45"/>
  <c r="AE492" i="45"/>
  <c r="AG492" i="45" s="1"/>
  <c r="AC492" i="45"/>
  <c r="AA492" i="45"/>
  <c r="AD492" i="45" s="1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O488" i="45" s="1"/>
  <c r="L488" i="45"/>
  <c r="H488" i="45"/>
  <c r="F488" i="45"/>
  <c r="AI487" i="45"/>
  <c r="AE487" i="45"/>
  <c r="AG487" i="45" s="1"/>
  <c r="AC487" i="45"/>
  <c r="AC486" i="45" s="1"/>
  <c r="AA487" i="45"/>
  <c r="W487" i="45"/>
  <c r="U487" i="45"/>
  <c r="R487" i="45"/>
  <c r="Q487" i="45"/>
  <c r="P487" i="45"/>
  <c r="N487" i="45"/>
  <c r="N486" i="45" s="1"/>
  <c r="L487" i="45"/>
  <c r="L486" i="45" s="1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X485" i="45"/>
  <c r="U485" i="45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G483" i="45"/>
  <c r="AE483" i="45"/>
  <c r="AI483" i="45" s="1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U481" i="45" s="1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O477" i="45" s="1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X473" i="45" s="1"/>
  <c r="U473" i="45"/>
  <c r="R473" i="45"/>
  <c r="Q473" i="45"/>
  <c r="P473" i="45"/>
  <c r="N473" i="45"/>
  <c r="L473" i="45"/>
  <c r="H473" i="45"/>
  <c r="F473" i="45"/>
  <c r="AE472" i="45"/>
  <c r="AC472" i="45"/>
  <c r="AA472" i="45"/>
  <c r="W472" i="45"/>
  <c r="X472" i="45" s="1"/>
  <c r="U472" i="45"/>
  <c r="R472" i="45"/>
  <c r="Q472" i="45"/>
  <c r="P472" i="45"/>
  <c r="N472" i="45"/>
  <c r="L472" i="45"/>
  <c r="H472" i="45"/>
  <c r="F472" i="45"/>
  <c r="AE471" i="45"/>
  <c r="AG471" i="45" s="1"/>
  <c r="AC471" i="45"/>
  <c r="AD471" i="45" s="1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D470" i="45" s="1"/>
  <c r="AA470" i="45"/>
  <c r="W470" i="45"/>
  <c r="X470" i="45" s="1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I469" i="45" s="1"/>
  <c r="AE468" i="45"/>
  <c r="AC468" i="45"/>
  <c r="AA468" i="45"/>
  <c r="W468" i="45"/>
  <c r="X468" i="45" s="1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X464" i="45" s="1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AD463" i="45" s="1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X457" i="45" s="1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I456" i="45"/>
  <c r="F456" i="45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AD450" i="45" s="1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AD447" i="45" s="1"/>
  <c r="W447" i="45"/>
  <c r="U447" i="45"/>
  <c r="X447" i="45" s="1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I442" i="45"/>
  <c r="H442" i="45"/>
  <c r="F442" i="45"/>
  <c r="AI441" i="45"/>
  <c r="AE441" i="45"/>
  <c r="AG441" i="45" s="1"/>
  <c r="AJ441" i="45" s="1"/>
  <c r="AC441" i="45"/>
  <c r="AA441" i="45"/>
  <c r="W441" i="45"/>
  <c r="U441" i="45"/>
  <c r="R441" i="45"/>
  <c r="Q441" i="45"/>
  <c r="P441" i="45"/>
  <c r="N441" i="45"/>
  <c r="L441" i="45"/>
  <c r="H441" i="45"/>
  <c r="I441" i="45" s="1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I440" i="45" s="1"/>
  <c r="F440" i="45"/>
  <c r="AE439" i="45"/>
  <c r="AC439" i="45"/>
  <c r="AA439" i="45"/>
  <c r="W439" i="45"/>
  <c r="U439" i="45"/>
  <c r="X439" i="45" s="1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I438" i="45" s="1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AD431" i="45" s="1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D429" i="45"/>
  <c r="AC429" i="45"/>
  <c r="AA429" i="45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X427" i="45" s="1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X425" i="45" s="1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X420" i="45" s="1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X419" i="45" s="1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O418" i="45" s="1"/>
  <c r="H418" i="45"/>
  <c r="F418" i="45"/>
  <c r="AE417" i="45"/>
  <c r="AC417" i="45"/>
  <c r="AA417" i="45"/>
  <c r="W417" i="45"/>
  <c r="X417" i="45" s="1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O414" i="45"/>
  <c r="N414" i="45"/>
  <c r="L414" i="45"/>
  <c r="H414" i="45"/>
  <c r="F414" i="45"/>
  <c r="I414" i="45" s="1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AA410" i="45" s="1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X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O400" i="45" s="1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X392" i="45" s="1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X391" i="45" s="1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X389" i="45" s="1"/>
  <c r="R389" i="45"/>
  <c r="Q389" i="45"/>
  <c r="P389" i="45"/>
  <c r="N389" i="45"/>
  <c r="L389" i="45"/>
  <c r="O389" i="45" s="1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O387" i="45" s="1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D385" i="45" s="1"/>
  <c r="AA385" i="45"/>
  <c r="W385" i="45"/>
  <c r="U385" i="45"/>
  <c r="R385" i="45"/>
  <c r="Q385" i="45"/>
  <c r="P385" i="45"/>
  <c r="N385" i="45"/>
  <c r="O385" i="45" s="1"/>
  <c r="L385" i="45"/>
  <c r="H385" i="45"/>
  <c r="I385" i="45" s="1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I383" i="45"/>
  <c r="F383" i="45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X373" i="45"/>
  <c r="W373" i="45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X371" i="45" s="1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X369" i="45"/>
  <c r="W369" i="45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O368" i="45" s="1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O367" i="45" s="1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AA358" i="45" s="1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D363" i="45" s="1"/>
  <c r="AA363" i="45"/>
  <c r="W363" i="45"/>
  <c r="U363" i="45"/>
  <c r="X363" i="45" s="1"/>
  <c r="R363" i="45"/>
  <c r="Q363" i="45"/>
  <c r="P363" i="45"/>
  <c r="N363" i="45"/>
  <c r="L363" i="45"/>
  <c r="H363" i="45"/>
  <c r="F363" i="45"/>
  <c r="AE362" i="45"/>
  <c r="AI362" i="45" s="1"/>
  <c r="AC362" i="45"/>
  <c r="AD362" i="45" s="1"/>
  <c r="AA362" i="45"/>
  <c r="W362" i="45"/>
  <c r="U362" i="45"/>
  <c r="R362" i="45"/>
  <c r="Q362" i="45"/>
  <c r="P362" i="45"/>
  <c r="N362" i="45"/>
  <c r="L362" i="45"/>
  <c r="H362" i="45"/>
  <c r="F362" i="45"/>
  <c r="I362" i="45" s="1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I361" i="45" s="1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I360" i="45" s="1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X357" i="45" s="1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I354" i="45" s="1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L349" i="45" s="1"/>
  <c r="H351" i="45"/>
  <c r="F351" i="45"/>
  <c r="AI350" i="45"/>
  <c r="AG350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D344" i="45" s="1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D337" i="45" s="1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O336" i="45" s="1"/>
  <c r="H336" i="45"/>
  <c r="F336" i="45"/>
  <c r="AI335" i="45"/>
  <c r="AE335" i="45"/>
  <c r="AG335" i="45" s="1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X334" i="45" s="1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I332" i="45"/>
  <c r="AG332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X317" i="45" s="1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X316" i="45"/>
  <c r="W316" i="45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X310" i="45" s="1"/>
  <c r="U310" i="45"/>
  <c r="R310" i="45"/>
  <c r="Q310" i="45"/>
  <c r="P310" i="45"/>
  <c r="N310" i="45"/>
  <c r="L310" i="45"/>
  <c r="H310" i="45"/>
  <c r="I310" i="45" s="1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D304" i="45" s="1"/>
  <c r="AA304" i="45"/>
  <c r="W304" i="45"/>
  <c r="U304" i="45"/>
  <c r="X304" i="45" s="1"/>
  <c r="R304" i="45"/>
  <c r="Q304" i="45"/>
  <c r="P304" i="45"/>
  <c r="N304" i="45"/>
  <c r="L304" i="45"/>
  <c r="H304" i="45"/>
  <c r="F304" i="45"/>
  <c r="AE303" i="45"/>
  <c r="AI303" i="45" s="1"/>
  <c r="AC303" i="45"/>
  <c r="AC299" i="45" s="1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I296" i="45" s="1"/>
  <c r="AI295" i="45"/>
  <c r="AJ295" i="45" s="1"/>
  <c r="AE295" i="45"/>
  <c r="AG295" i="45" s="1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I286" i="45"/>
  <c r="AE286" i="45"/>
  <c r="AG286" i="45" s="1"/>
  <c r="AC286" i="45"/>
  <c r="AA286" i="45"/>
  <c r="W286" i="45"/>
  <c r="U286" i="45"/>
  <c r="R286" i="45"/>
  <c r="Q286" i="45"/>
  <c r="P286" i="45"/>
  <c r="N286" i="45"/>
  <c r="L286" i="45"/>
  <c r="H286" i="45"/>
  <c r="F286" i="45"/>
  <c r="AI285" i="45"/>
  <c r="AJ285" i="45" s="1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O279" i="45" s="1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D272" i="45" s="1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D271" i="45" s="1"/>
  <c r="AA271" i="45"/>
  <c r="W271" i="45"/>
  <c r="X271" i="45" s="1"/>
  <c r="U271" i="45"/>
  <c r="R271" i="45"/>
  <c r="Q271" i="45"/>
  <c r="P271" i="45"/>
  <c r="N271" i="45"/>
  <c r="L271" i="45"/>
  <c r="H271" i="45"/>
  <c r="I271" i="45" s="1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I266" i="45"/>
  <c r="AG266" i="45"/>
  <c r="AJ266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L261" i="45" s="1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X264" i="45" s="1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X263" i="45" s="1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X260" i="45" s="1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G251" i="45"/>
  <c r="AJ251" i="45" s="1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X248" i="45" s="1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AD240" i="45" s="1"/>
  <c r="W240" i="45"/>
  <c r="U240" i="45"/>
  <c r="R240" i="45"/>
  <c r="Q240" i="45"/>
  <c r="P240" i="45"/>
  <c r="N240" i="45"/>
  <c r="O240" i="45" s="1"/>
  <c r="L240" i="45"/>
  <c r="H240" i="45"/>
  <c r="F240" i="45"/>
  <c r="AE239" i="45"/>
  <c r="AI239" i="45" s="1"/>
  <c r="AC239" i="45"/>
  <c r="AA239" i="45"/>
  <c r="AD239" i="45" s="1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AD238" i="45" s="1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AD236" i="45" s="1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AD235" i="45" s="1"/>
  <c r="W235" i="45"/>
  <c r="U235" i="45"/>
  <c r="R235" i="45"/>
  <c r="Q235" i="45"/>
  <c r="P235" i="45"/>
  <c r="N235" i="45"/>
  <c r="L235" i="45"/>
  <c r="O235" i="45" s="1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O233" i="45" s="1"/>
  <c r="H233" i="45"/>
  <c r="F233" i="45"/>
  <c r="AE232" i="45"/>
  <c r="AG232" i="45" s="1"/>
  <c r="AC232" i="45"/>
  <c r="AA232" i="45"/>
  <c r="AD232" i="45" s="1"/>
  <c r="W232" i="45"/>
  <c r="U232" i="45"/>
  <c r="R232" i="45"/>
  <c r="Q232" i="45"/>
  <c r="P232" i="45"/>
  <c r="N232" i="45"/>
  <c r="L232" i="45"/>
  <c r="O232" i="45" s="1"/>
  <c r="H232" i="45"/>
  <c r="F232" i="45"/>
  <c r="I232" i="45" s="1"/>
  <c r="AE231" i="45"/>
  <c r="AC231" i="45"/>
  <c r="AA231" i="45"/>
  <c r="AD231" i="45" s="1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AD230" i="45" s="1"/>
  <c r="W230" i="45"/>
  <c r="U230" i="45"/>
  <c r="R230" i="45"/>
  <c r="Q230" i="45"/>
  <c r="P230" i="45"/>
  <c r="N230" i="45"/>
  <c r="L230" i="45"/>
  <c r="O230" i="45" s="1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O229" i="45" s="1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O228" i="45" s="1"/>
  <c r="H228" i="45"/>
  <c r="F228" i="45"/>
  <c r="I228" i="45" s="1"/>
  <c r="AE227" i="45"/>
  <c r="AC227" i="45"/>
  <c r="AA227" i="45"/>
  <c r="AD227" i="45" s="1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I223" i="45" s="1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I222" i="45" s="1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I221" i="45" s="1"/>
  <c r="AE220" i="45"/>
  <c r="AC220" i="45"/>
  <c r="AA220" i="45"/>
  <c r="W220" i="45"/>
  <c r="U220" i="45"/>
  <c r="X220" i="45" s="1"/>
  <c r="R220" i="45"/>
  <c r="Q220" i="45"/>
  <c r="P220" i="45"/>
  <c r="N220" i="45"/>
  <c r="O220" i="45" s="1"/>
  <c r="L220" i="45"/>
  <c r="H220" i="45"/>
  <c r="F220" i="45"/>
  <c r="I220" i="45" s="1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I219" i="45" s="1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I218" i="45" s="1"/>
  <c r="AE217" i="45"/>
  <c r="AC217" i="45"/>
  <c r="AA217" i="45"/>
  <c r="AD217" i="45" s="1"/>
  <c r="W217" i="45"/>
  <c r="X217" i="45" s="1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D216" i="45" s="1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O215" i="45" s="1"/>
  <c r="L215" i="45"/>
  <c r="H215" i="45"/>
  <c r="F215" i="45"/>
  <c r="I215" i="45" s="1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I214" i="45" s="1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X210" i="45" s="1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X209" i="45" s="1"/>
  <c r="R209" i="45"/>
  <c r="Q209" i="45"/>
  <c r="P209" i="45"/>
  <c r="N209" i="45"/>
  <c r="L209" i="45"/>
  <c r="O209" i="45" s="1"/>
  <c r="H209" i="45"/>
  <c r="F209" i="45"/>
  <c r="AE208" i="45"/>
  <c r="AG208" i="45" s="1"/>
  <c r="AC208" i="45"/>
  <c r="AA208" i="45"/>
  <c r="W208" i="45"/>
  <c r="U208" i="45"/>
  <c r="X208" i="45" s="1"/>
  <c r="R208" i="45"/>
  <c r="Q208" i="45"/>
  <c r="P208" i="45"/>
  <c r="N208" i="45"/>
  <c r="L208" i="45"/>
  <c r="O208" i="45" s="1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O207" i="45" s="1"/>
  <c r="H207" i="45"/>
  <c r="F207" i="45"/>
  <c r="AE206" i="45"/>
  <c r="AG206" i="45" s="1"/>
  <c r="AC206" i="45"/>
  <c r="AA206" i="45"/>
  <c r="W206" i="45"/>
  <c r="U206" i="45"/>
  <c r="X206" i="45" s="1"/>
  <c r="R206" i="45"/>
  <c r="Q206" i="45"/>
  <c r="P206" i="45"/>
  <c r="N206" i="45"/>
  <c r="L206" i="45"/>
  <c r="H206" i="45"/>
  <c r="F206" i="45"/>
  <c r="AI205" i="45"/>
  <c r="AE205" i="45"/>
  <c r="AG205" i="45" s="1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X200" i="45" s="1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AD193" i="45" s="1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AD190" i="45" s="1"/>
  <c r="W190" i="45"/>
  <c r="U190" i="45"/>
  <c r="X190" i="45" s="1"/>
  <c r="R190" i="45"/>
  <c r="Q190" i="45"/>
  <c r="P190" i="45"/>
  <c r="N190" i="45"/>
  <c r="L190" i="45"/>
  <c r="H190" i="45"/>
  <c r="F190" i="45"/>
  <c r="AE189" i="45"/>
  <c r="AI189" i="45" s="1"/>
  <c r="AC189" i="45"/>
  <c r="AA189" i="45"/>
  <c r="AD189" i="45" s="1"/>
  <c r="W189" i="45"/>
  <c r="U189" i="45"/>
  <c r="X189" i="45" s="1"/>
  <c r="R189" i="45"/>
  <c r="Q189" i="45"/>
  <c r="P189" i="45"/>
  <c r="N189" i="45"/>
  <c r="L189" i="45"/>
  <c r="H189" i="45"/>
  <c r="F189" i="45"/>
  <c r="AG188" i="45"/>
  <c r="AJ188" i="45" s="1"/>
  <c r="AE188" i="45"/>
  <c r="AI188" i="45" s="1"/>
  <c r="AC188" i="45"/>
  <c r="AA188" i="45"/>
  <c r="AD188" i="45" s="1"/>
  <c r="W188" i="45"/>
  <c r="U188" i="45"/>
  <c r="R188" i="45"/>
  <c r="Q188" i="45"/>
  <c r="P188" i="45"/>
  <c r="N188" i="45"/>
  <c r="L188" i="45"/>
  <c r="H188" i="45"/>
  <c r="F188" i="45"/>
  <c r="I188" i="45" s="1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O182" i="45" s="1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O181" i="45" s="1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O179" i="45" s="1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I176" i="45" s="1"/>
  <c r="AE175" i="45"/>
  <c r="AG175" i="45" s="1"/>
  <c r="AC175" i="45"/>
  <c r="AA175" i="45"/>
  <c r="AD175" i="45" s="1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I174" i="45" s="1"/>
  <c r="AE173" i="45"/>
  <c r="AC173" i="45"/>
  <c r="AA173" i="45"/>
  <c r="AD173" i="45" s="1"/>
  <c r="W173" i="45"/>
  <c r="U173" i="45"/>
  <c r="X173" i="45" s="1"/>
  <c r="R173" i="45"/>
  <c r="Q173" i="45"/>
  <c r="P173" i="45"/>
  <c r="N173" i="45"/>
  <c r="L173" i="45"/>
  <c r="H173" i="45"/>
  <c r="F173" i="45"/>
  <c r="I173" i="45" s="1"/>
  <c r="AE172" i="45"/>
  <c r="AI172" i="45" s="1"/>
  <c r="AC172" i="45"/>
  <c r="AA172" i="45"/>
  <c r="AD172" i="45" s="1"/>
  <c r="W172" i="45"/>
  <c r="U172" i="45"/>
  <c r="R172" i="45"/>
  <c r="Q172" i="45"/>
  <c r="P172" i="45"/>
  <c r="N172" i="45"/>
  <c r="L172" i="45"/>
  <c r="H172" i="45"/>
  <c r="F172" i="45"/>
  <c r="I172" i="45" s="1"/>
  <c r="AE171" i="45"/>
  <c r="AG171" i="45" s="1"/>
  <c r="AC171" i="45"/>
  <c r="AA171" i="45"/>
  <c r="AD171" i="45" s="1"/>
  <c r="W171" i="45"/>
  <c r="U171" i="45"/>
  <c r="R171" i="45"/>
  <c r="Q171" i="45"/>
  <c r="P171" i="45"/>
  <c r="N171" i="45"/>
  <c r="L171" i="45"/>
  <c r="H171" i="45"/>
  <c r="F171" i="45"/>
  <c r="I171" i="45" s="1"/>
  <c r="AE170" i="45"/>
  <c r="AI170" i="45" s="1"/>
  <c r="AC170" i="45"/>
  <c r="AA170" i="45"/>
  <c r="AD170" i="45" s="1"/>
  <c r="W170" i="45"/>
  <c r="U170" i="45"/>
  <c r="R170" i="45"/>
  <c r="Q170" i="45"/>
  <c r="P170" i="45"/>
  <c r="N170" i="45"/>
  <c r="L170" i="45"/>
  <c r="H170" i="45"/>
  <c r="F170" i="45"/>
  <c r="I170" i="45" s="1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O165" i="45" s="1"/>
  <c r="H165" i="45"/>
  <c r="F165" i="45"/>
  <c r="I165" i="45" s="1"/>
  <c r="AE164" i="45"/>
  <c r="AI164" i="45" s="1"/>
  <c r="AC164" i="45"/>
  <c r="AA164" i="45"/>
  <c r="W164" i="45"/>
  <c r="U164" i="45"/>
  <c r="R164" i="45"/>
  <c r="Q164" i="45"/>
  <c r="P164" i="45"/>
  <c r="N164" i="45"/>
  <c r="L164" i="45"/>
  <c r="O164" i="45" s="1"/>
  <c r="H164" i="45"/>
  <c r="F164" i="45"/>
  <c r="AI163" i="45"/>
  <c r="AG163" i="45"/>
  <c r="AE163" i="45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I160" i="45"/>
  <c r="H160" i="45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D153" i="45"/>
  <c r="AC153" i="45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O148" i="45"/>
  <c r="N148" i="45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O143" i="45" s="1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O142" i="45" s="1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G140" i="45"/>
  <c r="AJ140" i="45" s="1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AD139" i="45" s="1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AD138" i="45" s="1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I134" i="45" s="1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X128" i="45" s="1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I126" i="45" s="1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I123" i="45" s="1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O121" i="45" s="1"/>
  <c r="L121" i="45"/>
  <c r="H121" i="45"/>
  <c r="F121" i="45"/>
  <c r="AE120" i="45"/>
  <c r="AC120" i="45"/>
  <c r="AD120" i="45" s="1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D112" i="45" s="1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I111" i="45" s="1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X109" i="45" s="1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AD105" i="45" s="1"/>
  <c r="W105" i="45"/>
  <c r="U105" i="45"/>
  <c r="R105" i="45"/>
  <c r="Q105" i="45"/>
  <c r="P105" i="45"/>
  <c r="N105" i="45"/>
  <c r="L105" i="45"/>
  <c r="O105" i="45" s="1"/>
  <c r="H105" i="45"/>
  <c r="F105" i="45"/>
  <c r="AE104" i="45"/>
  <c r="AI104" i="45" s="1"/>
  <c r="AC104" i="45"/>
  <c r="AA104" i="45"/>
  <c r="AD104" i="45" s="1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O103" i="45" s="1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AD100" i="45" s="1"/>
  <c r="W100" i="45"/>
  <c r="U100" i="45"/>
  <c r="R100" i="45"/>
  <c r="Q100" i="45"/>
  <c r="P100" i="45"/>
  <c r="N100" i="45"/>
  <c r="L100" i="45"/>
  <c r="O100" i="45" s="1"/>
  <c r="H100" i="45"/>
  <c r="F100" i="45"/>
  <c r="AE99" i="45"/>
  <c r="AC99" i="45"/>
  <c r="AA99" i="45"/>
  <c r="AD99" i="45" s="1"/>
  <c r="W99" i="45"/>
  <c r="U99" i="45"/>
  <c r="R99" i="45"/>
  <c r="Q99" i="45"/>
  <c r="P99" i="45"/>
  <c r="N99" i="45"/>
  <c r="L99" i="45"/>
  <c r="O99" i="45" s="1"/>
  <c r="H99" i="45"/>
  <c r="I99" i="45" s="1"/>
  <c r="F99" i="45"/>
  <c r="AE98" i="45"/>
  <c r="AI98" i="45" s="1"/>
  <c r="AC98" i="45"/>
  <c r="AA98" i="45"/>
  <c r="AD98" i="45" s="1"/>
  <c r="W98" i="45"/>
  <c r="U98" i="45"/>
  <c r="R98" i="45"/>
  <c r="Q98" i="45"/>
  <c r="P98" i="45"/>
  <c r="N98" i="45"/>
  <c r="L98" i="45"/>
  <c r="H98" i="45"/>
  <c r="F98" i="45"/>
  <c r="AE97" i="45"/>
  <c r="AC97" i="45"/>
  <c r="AA97" i="45"/>
  <c r="AD97" i="45" s="1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W85" i="45" s="1"/>
  <c r="U86" i="45"/>
  <c r="X86" i="45" s="1"/>
  <c r="R86" i="45"/>
  <c r="Q86" i="45"/>
  <c r="P86" i="45"/>
  <c r="N86" i="45"/>
  <c r="L86" i="45"/>
  <c r="H86" i="45"/>
  <c r="H85" i="45" s="1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X79" i="45" s="1"/>
  <c r="R79" i="45"/>
  <c r="Q79" i="45"/>
  <c r="P79" i="45"/>
  <c r="N79" i="45"/>
  <c r="L79" i="45"/>
  <c r="H79" i="45"/>
  <c r="F79" i="45"/>
  <c r="AE78" i="45"/>
  <c r="AC78" i="45"/>
  <c r="AA78" i="45"/>
  <c r="W78" i="45"/>
  <c r="U78" i="45"/>
  <c r="X78" i="45" s="1"/>
  <c r="R78" i="45"/>
  <c r="Q78" i="45"/>
  <c r="P78" i="45"/>
  <c r="N78" i="45"/>
  <c r="L78" i="45"/>
  <c r="H78" i="45"/>
  <c r="F78" i="45"/>
  <c r="I78" i="45" s="1"/>
  <c r="AE77" i="45"/>
  <c r="AI77" i="45" s="1"/>
  <c r="AC77" i="45"/>
  <c r="AA77" i="45"/>
  <c r="W77" i="45"/>
  <c r="U77" i="45"/>
  <c r="X77" i="45" s="1"/>
  <c r="R77" i="45"/>
  <c r="Q77" i="45"/>
  <c r="P77" i="45"/>
  <c r="N77" i="45"/>
  <c r="L77" i="45"/>
  <c r="H77" i="45"/>
  <c r="F77" i="45"/>
  <c r="I77" i="45" s="1"/>
  <c r="AG76" i="45"/>
  <c r="AE76" i="45"/>
  <c r="AI76" i="45" s="1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X72" i="45" s="1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I67" i="45" s="1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I66" i="45" s="1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I65" i="45" s="1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I62" i="45" s="1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I61" i="45" s="1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I60" i="45" s="1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I57" i="45" s="1"/>
  <c r="AE56" i="45"/>
  <c r="AI56" i="45" s="1"/>
  <c r="AC56" i="45"/>
  <c r="AD56" i="45" s="1"/>
  <c r="AA56" i="45"/>
  <c r="W56" i="45"/>
  <c r="U56" i="45"/>
  <c r="R56" i="45"/>
  <c r="Q56" i="45"/>
  <c r="P56" i="45"/>
  <c r="N56" i="45"/>
  <c r="L56" i="45"/>
  <c r="H56" i="45"/>
  <c r="F56" i="45"/>
  <c r="I56" i="45" s="1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I55" i="45" s="1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I54" i="45" s="1"/>
  <c r="AE53" i="45"/>
  <c r="AI53" i="45" s="1"/>
  <c r="AC53" i="45"/>
  <c r="AA53" i="45"/>
  <c r="W53" i="45"/>
  <c r="U53" i="45"/>
  <c r="X53" i="45" s="1"/>
  <c r="R53" i="45"/>
  <c r="Q53" i="45"/>
  <c r="P53" i="45"/>
  <c r="N53" i="45"/>
  <c r="L53" i="45"/>
  <c r="O53" i="45" s="1"/>
  <c r="H53" i="45"/>
  <c r="F53" i="45"/>
  <c r="I53" i="45" s="1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I52" i="45" s="1"/>
  <c r="AE51" i="45"/>
  <c r="AI51" i="45" s="1"/>
  <c r="AC51" i="45"/>
  <c r="AA51" i="45"/>
  <c r="W51" i="45"/>
  <c r="U51" i="45"/>
  <c r="X51" i="45" s="1"/>
  <c r="R51" i="45"/>
  <c r="Q51" i="45"/>
  <c r="P51" i="45"/>
  <c r="N51" i="45"/>
  <c r="L51" i="45"/>
  <c r="O51" i="45" s="1"/>
  <c r="H51" i="45"/>
  <c r="F51" i="45"/>
  <c r="I51" i="45" s="1"/>
  <c r="AE50" i="45"/>
  <c r="AG50" i="45" s="1"/>
  <c r="AC50" i="45"/>
  <c r="AA50" i="45"/>
  <c r="AD50" i="45" s="1"/>
  <c r="W50" i="45"/>
  <c r="U50" i="45"/>
  <c r="X50" i="45" s="1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X47" i="45" s="1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O44" i="45" s="1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AD36" i="45" s="1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AD35" i="45" s="1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J580" i="44"/>
  <c r="AG580" i="44"/>
  <c r="AG579" i="44"/>
  <c r="AJ579" i="44" s="1"/>
  <c r="AG578" i="44"/>
  <c r="AJ578" i="44" s="1"/>
  <c r="AG577" i="44"/>
  <c r="AJ577" i="44" s="1"/>
  <c r="AI576" i="44"/>
  <c r="AJ576" i="44" s="1"/>
  <c r="AG576" i="44"/>
  <c r="AJ575" i="44"/>
  <c r="AI575" i="44"/>
  <c r="AG575" i="44"/>
  <c r="AI574" i="44"/>
  <c r="AG574" i="44"/>
  <c r="AG573" i="44"/>
  <c r="AJ573" i="44" s="1"/>
  <c r="AI572" i="44"/>
  <c r="AG572" i="44"/>
  <c r="AI571" i="44"/>
  <c r="AJ571" i="44" s="1"/>
  <c r="AG571" i="44"/>
  <c r="AI570" i="44"/>
  <c r="AJ570" i="44" s="1"/>
  <c r="AG570" i="44"/>
  <c r="AG569" i="44"/>
  <c r="AJ569" i="44" s="1"/>
  <c r="AI568" i="44"/>
  <c r="AG568" i="44"/>
  <c r="AI567" i="44"/>
  <c r="AG567" i="44"/>
  <c r="AI564" i="44"/>
  <c r="AG564" i="44"/>
  <c r="AJ564" i="44" s="1"/>
  <c r="AJ563" i="44"/>
  <c r="AG563" i="44"/>
  <c r="AG562" i="44"/>
  <c r="AJ562" i="44" s="1"/>
  <c r="AI561" i="44"/>
  <c r="AJ561" i="44" s="1"/>
  <c r="AG561" i="44"/>
  <c r="AI559" i="44"/>
  <c r="AG559" i="44"/>
  <c r="AJ559" i="44" s="1"/>
  <c r="AI558" i="44"/>
  <c r="AI551" i="44" s="1"/>
  <c r="AG558" i="44"/>
  <c r="AJ558" i="44" s="1"/>
  <c r="AJ557" i="44"/>
  <c r="AI557" i="44"/>
  <c r="AG557" i="44"/>
  <c r="AG555" i="44"/>
  <c r="AJ555" i="44" s="1"/>
  <c r="AJ554" i="44"/>
  <c r="AG554" i="44"/>
  <c r="AG553" i="44"/>
  <c r="AJ553" i="44" s="1"/>
  <c r="AJ551" i="44" s="1"/>
  <c r="AI550" i="44"/>
  <c r="AJ550" i="44" s="1"/>
  <c r="AG550" i="44"/>
  <c r="AG549" i="44"/>
  <c r="AJ549" i="44" s="1"/>
  <c r="AJ548" i="44"/>
  <c r="AG548" i="44"/>
  <c r="AI547" i="44"/>
  <c r="AG547" i="44"/>
  <c r="AJ547" i="44" s="1"/>
  <c r="AJ545" i="44"/>
  <c r="AI545" i="44"/>
  <c r="AG545" i="44"/>
  <c r="AI544" i="44"/>
  <c r="AJ544" i="44" s="1"/>
  <c r="AG544" i="44"/>
  <c r="AJ543" i="44"/>
  <c r="AI543" i="44"/>
  <c r="AG543" i="44"/>
  <c r="AG541" i="44"/>
  <c r="AJ541" i="44" s="1"/>
  <c r="AG540" i="44"/>
  <c r="AJ539" i="44"/>
  <c r="AG539" i="44"/>
  <c r="AJ536" i="44"/>
  <c r="AI536" i="44"/>
  <c r="AG536" i="44"/>
  <c r="AI535" i="44"/>
  <c r="AG535" i="44"/>
  <c r="AJ535" i="44" s="1"/>
  <c r="AI534" i="44"/>
  <c r="AG534" i="44"/>
  <c r="AJ534" i="44" s="1"/>
  <c r="AI533" i="44"/>
  <c r="AG533" i="44"/>
  <c r="AJ533" i="44" s="1"/>
  <c r="AJ531" i="44"/>
  <c r="AI531" i="44"/>
  <c r="AG531" i="44"/>
  <c r="AI530" i="44"/>
  <c r="AG530" i="44"/>
  <c r="AJ530" i="44" s="1"/>
  <c r="AI529" i="44"/>
  <c r="AG529" i="44"/>
  <c r="AJ529" i="44" s="1"/>
  <c r="AG527" i="44"/>
  <c r="AJ527" i="44" s="1"/>
  <c r="AG526" i="44"/>
  <c r="AJ525" i="44"/>
  <c r="AG525" i="44"/>
  <c r="AI522" i="44"/>
  <c r="AG522" i="44"/>
  <c r="AJ522" i="44" s="1"/>
  <c r="AG521" i="44"/>
  <c r="AJ521" i="44" s="1"/>
  <c r="AG520" i="44"/>
  <c r="AJ520" i="44" s="1"/>
  <c r="AI519" i="44"/>
  <c r="AG519" i="44"/>
  <c r="AJ519" i="44" s="1"/>
  <c r="AI517" i="44"/>
  <c r="AG517" i="44"/>
  <c r="AI516" i="44"/>
  <c r="AG516" i="44"/>
  <c r="AJ516" i="44" s="1"/>
  <c r="AI515" i="44"/>
  <c r="AI509" i="44" s="1"/>
  <c r="AG515" i="44"/>
  <c r="AJ515" i="44" s="1"/>
  <c r="AJ513" i="44"/>
  <c r="AG513" i="44"/>
  <c r="AG512" i="44"/>
  <c r="AJ512" i="44" s="1"/>
  <c r="AG511" i="44"/>
  <c r="AG509" i="44" s="1"/>
  <c r="AJ506" i="44"/>
  <c r="AG506" i="44"/>
  <c r="AI505" i="44"/>
  <c r="AJ505" i="44" s="1"/>
  <c r="AI504" i="44"/>
  <c r="AG504" i="44"/>
  <c r="AI503" i="44"/>
  <c r="AJ503" i="44" s="1"/>
  <c r="AG503" i="44"/>
  <c r="AI502" i="44"/>
  <c r="AJ502" i="44" s="1"/>
  <c r="AG502" i="44"/>
  <c r="AI501" i="44"/>
  <c r="AJ501" i="44" s="1"/>
  <c r="AG501" i="44"/>
  <c r="AI500" i="44"/>
  <c r="AJ500" i="44" s="1"/>
  <c r="AG500" i="44"/>
  <c r="AJ499" i="44"/>
  <c r="AI499" i="44"/>
  <c r="AG499" i="44"/>
  <c r="AI498" i="44"/>
  <c r="AJ498" i="44" s="1"/>
  <c r="AG498" i="44"/>
  <c r="AI497" i="44"/>
  <c r="AJ497" i="44" s="1"/>
  <c r="AG497" i="44"/>
  <c r="AI496" i="44"/>
  <c r="AI495" i="44" s="1"/>
  <c r="AG496" i="44"/>
  <c r="AG493" i="44"/>
  <c r="AJ493" i="44" s="1"/>
  <c r="AI492" i="44"/>
  <c r="AG492" i="44"/>
  <c r="AJ492" i="44" s="1"/>
  <c r="AI491" i="44"/>
  <c r="AG491" i="44"/>
  <c r="AI490" i="44"/>
  <c r="AG490" i="44"/>
  <c r="AJ489" i="44"/>
  <c r="AG489" i="44"/>
  <c r="AJ488" i="44"/>
  <c r="AI488" i="44"/>
  <c r="AG488" i="44"/>
  <c r="AI487" i="44"/>
  <c r="AG487" i="44"/>
  <c r="AG485" i="44" s="1"/>
  <c r="AI486" i="44"/>
  <c r="AJ486" i="44" s="1"/>
  <c r="AG486" i="44"/>
  <c r="AI485" i="44"/>
  <c r="AJ484" i="44"/>
  <c r="AG484" i="44"/>
  <c r="AI483" i="44"/>
  <c r="AJ483" i="44" s="1"/>
  <c r="AI482" i="44"/>
  <c r="AG482" i="44"/>
  <c r="AJ481" i="44"/>
  <c r="AI481" i="44"/>
  <c r="AG481" i="44"/>
  <c r="AI480" i="44"/>
  <c r="AJ480" i="44" s="1"/>
  <c r="AG480" i="44"/>
  <c r="AI479" i="44"/>
  <c r="AG479" i="44"/>
  <c r="AJ479" i="44" s="1"/>
  <c r="AI478" i="44"/>
  <c r="AJ478" i="44" s="1"/>
  <c r="AG478" i="44"/>
  <c r="AI477" i="44"/>
  <c r="AG477" i="44"/>
  <c r="AJ476" i="44"/>
  <c r="AI476" i="44"/>
  <c r="AG476" i="44"/>
  <c r="AI475" i="44"/>
  <c r="AG475" i="44"/>
  <c r="AJ475" i="44" s="1"/>
  <c r="AJ474" i="44"/>
  <c r="AI474" i="44"/>
  <c r="AG474" i="44"/>
  <c r="AI473" i="44"/>
  <c r="AG473" i="44"/>
  <c r="AI472" i="44"/>
  <c r="AG472" i="44"/>
  <c r="AG466" i="44" s="1"/>
  <c r="AI471" i="44"/>
  <c r="AG471" i="44"/>
  <c r="AJ471" i="44" s="1"/>
  <c r="AI470" i="44"/>
  <c r="AJ470" i="44" s="1"/>
  <c r="AG470" i="44"/>
  <c r="AI469" i="44"/>
  <c r="AJ469" i="44" s="1"/>
  <c r="AG469" i="44"/>
  <c r="AI468" i="44"/>
  <c r="AJ468" i="44" s="1"/>
  <c r="AG468" i="44"/>
  <c r="AI467" i="44"/>
  <c r="AG467" i="44"/>
  <c r="AJ467" i="44" s="1"/>
  <c r="AI466" i="44"/>
  <c r="AG465" i="44"/>
  <c r="AJ465" i="44" s="1"/>
  <c r="AI464" i="44"/>
  <c r="AJ464" i="44" s="1"/>
  <c r="AJ463" i="44"/>
  <c r="AG463" i="44"/>
  <c r="AJ462" i="44"/>
  <c r="AG462" i="44"/>
  <c r="AI461" i="44"/>
  <c r="AG461" i="44"/>
  <c r="AG460" i="44"/>
  <c r="AJ460" i="44" s="1"/>
  <c r="AI459" i="44"/>
  <c r="AJ459" i="44" s="1"/>
  <c r="AG459" i="44"/>
  <c r="AI458" i="44"/>
  <c r="AJ458" i="44" s="1"/>
  <c r="AG458" i="44"/>
  <c r="AI457" i="44"/>
  <c r="AJ457" i="44" s="1"/>
  <c r="AG457" i="44"/>
  <c r="AI456" i="44"/>
  <c r="AJ456" i="44" s="1"/>
  <c r="AG456" i="44"/>
  <c r="AJ455" i="44"/>
  <c r="AI455" i="44"/>
  <c r="AG455" i="44"/>
  <c r="AI454" i="44"/>
  <c r="AJ454" i="44" s="1"/>
  <c r="AG454" i="44"/>
  <c r="AI453" i="44"/>
  <c r="AG453" i="44"/>
  <c r="AJ452" i="44"/>
  <c r="AI452" i="44"/>
  <c r="AG452" i="44"/>
  <c r="AI451" i="44"/>
  <c r="AJ451" i="44" s="1"/>
  <c r="AG451" i="44"/>
  <c r="AI450" i="44"/>
  <c r="AJ450" i="44" s="1"/>
  <c r="AG450" i="44"/>
  <c r="AI449" i="44"/>
  <c r="AG449" i="44"/>
  <c r="AJ448" i="44"/>
  <c r="AI448" i="44"/>
  <c r="AG448" i="44"/>
  <c r="AI447" i="44"/>
  <c r="AJ447" i="44" s="1"/>
  <c r="AG447" i="44"/>
  <c r="AI446" i="44"/>
  <c r="AJ446" i="44" s="1"/>
  <c r="AG446" i="44"/>
  <c r="AI445" i="44"/>
  <c r="AG445" i="44"/>
  <c r="AI444" i="44"/>
  <c r="AJ444" i="44" s="1"/>
  <c r="AG444" i="44"/>
  <c r="AJ443" i="44"/>
  <c r="AI443" i="44"/>
  <c r="AG443" i="44"/>
  <c r="AJ442" i="44"/>
  <c r="AI442" i="44"/>
  <c r="AG442" i="44"/>
  <c r="AI441" i="44"/>
  <c r="AG441" i="44"/>
  <c r="AI440" i="44"/>
  <c r="AJ440" i="44" s="1"/>
  <c r="AG440" i="44"/>
  <c r="AI439" i="44"/>
  <c r="AJ439" i="44" s="1"/>
  <c r="AG439" i="44"/>
  <c r="AI438" i="44"/>
  <c r="AJ438" i="44" s="1"/>
  <c r="AG438" i="44"/>
  <c r="AI437" i="44"/>
  <c r="AG437" i="44"/>
  <c r="AI436" i="44"/>
  <c r="AG436" i="44"/>
  <c r="AI435" i="44"/>
  <c r="AJ435" i="44" s="1"/>
  <c r="AG435" i="44"/>
  <c r="AI434" i="44"/>
  <c r="AJ434" i="44" s="1"/>
  <c r="AG434" i="44"/>
  <c r="AI433" i="44"/>
  <c r="AG433" i="44"/>
  <c r="AI432" i="44"/>
  <c r="AG432" i="44"/>
  <c r="AI431" i="44"/>
  <c r="AJ431" i="44" s="1"/>
  <c r="AG431" i="44"/>
  <c r="AG427" i="44" s="1"/>
  <c r="AI430" i="44"/>
  <c r="AG430" i="44"/>
  <c r="AI429" i="44"/>
  <c r="AJ429" i="44" s="1"/>
  <c r="AG429" i="44"/>
  <c r="AI428" i="44"/>
  <c r="AJ428" i="44" s="1"/>
  <c r="AG428" i="44"/>
  <c r="AG426" i="44"/>
  <c r="AJ426" i="44" s="1"/>
  <c r="AI425" i="44"/>
  <c r="AG425" i="44"/>
  <c r="AJ425" i="44" s="1"/>
  <c r="AJ424" i="44"/>
  <c r="AI424" i="44"/>
  <c r="AG424" i="44"/>
  <c r="AI423" i="44"/>
  <c r="AG423" i="44"/>
  <c r="AI422" i="44"/>
  <c r="AG422" i="44"/>
  <c r="AI421" i="44"/>
  <c r="AG421" i="44"/>
  <c r="AJ421" i="44" s="1"/>
  <c r="AI420" i="44"/>
  <c r="AJ420" i="44" s="1"/>
  <c r="AG420" i="44"/>
  <c r="AI419" i="44"/>
  <c r="AJ419" i="44" s="1"/>
  <c r="AG419" i="44"/>
  <c r="AI418" i="44"/>
  <c r="AJ418" i="44" s="1"/>
  <c r="AG418" i="44"/>
  <c r="AI417" i="44"/>
  <c r="AG417" i="44"/>
  <c r="AJ417" i="44" s="1"/>
  <c r="AI416" i="44"/>
  <c r="AJ416" i="44" s="1"/>
  <c r="AG416" i="44"/>
  <c r="AI415" i="44"/>
  <c r="AJ415" i="44" s="1"/>
  <c r="AG415" i="44"/>
  <c r="AI414" i="44"/>
  <c r="AJ413" i="44"/>
  <c r="AG413" i="44"/>
  <c r="AG412" i="44"/>
  <c r="AJ412" i="44" s="1"/>
  <c r="AG411" i="44"/>
  <c r="AJ411" i="44" s="1"/>
  <c r="AJ410" i="44"/>
  <c r="AG410" i="44"/>
  <c r="AG409" i="44"/>
  <c r="AJ409" i="44" s="1"/>
  <c r="AG408" i="44"/>
  <c r="AJ408" i="44" s="1"/>
  <c r="AJ407" i="44"/>
  <c r="AG407" i="44"/>
  <c r="AG406" i="44"/>
  <c r="AJ406" i="44" s="1"/>
  <c r="AI405" i="44"/>
  <c r="AJ405" i="44" s="1"/>
  <c r="AG405" i="44"/>
  <c r="AJ404" i="44"/>
  <c r="AI404" i="44"/>
  <c r="AG404" i="44"/>
  <c r="AG403" i="44"/>
  <c r="AJ403" i="44" s="1"/>
  <c r="AJ402" i="44"/>
  <c r="AG402" i="44"/>
  <c r="AI401" i="44"/>
  <c r="AG401" i="44"/>
  <c r="AI400" i="44"/>
  <c r="AJ400" i="44" s="1"/>
  <c r="AG400" i="44"/>
  <c r="AJ399" i="44"/>
  <c r="AI399" i="44"/>
  <c r="AG399" i="44"/>
  <c r="AJ398" i="44"/>
  <c r="AI398" i="44"/>
  <c r="AG398" i="44"/>
  <c r="AI397" i="44"/>
  <c r="AG397" i="44"/>
  <c r="AJ396" i="44"/>
  <c r="AI396" i="44"/>
  <c r="AG396" i="44"/>
  <c r="AI395" i="44"/>
  <c r="AJ395" i="44" s="1"/>
  <c r="AG395" i="44"/>
  <c r="AJ394" i="44"/>
  <c r="AI394" i="44"/>
  <c r="AG394" i="44"/>
  <c r="AI393" i="44"/>
  <c r="AJ393" i="44" s="1"/>
  <c r="AG393" i="44"/>
  <c r="AI392" i="44"/>
  <c r="AJ392" i="44" s="1"/>
  <c r="AG392" i="44"/>
  <c r="AI391" i="44"/>
  <c r="AJ391" i="44" s="1"/>
  <c r="AG391" i="44"/>
  <c r="AJ390" i="44"/>
  <c r="AI390" i="44"/>
  <c r="AG390" i="44"/>
  <c r="AI389" i="44"/>
  <c r="AG389" i="44"/>
  <c r="AJ388" i="44"/>
  <c r="AI388" i="44"/>
  <c r="AG388" i="44"/>
  <c r="AG387" i="44"/>
  <c r="AJ387" i="44" s="1"/>
  <c r="AG386" i="44"/>
  <c r="AJ386" i="44" s="1"/>
  <c r="AI385" i="44"/>
  <c r="AG385" i="44"/>
  <c r="AJ385" i="44" s="1"/>
  <c r="AI384" i="44"/>
  <c r="AJ384" i="44" s="1"/>
  <c r="AI380" i="44"/>
  <c r="AJ380" i="44" s="1"/>
  <c r="AG380" i="44"/>
  <c r="AI379" i="44"/>
  <c r="AJ378" i="44"/>
  <c r="AG378" i="44"/>
  <c r="AI377" i="44"/>
  <c r="AJ377" i="44" s="1"/>
  <c r="AI376" i="44"/>
  <c r="AJ376" i="44" s="1"/>
  <c r="AG376" i="44"/>
  <c r="AI375" i="44"/>
  <c r="AJ375" i="44" s="1"/>
  <c r="AG375" i="44"/>
  <c r="AI374" i="44"/>
  <c r="AJ374" i="44" s="1"/>
  <c r="AG374" i="44"/>
  <c r="AI373" i="44"/>
  <c r="AG373" i="44"/>
  <c r="AJ373" i="44" s="1"/>
  <c r="AI372" i="44"/>
  <c r="AJ372" i="44" s="1"/>
  <c r="AG372" i="44"/>
  <c r="AI371" i="44"/>
  <c r="AG371" i="44"/>
  <c r="AI370" i="44"/>
  <c r="AJ370" i="44" s="1"/>
  <c r="AG370" i="44"/>
  <c r="AI369" i="44"/>
  <c r="AG369" i="44"/>
  <c r="AJ369" i="44" s="1"/>
  <c r="AJ368" i="44"/>
  <c r="AI368" i="44"/>
  <c r="AG368" i="44"/>
  <c r="AI367" i="44"/>
  <c r="AG367" i="44"/>
  <c r="AI366" i="44"/>
  <c r="AG366" i="44"/>
  <c r="AI365" i="44"/>
  <c r="AG365" i="44"/>
  <c r="AJ365" i="44" s="1"/>
  <c r="AI364" i="44"/>
  <c r="AG364" i="44"/>
  <c r="AI363" i="44"/>
  <c r="AJ363" i="44" s="1"/>
  <c r="AG363" i="44"/>
  <c r="AI361" i="44"/>
  <c r="AG361" i="44"/>
  <c r="AJ361" i="44" s="1"/>
  <c r="AI360" i="44"/>
  <c r="AJ360" i="44" s="1"/>
  <c r="AG360" i="44"/>
  <c r="AG356" i="44" s="1"/>
  <c r="AG359" i="44"/>
  <c r="AJ359" i="44" s="1"/>
  <c r="AI358" i="44"/>
  <c r="AG358" i="44"/>
  <c r="AJ357" i="44"/>
  <c r="AG357" i="44"/>
  <c r="AI355" i="44"/>
  <c r="AG355" i="44"/>
  <c r="AJ354" i="44"/>
  <c r="AI354" i="44"/>
  <c r="AG354" i="44"/>
  <c r="AI352" i="44"/>
  <c r="AG352" i="44"/>
  <c r="AI351" i="44"/>
  <c r="AJ351" i="44" s="1"/>
  <c r="AG351" i="44"/>
  <c r="AI350" i="44"/>
  <c r="AG350" i="44"/>
  <c r="AG349" i="44" s="1"/>
  <c r="AI348" i="44"/>
  <c r="AG348" i="44"/>
  <c r="AJ347" i="44"/>
  <c r="AI347" i="44"/>
  <c r="AG347" i="44"/>
  <c r="AJ346" i="44"/>
  <c r="AI346" i="44"/>
  <c r="AG346" i="44"/>
  <c r="AI345" i="44"/>
  <c r="AJ345" i="44" s="1"/>
  <c r="AG345" i="44"/>
  <c r="AI344" i="44"/>
  <c r="AG344" i="44"/>
  <c r="AI343" i="44"/>
  <c r="AG343" i="44"/>
  <c r="AG342" i="44" s="1"/>
  <c r="AI341" i="44"/>
  <c r="AJ341" i="44" s="1"/>
  <c r="AG341" i="44"/>
  <c r="AI340" i="44"/>
  <c r="AG340" i="44"/>
  <c r="AI339" i="44"/>
  <c r="AG339" i="44"/>
  <c r="AI338" i="44"/>
  <c r="AJ338" i="44" s="1"/>
  <c r="AG338" i="44"/>
  <c r="AJ337" i="44"/>
  <c r="AI337" i="44"/>
  <c r="AG337" i="44"/>
  <c r="AI336" i="44"/>
  <c r="AJ336" i="44" s="1"/>
  <c r="AG336" i="44"/>
  <c r="AI335" i="44"/>
  <c r="AJ335" i="44" s="1"/>
  <c r="AG335" i="44"/>
  <c r="AI334" i="44"/>
  <c r="AJ334" i="44" s="1"/>
  <c r="AG334" i="44"/>
  <c r="AI333" i="44"/>
  <c r="AI331" i="44" s="1"/>
  <c r="AG333" i="44"/>
  <c r="AI332" i="44"/>
  <c r="AJ332" i="44" s="1"/>
  <c r="AG332" i="44"/>
  <c r="AI330" i="44"/>
  <c r="AG330" i="44"/>
  <c r="AI329" i="44"/>
  <c r="AG329" i="44"/>
  <c r="AI328" i="44"/>
  <c r="AG328" i="44"/>
  <c r="AJ327" i="44"/>
  <c r="AI327" i="44"/>
  <c r="AG327" i="44"/>
  <c r="AG326" i="44"/>
  <c r="AI325" i="44"/>
  <c r="AJ325" i="44" s="1"/>
  <c r="AG325" i="44"/>
  <c r="AI324" i="44"/>
  <c r="AG324" i="44"/>
  <c r="AI323" i="44"/>
  <c r="AJ323" i="44" s="1"/>
  <c r="AG323" i="44"/>
  <c r="AI322" i="44"/>
  <c r="AJ322" i="44" s="1"/>
  <c r="AG322" i="44"/>
  <c r="AI321" i="44"/>
  <c r="AI319" i="44" s="1"/>
  <c r="AG321" i="44"/>
  <c r="AI320" i="44"/>
  <c r="AG320" i="44"/>
  <c r="AG319" i="44"/>
  <c r="AI318" i="44"/>
  <c r="AJ318" i="44" s="1"/>
  <c r="AG318" i="44"/>
  <c r="AI317" i="44"/>
  <c r="AJ317" i="44" s="1"/>
  <c r="AG317" i="44"/>
  <c r="AI316" i="44"/>
  <c r="AG316" i="44"/>
  <c r="AG312" i="44" s="1"/>
  <c r="AI315" i="44"/>
  <c r="AJ315" i="44" s="1"/>
  <c r="AG315" i="44"/>
  <c r="AJ314" i="44"/>
  <c r="AI314" i="44"/>
  <c r="AG314" i="44"/>
  <c r="AI313" i="44"/>
  <c r="AG313" i="44"/>
  <c r="AI310" i="44"/>
  <c r="AI309" i="44" s="1"/>
  <c r="AG310" i="44"/>
  <c r="AG309" i="44" s="1"/>
  <c r="AI308" i="44"/>
  <c r="AJ308" i="44" s="1"/>
  <c r="AG308" i="44"/>
  <c r="AI307" i="44"/>
  <c r="AG307" i="44"/>
  <c r="AI306" i="44"/>
  <c r="AJ306" i="44" s="1"/>
  <c r="AG306" i="44"/>
  <c r="AI305" i="44"/>
  <c r="AJ305" i="44" s="1"/>
  <c r="AG305" i="44"/>
  <c r="AJ304" i="44"/>
  <c r="AI304" i="44"/>
  <c r="AG304" i="44"/>
  <c r="AI302" i="44"/>
  <c r="AG302" i="44"/>
  <c r="AI301" i="44"/>
  <c r="AJ301" i="44" s="1"/>
  <c r="AG301" i="44"/>
  <c r="AG297" i="44" s="1"/>
  <c r="AI300" i="44"/>
  <c r="AJ300" i="44" s="1"/>
  <c r="AG300" i="44"/>
  <c r="AI299" i="44"/>
  <c r="AG299" i="44"/>
  <c r="AI298" i="44"/>
  <c r="AG298" i="44"/>
  <c r="AI297" i="44"/>
  <c r="AI296" i="44"/>
  <c r="AI294" i="44" s="1"/>
  <c r="AG296" i="44"/>
  <c r="AI295" i="44"/>
  <c r="AJ295" i="44" s="1"/>
  <c r="AG295" i="44"/>
  <c r="AG294" i="44"/>
  <c r="AG292" i="44"/>
  <c r="AJ292" i="44" s="1"/>
  <c r="AI291" i="44"/>
  <c r="AG291" i="44"/>
  <c r="AJ291" i="44" s="1"/>
  <c r="AJ290" i="44"/>
  <c r="AI290" i="44"/>
  <c r="AG290" i="44"/>
  <c r="AI289" i="44"/>
  <c r="AJ289" i="44" s="1"/>
  <c r="AG289" i="44"/>
  <c r="AI288" i="44"/>
  <c r="AJ288" i="44" s="1"/>
  <c r="AG288" i="44"/>
  <c r="AI287" i="44"/>
  <c r="AG287" i="44"/>
  <c r="AJ287" i="44" s="1"/>
  <c r="AI286" i="44"/>
  <c r="AJ286" i="44" s="1"/>
  <c r="AG286" i="44"/>
  <c r="AI285" i="44"/>
  <c r="AJ285" i="44" s="1"/>
  <c r="AG285" i="44"/>
  <c r="AJ284" i="44"/>
  <c r="AI284" i="44"/>
  <c r="AG284" i="44"/>
  <c r="AI283" i="44"/>
  <c r="AG283" i="44"/>
  <c r="AJ283" i="44" s="1"/>
  <c r="AI282" i="44"/>
  <c r="AJ282" i="44" s="1"/>
  <c r="AG282" i="44"/>
  <c r="AG280" i="44" s="1"/>
  <c r="AI281" i="44"/>
  <c r="AJ281" i="44" s="1"/>
  <c r="AG281" i="44"/>
  <c r="AI280" i="44"/>
  <c r="AI279" i="44"/>
  <c r="AG279" i="44"/>
  <c r="AJ279" i="44" s="1"/>
  <c r="AI278" i="44"/>
  <c r="AJ278" i="44" s="1"/>
  <c r="AG278" i="44"/>
  <c r="AJ277" i="44"/>
  <c r="AI277" i="44"/>
  <c r="AG277" i="44"/>
  <c r="AI276" i="44"/>
  <c r="AG276" i="44"/>
  <c r="AI275" i="44"/>
  <c r="AG275" i="44"/>
  <c r="AJ275" i="44" s="1"/>
  <c r="AJ274" i="44"/>
  <c r="AI274" i="44"/>
  <c r="AG274" i="44"/>
  <c r="AI273" i="44"/>
  <c r="AG272" i="44"/>
  <c r="AJ272" i="44" s="1"/>
  <c r="AJ271" i="44"/>
  <c r="AI271" i="44"/>
  <c r="AG271" i="44"/>
  <c r="AI270" i="44"/>
  <c r="AG270" i="44"/>
  <c r="AI269" i="44"/>
  <c r="AJ269" i="44" s="1"/>
  <c r="AG269" i="44"/>
  <c r="AJ268" i="44"/>
  <c r="AI268" i="44"/>
  <c r="AG268" i="44"/>
  <c r="AJ267" i="44"/>
  <c r="AI267" i="44"/>
  <c r="AG267" i="44"/>
  <c r="AI266" i="44"/>
  <c r="AG266" i="44"/>
  <c r="AG265" i="44"/>
  <c r="AI264" i="44"/>
  <c r="AJ264" i="44" s="1"/>
  <c r="AG264" i="44"/>
  <c r="AJ263" i="44"/>
  <c r="AI263" i="44"/>
  <c r="AG263" i="44"/>
  <c r="AI262" i="44"/>
  <c r="AG262" i="44"/>
  <c r="AG261" i="44"/>
  <c r="AJ261" i="44" s="1"/>
  <c r="AI260" i="44"/>
  <c r="AJ260" i="44" s="1"/>
  <c r="AG260" i="44"/>
  <c r="AJ259" i="44"/>
  <c r="AI259" i="44"/>
  <c r="AG259" i="44"/>
  <c r="AI258" i="44"/>
  <c r="AG258" i="44"/>
  <c r="AI257" i="44"/>
  <c r="AJ257" i="44" s="1"/>
  <c r="AG257" i="44"/>
  <c r="AI256" i="44"/>
  <c r="AJ256" i="44" s="1"/>
  <c r="AG256" i="44"/>
  <c r="AI255" i="44"/>
  <c r="AJ255" i="44" s="1"/>
  <c r="AG255" i="44"/>
  <c r="AI254" i="44"/>
  <c r="AG254" i="44"/>
  <c r="AI253" i="44"/>
  <c r="AG253" i="44"/>
  <c r="AI252" i="44"/>
  <c r="AJ252" i="44" s="1"/>
  <c r="AG252" i="44"/>
  <c r="AI251" i="44"/>
  <c r="AI247" i="44" s="1"/>
  <c r="AG251" i="44"/>
  <c r="AI250" i="44"/>
  <c r="AG250" i="44"/>
  <c r="AI249" i="44"/>
  <c r="AG249" i="44"/>
  <c r="AI248" i="44"/>
  <c r="AJ248" i="44" s="1"/>
  <c r="AG248" i="44"/>
  <c r="AI246" i="44"/>
  <c r="AG246" i="44"/>
  <c r="AJ246" i="44" s="1"/>
  <c r="AI245" i="44"/>
  <c r="AG245" i="44"/>
  <c r="AJ245" i="44" s="1"/>
  <c r="AI244" i="44"/>
  <c r="AG244" i="44"/>
  <c r="AJ244" i="44" s="1"/>
  <c r="AI243" i="44"/>
  <c r="AJ243" i="44" s="1"/>
  <c r="AG243" i="44"/>
  <c r="AI242" i="44"/>
  <c r="AG242" i="44"/>
  <c r="AJ242" i="44" s="1"/>
  <c r="AJ241" i="44"/>
  <c r="AI241" i="44"/>
  <c r="AG241" i="44"/>
  <c r="AI240" i="44"/>
  <c r="AG240" i="44"/>
  <c r="AJ240" i="44" s="1"/>
  <c r="AI239" i="44"/>
  <c r="AJ239" i="44" s="1"/>
  <c r="AG239" i="44"/>
  <c r="AI238" i="44"/>
  <c r="AG238" i="44"/>
  <c r="AJ238" i="44" s="1"/>
  <c r="AI237" i="44"/>
  <c r="AJ237" i="44" s="1"/>
  <c r="AG237" i="44"/>
  <c r="AI236" i="44"/>
  <c r="AG236" i="44"/>
  <c r="AJ236" i="44" s="1"/>
  <c r="AI235" i="44"/>
  <c r="AJ235" i="44" s="1"/>
  <c r="AG235" i="44"/>
  <c r="AI234" i="44"/>
  <c r="AG234" i="44"/>
  <c r="AJ234" i="44" s="1"/>
  <c r="AI233" i="44"/>
  <c r="AG233" i="44"/>
  <c r="AJ233" i="44" s="1"/>
  <c r="AI232" i="44"/>
  <c r="AG232" i="44"/>
  <c r="AJ232" i="44" s="1"/>
  <c r="AI231" i="44"/>
  <c r="AJ231" i="44" s="1"/>
  <c r="AG231" i="44"/>
  <c r="AI230" i="44"/>
  <c r="AG230" i="44"/>
  <c r="AJ230" i="44" s="1"/>
  <c r="AI229" i="44"/>
  <c r="AG229" i="44"/>
  <c r="AJ229" i="44" s="1"/>
  <c r="AJ228" i="44"/>
  <c r="AI228" i="44"/>
  <c r="AG228" i="44"/>
  <c r="AI227" i="44"/>
  <c r="AJ227" i="44" s="1"/>
  <c r="AG227" i="44"/>
  <c r="AI226" i="44"/>
  <c r="AG226" i="44"/>
  <c r="AJ226" i="44" s="1"/>
  <c r="AI225" i="44"/>
  <c r="AG225" i="44"/>
  <c r="AJ225" i="44" s="1"/>
  <c r="AI224" i="44"/>
  <c r="AJ224" i="44" s="1"/>
  <c r="AG224" i="44"/>
  <c r="AI223" i="44"/>
  <c r="AJ223" i="44" s="1"/>
  <c r="AG223" i="44"/>
  <c r="AI222" i="44"/>
  <c r="AG222" i="44"/>
  <c r="AJ222" i="44" s="1"/>
  <c r="AI221" i="44"/>
  <c r="AJ221" i="44" s="1"/>
  <c r="AG221" i="44"/>
  <c r="AI220" i="44"/>
  <c r="AG220" i="44"/>
  <c r="AJ220" i="44" s="1"/>
  <c r="AI219" i="44"/>
  <c r="AJ219" i="44" s="1"/>
  <c r="AG219" i="44"/>
  <c r="AI218" i="44"/>
  <c r="AG218" i="44"/>
  <c r="AJ218" i="44" s="1"/>
  <c r="AI217" i="44"/>
  <c r="AG217" i="44"/>
  <c r="AJ217" i="44" s="1"/>
  <c r="AJ216" i="44"/>
  <c r="AI216" i="44"/>
  <c r="AG216" i="44"/>
  <c r="AJ215" i="44"/>
  <c r="AG215" i="44"/>
  <c r="AI214" i="44"/>
  <c r="AG214" i="44"/>
  <c r="AJ214" i="44" s="1"/>
  <c r="AI213" i="44"/>
  <c r="AG213" i="44"/>
  <c r="AJ213" i="44" s="1"/>
  <c r="AI212" i="44"/>
  <c r="AG212" i="44"/>
  <c r="AJ212" i="44" s="1"/>
  <c r="AJ211" i="44"/>
  <c r="AI211" i="44"/>
  <c r="AG211" i="44"/>
  <c r="AI210" i="44"/>
  <c r="AG210" i="44"/>
  <c r="AJ210" i="44" s="1"/>
  <c r="AI209" i="44"/>
  <c r="AG209" i="44"/>
  <c r="AJ209" i="44" s="1"/>
  <c r="AI208" i="44"/>
  <c r="AJ208" i="44" s="1"/>
  <c r="AG208" i="44"/>
  <c r="AG207" i="44"/>
  <c r="AJ207" i="44" s="1"/>
  <c r="AJ206" i="44"/>
  <c r="AI206" i="44"/>
  <c r="AG206" i="44"/>
  <c r="AG205" i="44"/>
  <c r="AJ205" i="44" s="1"/>
  <c r="AI204" i="44"/>
  <c r="AG204" i="44"/>
  <c r="AJ204" i="44" s="1"/>
  <c r="AG203" i="44"/>
  <c r="AJ203" i="44" s="1"/>
  <c r="AJ202" i="44"/>
  <c r="AI202" i="44"/>
  <c r="AG202" i="44"/>
  <c r="AJ201" i="44"/>
  <c r="AG201" i="44"/>
  <c r="AG200" i="44"/>
  <c r="AJ200" i="44" s="1"/>
  <c r="AG199" i="44"/>
  <c r="AJ199" i="44" s="1"/>
  <c r="AI198" i="44"/>
  <c r="AG198" i="44"/>
  <c r="AJ198" i="44" s="1"/>
  <c r="AI197" i="44"/>
  <c r="AG197" i="44"/>
  <c r="AJ197" i="44" s="1"/>
  <c r="AI196" i="44"/>
  <c r="AG196" i="44"/>
  <c r="AJ196" i="44" s="1"/>
  <c r="AJ195" i="44"/>
  <c r="AG195" i="44"/>
  <c r="AI194" i="44"/>
  <c r="AG194" i="44"/>
  <c r="AJ194" i="44" s="1"/>
  <c r="AI193" i="44"/>
  <c r="AG193" i="44"/>
  <c r="AJ193" i="44" s="1"/>
  <c r="AJ192" i="44"/>
  <c r="AI192" i="44"/>
  <c r="AG192" i="44"/>
  <c r="AG191" i="44"/>
  <c r="AJ190" i="44"/>
  <c r="AG190" i="44"/>
  <c r="AI189" i="44"/>
  <c r="AG189" i="44"/>
  <c r="AJ189" i="44" s="1"/>
  <c r="AJ187" i="44"/>
  <c r="AG187" i="44"/>
  <c r="AI186" i="44"/>
  <c r="AG186" i="44"/>
  <c r="AJ186" i="44" s="1"/>
  <c r="AJ185" i="44"/>
  <c r="AI185" i="44"/>
  <c r="AG185" i="44"/>
  <c r="AI184" i="44"/>
  <c r="AG184" i="44"/>
  <c r="AJ184" i="44" s="1"/>
  <c r="AJ183" i="44"/>
  <c r="AI183" i="44"/>
  <c r="AG183" i="44"/>
  <c r="AI182" i="44"/>
  <c r="AG182" i="44"/>
  <c r="AJ182" i="44" s="1"/>
  <c r="AI180" i="44"/>
  <c r="AJ180" i="44" s="1"/>
  <c r="AG180" i="44"/>
  <c r="AI179" i="44"/>
  <c r="AG179" i="44"/>
  <c r="AJ179" i="44" s="1"/>
  <c r="AJ178" i="44"/>
  <c r="AI178" i="44"/>
  <c r="AG178" i="44"/>
  <c r="AI177" i="44"/>
  <c r="AG177" i="44"/>
  <c r="AJ177" i="44" s="1"/>
  <c r="AI176" i="44"/>
  <c r="AG176" i="44"/>
  <c r="AJ176" i="44" s="1"/>
  <c r="AI175" i="44"/>
  <c r="AG175" i="44"/>
  <c r="AJ175" i="44" s="1"/>
  <c r="AJ174" i="44"/>
  <c r="AI174" i="44"/>
  <c r="AG174" i="44"/>
  <c r="AI173" i="44"/>
  <c r="AG173" i="44"/>
  <c r="AI171" i="44"/>
  <c r="AG171" i="44"/>
  <c r="AJ171" i="44" s="1"/>
  <c r="AJ169" i="44"/>
  <c r="AI169" i="44"/>
  <c r="AG169" i="44"/>
  <c r="AJ168" i="44"/>
  <c r="AI168" i="44"/>
  <c r="AG168" i="44"/>
  <c r="AI167" i="44"/>
  <c r="AG167" i="44"/>
  <c r="AI165" i="44"/>
  <c r="AJ165" i="44" s="1"/>
  <c r="AG165" i="44"/>
  <c r="AJ164" i="44"/>
  <c r="AI164" i="44"/>
  <c r="AG164" i="44"/>
  <c r="AI163" i="44"/>
  <c r="AG163" i="44"/>
  <c r="AJ162" i="44"/>
  <c r="AI162" i="44"/>
  <c r="AG162" i="44"/>
  <c r="AI161" i="44"/>
  <c r="AG161" i="44"/>
  <c r="AJ160" i="44"/>
  <c r="AI160" i="44"/>
  <c r="AG160" i="44"/>
  <c r="AI159" i="44"/>
  <c r="AG159" i="44"/>
  <c r="AI158" i="44"/>
  <c r="AJ158" i="44" s="1"/>
  <c r="AG158" i="44"/>
  <c r="AI157" i="44"/>
  <c r="AJ157" i="44" s="1"/>
  <c r="AG157" i="44"/>
  <c r="AJ156" i="44"/>
  <c r="AI156" i="44"/>
  <c r="AG156" i="44"/>
  <c r="AI155" i="44"/>
  <c r="AG155" i="44"/>
  <c r="AI154" i="44"/>
  <c r="AJ154" i="44" s="1"/>
  <c r="AG154" i="44"/>
  <c r="AG150" i="44" s="1"/>
  <c r="AI153" i="44"/>
  <c r="AJ153" i="44" s="1"/>
  <c r="AG153" i="44"/>
  <c r="AJ152" i="44"/>
  <c r="AI152" i="44"/>
  <c r="AG152" i="44"/>
  <c r="AI151" i="44"/>
  <c r="AG151" i="44"/>
  <c r="AI150" i="44"/>
  <c r="AG149" i="44"/>
  <c r="AJ149" i="44" s="1"/>
  <c r="AI148" i="44"/>
  <c r="AJ148" i="44" s="1"/>
  <c r="AI147" i="44"/>
  <c r="AG147" i="44"/>
  <c r="AJ147" i="44" s="1"/>
  <c r="AI146" i="44"/>
  <c r="AG146" i="44"/>
  <c r="AJ146" i="44" s="1"/>
  <c r="AI145" i="44"/>
  <c r="AG145" i="44"/>
  <c r="AJ145" i="44" s="1"/>
  <c r="AI144" i="44"/>
  <c r="AJ144" i="44" s="1"/>
  <c r="AG144" i="44"/>
  <c r="AI143" i="44"/>
  <c r="AG143" i="44"/>
  <c r="AJ143" i="44" s="1"/>
  <c r="AJ142" i="44"/>
  <c r="AI142" i="44"/>
  <c r="AG142" i="44"/>
  <c r="AI141" i="44"/>
  <c r="AG141" i="44"/>
  <c r="AJ141" i="44" s="1"/>
  <c r="AI140" i="44"/>
  <c r="AG140" i="44"/>
  <c r="AJ140" i="44" s="1"/>
  <c r="AI139" i="44"/>
  <c r="AG139" i="44"/>
  <c r="AJ139" i="44" s="1"/>
  <c r="AJ138" i="44"/>
  <c r="AI138" i="44"/>
  <c r="AG138" i="44"/>
  <c r="AI137" i="44"/>
  <c r="AG137" i="44"/>
  <c r="AJ137" i="44" s="1"/>
  <c r="AI136" i="44"/>
  <c r="AG136" i="44"/>
  <c r="AJ136" i="44" s="1"/>
  <c r="AI135" i="44"/>
  <c r="AG135" i="44"/>
  <c r="AJ135" i="44" s="1"/>
  <c r="AJ134" i="44"/>
  <c r="AI134" i="44"/>
  <c r="AG134" i="44"/>
  <c r="AI133" i="44"/>
  <c r="AG133" i="44"/>
  <c r="AJ133" i="44" s="1"/>
  <c r="AI132" i="44"/>
  <c r="AG132" i="44"/>
  <c r="AJ132" i="44" s="1"/>
  <c r="AI131" i="44"/>
  <c r="AG131" i="44"/>
  <c r="AJ131" i="44" s="1"/>
  <c r="AI130" i="44"/>
  <c r="AG130" i="44"/>
  <c r="AJ130" i="44" s="1"/>
  <c r="AJ129" i="44"/>
  <c r="AI129" i="44"/>
  <c r="AG129" i="44"/>
  <c r="AI128" i="44"/>
  <c r="AG128" i="44"/>
  <c r="AJ128" i="44" s="1"/>
  <c r="AI127" i="44"/>
  <c r="AG127" i="44"/>
  <c r="AJ127" i="44" s="1"/>
  <c r="AI126" i="44"/>
  <c r="AG126" i="44"/>
  <c r="AJ126" i="44" s="1"/>
  <c r="AI125" i="44"/>
  <c r="AJ125" i="44" s="1"/>
  <c r="AG125" i="44"/>
  <c r="AI124" i="44"/>
  <c r="AG124" i="44"/>
  <c r="AJ124" i="44" s="1"/>
  <c r="AI123" i="44"/>
  <c r="AG123" i="44"/>
  <c r="AJ123" i="44" s="1"/>
  <c r="AI122" i="44"/>
  <c r="AG122" i="44"/>
  <c r="AJ122" i="44" s="1"/>
  <c r="AI121" i="44"/>
  <c r="AG121" i="44"/>
  <c r="AJ121" i="44" s="1"/>
  <c r="AI120" i="44"/>
  <c r="AG120" i="44"/>
  <c r="AJ120" i="44" s="1"/>
  <c r="AI119" i="44"/>
  <c r="AG119" i="44"/>
  <c r="AJ119" i="44" s="1"/>
  <c r="AI118" i="44"/>
  <c r="AG118" i="44"/>
  <c r="AJ118" i="44" s="1"/>
  <c r="AI117" i="44"/>
  <c r="AG117" i="44"/>
  <c r="AJ117" i="44" s="1"/>
  <c r="AJ116" i="44"/>
  <c r="AI116" i="44"/>
  <c r="AG116" i="44"/>
  <c r="AI115" i="44"/>
  <c r="AG115" i="44"/>
  <c r="AJ115" i="44" s="1"/>
  <c r="AJ114" i="44"/>
  <c r="AI114" i="44"/>
  <c r="AG114" i="44"/>
  <c r="AI113" i="44"/>
  <c r="AG113" i="44"/>
  <c r="AJ113" i="44" s="1"/>
  <c r="AI112" i="44"/>
  <c r="AJ112" i="44" s="1"/>
  <c r="AG112" i="44"/>
  <c r="AI111" i="44"/>
  <c r="AG111" i="44"/>
  <c r="AJ111" i="44" s="1"/>
  <c r="AI110" i="44"/>
  <c r="AG110" i="44"/>
  <c r="AJ110" i="44" s="1"/>
  <c r="AI109" i="44"/>
  <c r="AG109" i="44"/>
  <c r="AJ109" i="44" s="1"/>
  <c r="AI108" i="44"/>
  <c r="AG108" i="44"/>
  <c r="AJ108" i="44" s="1"/>
  <c r="AI107" i="44"/>
  <c r="AG107" i="44"/>
  <c r="AJ107" i="44" s="1"/>
  <c r="AI106" i="44"/>
  <c r="AG106" i="44"/>
  <c r="AJ106" i="44" s="1"/>
  <c r="AI105" i="44"/>
  <c r="AJ105" i="44" s="1"/>
  <c r="AG105" i="44"/>
  <c r="AI104" i="44"/>
  <c r="AG104" i="44"/>
  <c r="AJ104" i="44" s="1"/>
  <c r="AI103" i="44"/>
  <c r="AG103" i="44"/>
  <c r="AJ103" i="44" s="1"/>
  <c r="AI102" i="44"/>
  <c r="AG102" i="44"/>
  <c r="AJ102" i="44" s="1"/>
  <c r="AI101" i="44"/>
  <c r="AG101" i="44"/>
  <c r="AJ101" i="44" s="1"/>
  <c r="AJ100" i="44"/>
  <c r="AI100" i="44"/>
  <c r="AG100" i="44"/>
  <c r="AJ99" i="44"/>
  <c r="AG99" i="44"/>
  <c r="AI97" i="44"/>
  <c r="AG97" i="44"/>
  <c r="AJ97" i="44" s="1"/>
  <c r="AI96" i="44"/>
  <c r="AG96" i="44"/>
  <c r="AG93" i="44" s="1"/>
  <c r="AJ95" i="44"/>
  <c r="AI95" i="44"/>
  <c r="AG95" i="44"/>
  <c r="AI94" i="44"/>
  <c r="AG94" i="44"/>
  <c r="AI92" i="44"/>
  <c r="AI89" i="44" s="1"/>
  <c r="AG92" i="44"/>
  <c r="AJ92" i="44" s="1"/>
  <c r="AJ91" i="44"/>
  <c r="AG91" i="44"/>
  <c r="AI90" i="44"/>
  <c r="AG90" i="44"/>
  <c r="AI88" i="44"/>
  <c r="AG88" i="44"/>
  <c r="AI87" i="44"/>
  <c r="AI86" i="44" s="1"/>
  <c r="AG87" i="44"/>
  <c r="AI85" i="44"/>
  <c r="AI84" i="44" s="1"/>
  <c r="AG85" i="44"/>
  <c r="AG84" i="44" s="1"/>
  <c r="AI83" i="44"/>
  <c r="AJ83" i="44" s="1"/>
  <c r="AG83" i="44"/>
  <c r="AI82" i="44"/>
  <c r="AG82" i="44"/>
  <c r="AJ82" i="44" s="1"/>
  <c r="AJ81" i="44"/>
  <c r="AI81" i="44"/>
  <c r="AG81" i="44"/>
  <c r="AJ80" i="44"/>
  <c r="AI80" i="44"/>
  <c r="AG80" i="44"/>
  <c r="AI78" i="44"/>
  <c r="AG78" i="44"/>
  <c r="AJ78" i="44" s="1"/>
  <c r="AJ77" i="44"/>
  <c r="AI77" i="44"/>
  <c r="AI76" i="44"/>
  <c r="AJ76" i="44" s="1"/>
  <c r="AG76" i="44"/>
  <c r="AG74" i="44" s="1"/>
  <c r="AI75" i="44"/>
  <c r="AG75" i="44"/>
  <c r="AI72" i="44"/>
  <c r="AG72" i="44"/>
  <c r="AJ72" i="44" s="1"/>
  <c r="AI71" i="44"/>
  <c r="AJ71" i="44" s="1"/>
  <c r="AG71" i="44"/>
  <c r="AI70" i="44"/>
  <c r="AG70" i="44"/>
  <c r="AJ70" i="44" s="1"/>
  <c r="AI69" i="44"/>
  <c r="AG69" i="44"/>
  <c r="AJ69" i="44" s="1"/>
  <c r="AI68" i="44"/>
  <c r="AG68" i="44"/>
  <c r="AJ68" i="44" s="1"/>
  <c r="AI67" i="44"/>
  <c r="AJ67" i="44" s="1"/>
  <c r="AG67" i="44"/>
  <c r="AI66" i="44"/>
  <c r="AG66" i="44"/>
  <c r="AJ66" i="44" s="1"/>
  <c r="AI65" i="44"/>
  <c r="AG65" i="44"/>
  <c r="AJ65" i="44" s="1"/>
  <c r="AI64" i="44"/>
  <c r="AG64" i="44"/>
  <c r="AJ64" i="44" s="1"/>
  <c r="AI63" i="44"/>
  <c r="AJ63" i="44" s="1"/>
  <c r="AG63" i="44"/>
  <c r="AI62" i="44"/>
  <c r="AG62" i="44"/>
  <c r="AJ62" i="44" s="1"/>
  <c r="AI61" i="44"/>
  <c r="AG61" i="44"/>
  <c r="AJ61" i="44" s="1"/>
  <c r="AI60" i="44"/>
  <c r="AG60" i="44"/>
  <c r="AJ60" i="44" s="1"/>
  <c r="AI59" i="44"/>
  <c r="AJ59" i="44" s="1"/>
  <c r="AG59" i="44"/>
  <c r="AI58" i="44"/>
  <c r="AG58" i="44"/>
  <c r="AJ58" i="44" s="1"/>
  <c r="AI57" i="44"/>
  <c r="AG57" i="44"/>
  <c r="AJ57" i="44" s="1"/>
  <c r="AI56" i="44"/>
  <c r="AG56" i="44"/>
  <c r="AJ56" i="44" s="1"/>
  <c r="AI55" i="44"/>
  <c r="AJ55" i="44" s="1"/>
  <c r="AG55" i="44"/>
  <c r="AI54" i="44"/>
  <c r="AG54" i="44"/>
  <c r="AJ54" i="44" s="1"/>
  <c r="AJ53" i="44"/>
  <c r="AI53" i="44"/>
  <c r="AG53" i="44"/>
  <c r="AI52" i="44"/>
  <c r="AG52" i="44"/>
  <c r="AJ52" i="44" s="1"/>
  <c r="AI51" i="44"/>
  <c r="AJ51" i="44" s="1"/>
  <c r="AG51" i="44"/>
  <c r="AI49" i="44"/>
  <c r="AG49" i="44"/>
  <c r="AJ49" i="44" s="1"/>
  <c r="AI48" i="44"/>
  <c r="AJ48" i="44" s="1"/>
  <c r="AG48" i="44"/>
  <c r="AI47" i="44"/>
  <c r="AG47" i="44"/>
  <c r="AJ47" i="44" s="1"/>
  <c r="AI46" i="44"/>
  <c r="AJ46" i="44" s="1"/>
  <c r="AG46" i="44"/>
  <c r="AI45" i="44"/>
  <c r="AG45" i="44"/>
  <c r="AJ45" i="44" s="1"/>
  <c r="AG44" i="44"/>
  <c r="AJ44" i="44" s="1"/>
  <c r="AJ43" i="44"/>
  <c r="AI43" i="44"/>
  <c r="AG43" i="44"/>
  <c r="AG42" i="44"/>
  <c r="AJ42" i="44" s="1"/>
  <c r="AJ40" i="44"/>
  <c r="AI40" i="44"/>
  <c r="AG40" i="44"/>
  <c r="AI39" i="44"/>
  <c r="AI32" i="44" s="1"/>
  <c r="AG39" i="44"/>
  <c r="AJ39" i="44" s="1"/>
  <c r="AI37" i="44"/>
  <c r="AG37" i="44"/>
  <c r="AJ37" i="44" s="1"/>
  <c r="AI36" i="44"/>
  <c r="AG36" i="44"/>
  <c r="AJ36" i="44" s="1"/>
  <c r="AJ35" i="44"/>
  <c r="AG35" i="44"/>
  <c r="AG34" i="44"/>
  <c r="AJ34" i="44" s="1"/>
  <c r="AE580" i="44"/>
  <c r="AE564" i="44"/>
  <c r="AE565" i="44"/>
  <c r="AE566" i="44"/>
  <c r="AE567" i="44"/>
  <c r="AE568" i="44"/>
  <c r="AE569" i="44"/>
  <c r="AE570" i="44"/>
  <c r="AE571" i="44"/>
  <c r="AE572" i="44"/>
  <c r="AE573" i="44"/>
  <c r="AE574" i="44"/>
  <c r="AE575" i="44"/>
  <c r="AE576" i="44"/>
  <c r="AE577" i="44"/>
  <c r="AE578" i="44"/>
  <c r="AE579" i="44"/>
  <c r="AE33" i="44"/>
  <c r="AE34" i="44"/>
  <c r="AE35" i="44"/>
  <c r="AE36" i="44"/>
  <c r="AE37" i="44"/>
  <c r="AE38" i="44"/>
  <c r="AE39" i="44"/>
  <c r="AE40" i="44"/>
  <c r="AE41" i="44"/>
  <c r="AE42" i="44"/>
  <c r="AE43" i="44"/>
  <c r="AE44" i="44"/>
  <c r="AE45" i="44"/>
  <c r="AE46" i="44"/>
  <c r="AE47" i="44"/>
  <c r="AE48" i="44"/>
  <c r="AE49" i="44"/>
  <c r="AE50" i="44"/>
  <c r="AE51" i="44"/>
  <c r="AE52" i="44"/>
  <c r="AE53" i="44"/>
  <c r="AE54" i="44"/>
  <c r="AE55" i="44"/>
  <c r="AE56" i="44"/>
  <c r="AE57" i="44"/>
  <c r="AE58" i="44"/>
  <c r="AE59" i="44"/>
  <c r="AE60" i="44"/>
  <c r="AE61" i="44"/>
  <c r="AE62" i="44"/>
  <c r="AE63" i="44"/>
  <c r="AE64" i="44"/>
  <c r="AE65" i="44"/>
  <c r="AE66" i="44"/>
  <c r="AE67" i="44"/>
  <c r="AE68" i="44"/>
  <c r="AE69" i="44"/>
  <c r="AE70" i="44"/>
  <c r="AE71" i="44"/>
  <c r="AE72" i="44"/>
  <c r="AE73" i="44"/>
  <c r="AE74" i="44"/>
  <c r="AE75" i="44"/>
  <c r="AE76" i="44"/>
  <c r="AE77" i="44"/>
  <c r="AE78" i="44"/>
  <c r="AE79" i="44"/>
  <c r="AE80" i="44"/>
  <c r="AE81" i="44"/>
  <c r="AE82" i="44"/>
  <c r="AE83" i="44"/>
  <c r="AE84" i="44"/>
  <c r="AE85" i="44"/>
  <c r="AE86" i="44"/>
  <c r="AE87" i="44"/>
  <c r="AE88" i="44"/>
  <c r="AE89" i="44"/>
  <c r="AE90" i="44"/>
  <c r="AE91" i="44"/>
  <c r="AE92" i="44"/>
  <c r="AE93" i="44"/>
  <c r="AE94" i="44"/>
  <c r="AE95" i="44"/>
  <c r="AE96" i="44"/>
  <c r="AE97" i="44"/>
  <c r="AE98" i="44"/>
  <c r="AE99" i="44"/>
  <c r="AE100" i="44"/>
  <c r="AE101" i="44"/>
  <c r="AE102" i="44"/>
  <c r="AE103" i="44"/>
  <c r="AE104" i="44"/>
  <c r="AE105" i="44"/>
  <c r="AE106" i="44"/>
  <c r="AE107" i="44"/>
  <c r="AE108" i="44"/>
  <c r="AE109" i="44"/>
  <c r="AE110" i="44"/>
  <c r="AE111" i="44"/>
  <c r="AE112" i="44"/>
  <c r="AE113" i="44"/>
  <c r="AE114" i="44"/>
  <c r="AE115" i="44"/>
  <c r="AE116" i="44"/>
  <c r="AE117" i="44"/>
  <c r="AE118" i="44"/>
  <c r="AE119" i="44"/>
  <c r="AE120" i="44"/>
  <c r="AE121" i="44"/>
  <c r="AE122" i="44"/>
  <c r="AE123" i="44"/>
  <c r="AE124" i="44"/>
  <c r="AE125" i="44"/>
  <c r="AE126" i="44"/>
  <c r="AE127" i="44"/>
  <c r="AE128" i="44"/>
  <c r="AE129" i="44"/>
  <c r="AE130" i="44"/>
  <c r="AE131" i="44"/>
  <c r="AE132" i="44"/>
  <c r="AE133" i="44"/>
  <c r="AE134" i="44"/>
  <c r="AE135" i="44"/>
  <c r="AE136" i="44"/>
  <c r="AE137" i="44"/>
  <c r="AE138" i="44"/>
  <c r="AE139" i="44"/>
  <c r="AE140" i="44"/>
  <c r="AE141" i="44"/>
  <c r="AE142" i="44"/>
  <c r="AE143" i="44"/>
  <c r="AE144" i="44"/>
  <c r="AE145" i="44"/>
  <c r="AE146" i="44"/>
  <c r="AE147" i="44"/>
  <c r="AE148" i="44"/>
  <c r="AE149" i="44"/>
  <c r="AE150" i="44"/>
  <c r="AE151" i="44"/>
  <c r="AE152" i="44"/>
  <c r="AE153" i="44"/>
  <c r="AE154" i="44"/>
  <c r="AE155" i="44"/>
  <c r="AE156" i="44"/>
  <c r="AE157" i="44"/>
  <c r="AE158" i="44"/>
  <c r="AE159" i="44"/>
  <c r="AE160" i="44"/>
  <c r="AE161" i="44"/>
  <c r="AE162" i="44"/>
  <c r="AE163" i="44"/>
  <c r="AE164" i="44"/>
  <c r="AE165" i="44"/>
  <c r="AE166" i="44"/>
  <c r="AE167" i="44"/>
  <c r="AE168" i="44"/>
  <c r="AE169" i="44"/>
  <c r="AE170" i="44"/>
  <c r="AE171" i="44"/>
  <c r="AE172" i="44"/>
  <c r="AE173" i="44"/>
  <c r="AE174" i="44"/>
  <c r="AE175" i="44"/>
  <c r="AE176" i="44"/>
  <c r="AE177" i="44"/>
  <c r="AE178" i="44"/>
  <c r="AE179" i="44"/>
  <c r="AE180" i="44"/>
  <c r="AE181" i="44"/>
  <c r="AE182" i="44"/>
  <c r="AE183" i="44"/>
  <c r="AE184" i="44"/>
  <c r="AE185" i="44"/>
  <c r="AE186" i="44"/>
  <c r="AE187" i="44"/>
  <c r="AE188" i="44"/>
  <c r="AE189" i="44"/>
  <c r="AE190" i="44"/>
  <c r="AE191" i="44"/>
  <c r="AE192" i="44"/>
  <c r="AE193" i="44"/>
  <c r="AE194" i="44"/>
  <c r="AE195" i="44"/>
  <c r="AE196" i="44"/>
  <c r="AE197" i="44"/>
  <c r="AE198" i="44"/>
  <c r="AE199" i="44"/>
  <c r="AE200" i="44"/>
  <c r="AE201" i="44"/>
  <c r="AE202" i="44"/>
  <c r="AE203" i="44"/>
  <c r="AE204" i="44"/>
  <c r="AE205" i="44"/>
  <c r="AE206" i="44"/>
  <c r="AE207" i="44"/>
  <c r="AE208" i="44"/>
  <c r="AE209" i="44"/>
  <c r="AE210" i="44"/>
  <c r="AE211" i="44"/>
  <c r="AE212" i="44"/>
  <c r="AE213" i="44"/>
  <c r="AE214" i="44"/>
  <c r="AE215" i="44"/>
  <c r="AE216" i="44"/>
  <c r="AE217" i="44"/>
  <c r="AE218" i="44"/>
  <c r="AE219" i="44"/>
  <c r="AE220" i="44"/>
  <c r="AE221" i="44"/>
  <c r="AE222" i="44"/>
  <c r="AE223" i="44"/>
  <c r="AE224" i="44"/>
  <c r="AE225" i="44"/>
  <c r="AE226" i="44"/>
  <c r="AE227" i="44"/>
  <c r="AE228" i="44"/>
  <c r="AE229" i="44"/>
  <c r="AE230" i="44"/>
  <c r="AE231" i="44"/>
  <c r="AE232" i="44"/>
  <c r="AE233" i="44"/>
  <c r="AE234" i="44"/>
  <c r="AE235" i="44"/>
  <c r="AE236" i="44"/>
  <c r="AE237" i="44"/>
  <c r="AE238" i="44"/>
  <c r="AE239" i="44"/>
  <c r="AE240" i="44"/>
  <c r="AE241" i="44"/>
  <c r="AE242" i="44"/>
  <c r="AE243" i="44"/>
  <c r="AE244" i="44"/>
  <c r="AE245" i="44"/>
  <c r="AE246" i="44"/>
  <c r="AE247" i="44"/>
  <c r="AE248" i="44"/>
  <c r="AE249" i="44"/>
  <c r="AE250" i="44"/>
  <c r="AE251" i="44"/>
  <c r="AE252" i="44"/>
  <c r="AE253" i="44"/>
  <c r="AE254" i="44"/>
  <c r="AE255" i="44"/>
  <c r="AE256" i="44"/>
  <c r="AE257" i="44"/>
  <c r="AE258" i="44"/>
  <c r="AE259" i="44"/>
  <c r="AE260" i="44"/>
  <c r="AE261" i="44"/>
  <c r="AE262" i="44"/>
  <c r="AE263" i="44"/>
  <c r="AE264" i="44"/>
  <c r="AE265" i="44"/>
  <c r="AE266" i="44"/>
  <c r="AE267" i="44"/>
  <c r="AE268" i="44"/>
  <c r="AE269" i="44"/>
  <c r="AE270" i="44"/>
  <c r="AE271" i="44"/>
  <c r="AE272" i="44"/>
  <c r="AE273" i="44"/>
  <c r="AE274" i="44"/>
  <c r="AE275" i="44"/>
  <c r="AE276" i="44"/>
  <c r="AE277" i="44"/>
  <c r="AE278" i="44"/>
  <c r="AE279" i="44"/>
  <c r="AE280" i="44"/>
  <c r="AE281" i="44"/>
  <c r="AE282" i="44"/>
  <c r="AE283" i="44"/>
  <c r="AE284" i="44"/>
  <c r="AE285" i="44"/>
  <c r="AE286" i="44"/>
  <c r="AE287" i="44"/>
  <c r="AE288" i="44"/>
  <c r="AE289" i="44"/>
  <c r="AE290" i="44"/>
  <c r="AE291" i="44"/>
  <c r="AE292" i="44"/>
  <c r="AE293" i="44"/>
  <c r="AE294" i="44"/>
  <c r="AE295" i="44"/>
  <c r="AE296" i="44"/>
  <c r="AE297" i="44"/>
  <c r="AE298" i="44"/>
  <c r="AE299" i="44"/>
  <c r="AE300" i="44"/>
  <c r="AE301" i="44"/>
  <c r="AE302" i="44"/>
  <c r="AE303" i="44"/>
  <c r="AE304" i="44"/>
  <c r="AE305" i="44"/>
  <c r="AE306" i="44"/>
  <c r="AE307" i="44"/>
  <c r="AE308" i="44"/>
  <c r="AE309" i="44"/>
  <c r="AE310" i="44"/>
  <c r="AE311" i="44"/>
  <c r="AE312" i="44"/>
  <c r="AE313" i="44"/>
  <c r="AE314" i="44"/>
  <c r="AE315" i="44"/>
  <c r="AE316" i="44"/>
  <c r="AE317" i="44"/>
  <c r="AE318" i="44"/>
  <c r="AE319" i="44"/>
  <c r="AE320" i="44"/>
  <c r="AE321" i="44"/>
  <c r="AE322" i="44"/>
  <c r="AE323" i="44"/>
  <c r="AE324" i="44"/>
  <c r="AE325" i="44"/>
  <c r="AE326" i="44"/>
  <c r="AE327" i="44"/>
  <c r="AE328" i="44"/>
  <c r="AE329" i="44"/>
  <c r="AE330" i="44"/>
  <c r="AE331" i="44"/>
  <c r="AE332" i="44"/>
  <c r="AE333" i="44"/>
  <c r="AE334" i="44"/>
  <c r="AE335" i="44"/>
  <c r="AE336" i="44"/>
  <c r="AE337" i="44"/>
  <c r="AE338" i="44"/>
  <c r="AE339" i="44"/>
  <c r="AE340" i="44"/>
  <c r="AE341" i="44"/>
  <c r="AE342" i="44"/>
  <c r="AE343" i="44"/>
  <c r="AE344" i="44"/>
  <c r="AE345" i="44"/>
  <c r="AE346" i="44"/>
  <c r="AE347" i="44"/>
  <c r="AE348" i="44"/>
  <c r="AE349" i="44"/>
  <c r="AE350" i="44"/>
  <c r="AE351" i="44"/>
  <c r="AE352" i="44"/>
  <c r="AE353" i="44"/>
  <c r="AE354" i="44"/>
  <c r="AE355" i="44"/>
  <c r="AE356" i="44"/>
  <c r="AE357" i="44"/>
  <c r="AE358" i="44"/>
  <c r="AE359" i="44"/>
  <c r="AE360" i="44"/>
  <c r="AE361" i="44"/>
  <c r="AE362" i="44"/>
  <c r="AE363" i="44"/>
  <c r="AE364" i="44"/>
  <c r="AE365" i="44"/>
  <c r="AE366" i="44"/>
  <c r="AE367" i="44"/>
  <c r="AE368" i="44"/>
  <c r="AE369" i="44"/>
  <c r="AE370" i="44"/>
  <c r="AE371" i="44"/>
  <c r="AE372" i="44"/>
  <c r="AE373" i="44"/>
  <c r="AE374" i="44"/>
  <c r="AE375" i="44"/>
  <c r="AE376" i="44"/>
  <c r="AE377" i="44"/>
  <c r="AE378" i="44"/>
  <c r="AE379" i="44"/>
  <c r="AE380" i="44"/>
  <c r="AE381" i="44"/>
  <c r="AE382" i="44"/>
  <c r="AE383" i="44"/>
  <c r="AE384" i="44"/>
  <c r="AE385" i="44"/>
  <c r="AE386" i="44"/>
  <c r="AE387" i="44"/>
  <c r="AE388" i="44"/>
  <c r="AE389" i="44"/>
  <c r="AE390" i="44"/>
  <c r="AE391" i="44"/>
  <c r="AE392" i="44"/>
  <c r="AE393" i="44"/>
  <c r="AE394" i="44"/>
  <c r="AE395" i="44"/>
  <c r="AE396" i="44"/>
  <c r="AE397" i="44"/>
  <c r="AE398" i="44"/>
  <c r="AE399" i="44"/>
  <c r="AE400" i="44"/>
  <c r="AE401" i="44"/>
  <c r="AE402" i="44"/>
  <c r="AE403" i="44"/>
  <c r="AE404" i="44"/>
  <c r="AE405" i="44"/>
  <c r="AE406" i="44"/>
  <c r="AE407" i="44"/>
  <c r="AE408" i="44"/>
  <c r="AE409" i="44"/>
  <c r="AE410" i="44"/>
  <c r="AE411" i="44"/>
  <c r="AE412" i="44"/>
  <c r="AE413" i="44"/>
  <c r="AE414" i="44"/>
  <c r="AE415" i="44"/>
  <c r="AE416" i="44"/>
  <c r="AE417" i="44"/>
  <c r="AE418" i="44"/>
  <c r="AE419" i="44"/>
  <c r="AE420" i="44"/>
  <c r="AE421" i="44"/>
  <c r="AE422" i="44"/>
  <c r="AE423" i="44"/>
  <c r="AE424" i="44"/>
  <c r="AE425" i="44"/>
  <c r="AE426" i="44"/>
  <c r="AE427" i="44"/>
  <c r="AE428" i="44"/>
  <c r="AE429" i="44"/>
  <c r="AE430" i="44"/>
  <c r="AE431" i="44"/>
  <c r="AE432" i="44"/>
  <c r="AE433" i="44"/>
  <c r="AE434" i="44"/>
  <c r="AE435" i="44"/>
  <c r="AE436" i="44"/>
  <c r="AE437" i="44"/>
  <c r="AE438" i="44"/>
  <c r="AE439" i="44"/>
  <c r="AE440" i="44"/>
  <c r="AE441" i="44"/>
  <c r="AE442" i="44"/>
  <c r="AE443" i="44"/>
  <c r="AE444" i="44"/>
  <c r="AE445" i="44"/>
  <c r="AE446" i="44"/>
  <c r="AE447" i="44"/>
  <c r="AE448" i="44"/>
  <c r="AE449" i="44"/>
  <c r="AE450" i="44"/>
  <c r="AE451" i="44"/>
  <c r="AE452" i="44"/>
  <c r="AE453" i="44"/>
  <c r="AE454" i="44"/>
  <c r="AE455" i="44"/>
  <c r="AE456" i="44"/>
  <c r="AE457" i="44"/>
  <c r="AE458" i="44"/>
  <c r="AE459" i="44"/>
  <c r="AE460" i="44"/>
  <c r="AE461" i="44"/>
  <c r="AE462" i="44"/>
  <c r="AE463" i="44"/>
  <c r="AE464" i="44"/>
  <c r="AE465" i="44"/>
  <c r="AE466" i="44"/>
  <c r="AE467" i="44"/>
  <c r="AE468" i="44"/>
  <c r="AE469" i="44"/>
  <c r="AE470" i="44"/>
  <c r="AE471" i="44"/>
  <c r="AE472" i="44"/>
  <c r="AE473" i="44"/>
  <c r="AE474" i="44"/>
  <c r="AE475" i="44"/>
  <c r="AE476" i="44"/>
  <c r="AE477" i="44"/>
  <c r="AE478" i="44"/>
  <c r="AE479" i="44"/>
  <c r="AE480" i="44"/>
  <c r="AE481" i="44"/>
  <c r="AE482" i="44"/>
  <c r="AE483" i="44"/>
  <c r="AE484" i="44"/>
  <c r="AE485" i="44"/>
  <c r="AE486" i="44"/>
  <c r="AE487" i="44"/>
  <c r="AE488" i="44"/>
  <c r="AE489" i="44"/>
  <c r="AE490" i="44"/>
  <c r="AE491" i="44"/>
  <c r="AE492" i="44"/>
  <c r="AE493" i="44"/>
  <c r="AE494" i="44"/>
  <c r="AE495" i="44"/>
  <c r="AE496" i="44"/>
  <c r="AE497" i="44"/>
  <c r="AE498" i="44"/>
  <c r="AE499" i="44"/>
  <c r="AE500" i="44"/>
  <c r="AE501" i="44"/>
  <c r="AE502" i="44"/>
  <c r="AE503" i="44"/>
  <c r="AE504" i="44"/>
  <c r="AE505" i="44"/>
  <c r="AE506" i="44"/>
  <c r="AE507" i="44"/>
  <c r="AE508" i="44"/>
  <c r="AE509" i="44"/>
  <c r="AE510" i="44"/>
  <c r="AE511" i="44"/>
  <c r="AE512" i="44"/>
  <c r="AE513" i="44"/>
  <c r="AE514" i="44"/>
  <c r="AE515" i="44"/>
  <c r="AE516" i="44"/>
  <c r="AE517" i="44"/>
  <c r="AE518" i="44"/>
  <c r="AE519" i="44"/>
  <c r="AE520" i="44"/>
  <c r="AE521" i="44"/>
  <c r="AE522" i="44"/>
  <c r="AE523" i="44"/>
  <c r="AE524" i="44"/>
  <c r="AE525" i="44"/>
  <c r="AE526" i="44"/>
  <c r="AE527" i="44"/>
  <c r="AE528" i="44"/>
  <c r="AE529" i="44"/>
  <c r="AE530" i="44"/>
  <c r="AE531" i="44"/>
  <c r="AE532" i="44"/>
  <c r="AE533" i="44"/>
  <c r="AE534" i="44"/>
  <c r="AE535" i="44"/>
  <c r="AE536" i="44"/>
  <c r="AE537" i="44"/>
  <c r="AE538" i="44"/>
  <c r="AE539" i="44"/>
  <c r="AE540" i="44"/>
  <c r="AE541" i="44"/>
  <c r="AE542" i="44"/>
  <c r="AE543" i="44"/>
  <c r="AE544" i="44"/>
  <c r="AE545" i="44"/>
  <c r="AE546" i="44"/>
  <c r="AE547" i="44"/>
  <c r="AE548" i="44"/>
  <c r="AE549" i="44"/>
  <c r="AE550" i="44"/>
  <c r="AE551" i="44"/>
  <c r="AE552" i="44"/>
  <c r="AE553" i="44"/>
  <c r="AE554" i="44"/>
  <c r="AE555" i="44"/>
  <c r="AE556" i="44"/>
  <c r="AE557" i="44"/>
  <c r="AE558" i="44"/>
  <c r="AE559" i="44"/>
  <c r="AE560" i="44"/>
  <c r="AE561" i="44"/>
  <c r="AE562" i="44"/>
  <c r="AE563" i="44"/>
  <c r="X581" i="44"/>
  <c r="AC586" i="44" s="1"/>
  <c r="AD581" i="44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O576" i="44" s="1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I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X572" i="44" s="1"/>
  <c r="U572" i="44"/>
  <c r="R572" i="44"/>
  <c r="N572" i="44"/>
  <c r="L572" i="44"/>
  <c r="O572" i="44" s="1"/>
  <c r="H572" i="44"/>
  <c r="F572" i="44"/>
  <c r="AC571" i="44"/>
  <c r="AA571" i="44"/>
  <c r="W571" i="44"/>
  <c r="X571" i="44" s="1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O570" i="44" s="1"/>
  <c r="L570" i="44"/>
  <c r="I570" i="44"/>
  <c r="H570" i="44"/>
  <c r="F570" i="44"/>
  <c r="AC569" i="44"/>
  <c r="AA569" i="44"/>
  <c r="W569" i="44"/>
  <c r="U569" i="44"/>
  <c r="X569" i="44" s="1"/>
  <c r="R569" i="44"/>
  <c r="N569" i="44"/>
  <c r="O569" i="44" s="1"/>
  <c r="L569" i="44"/>
  <c r="F569" i="44"/>
  <c r="I569" i="44" s="1"/>
  <c r="AC568" i="44"/>
  <c r="AA568" i="44"/>
  <c r="W568" i="44"/>
  <c r="U568" i="44"/>
  <c r="R568" i="44"/>
  <c r="N568" i="44"/>
  <c r="O568" i="44" s="1"/>
  <c r="L568" i="44"/>
  <c r="H568" i="44"/>
  <c r="I568" i="44" s="1"/>
  <c r="F568" i="44"/>
  <c r="AC567" i="44"/>
  <c r="AA567" i="44"/>
  <c r="X567" i="44"/>
  <c r="W567" i="44"/>
  <c r="U567" i="44"/>
  <c r="R567" i="44"/>
  <c r="N567" i="44"/>
  <c r="L567" i="44"/>
  <c r="H567" i="44"/>
  <c r="H566" i="44" s="1"/>
  <c r="F567" i="44"/>
  <c r="R566" i="44"/>
  <c r="R565" i="44"/>
  <c r="AC564" i="44"/>
  <c r="AA564" i="44"/>
  <c r="AD564" i="44" s="1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I562" i="44"/>
  <c r="F562" i="44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X559" i="44" s="1"/>
  <c r="U559" i="44"/>
  <c r="R559" i="44"/>
  <c r="Q559" i="44"/>
  <c r="P559" i="44"/>
  <c r="N559" i="44"/>
  <c r="L559" i="44"/>
  <c r="H559" i="44"/>
  <c r="F559" i="44"/>
  <c r="AC558" i="44"/>
  <c r="AA558" i="44"/>
  <c r="AD558" i="44" s="1"/>
  <c r="W558" i="44"/>
  <c r="U558" i="44"/>
  <c r="X558" i="44" s="1"/>
  <c r="R558" i="44"/>
  <c r="Q558" i="44"/>
  <c r="P558" i="44"/>
  <c r="N558" i="44"/>
  <c r="L558" i="44"/>
  <c r="H558" i="44"/>
  <c r="F558" i="44"/>
  <c r="I558" i="44" s="1"/>
  <c r="AD557" i="44"/>
  <c r="AC557" i="44"/>
  <c r="AA557" i="44"/>
  <c r="W557" i="44"/>
  <c r="U557" i="44"/>
  <c r="R557" i="44"/>
  <c r="Q557" i="44"/>
  <c r="P557" i="44"/>
  <c r="O557" i="44"/>
  <c r="N557" i="44"/>
  <c r="L557" i="44"/>
  <c r="H557" i="44"/>
  <c r="F557" i="44"/>
  <c r="R556" i="44"/>
  <c r="Q556" i="44"/>
  <c r="P556" i="44"/>
  <c r="AA555" i="44"/>
  <c r="AD555" i="44" s="1"/>
  <c r="U555" i="44"/>
  <c r="X555" i="44" s="1"/>
  <c r="R555" i="44"/>
  <c r="Q555" i="44"/>
  <c r="P555" i="44"/>
  <c r="L555" i="44"/>
  <c r="O555" i="44" s="1"/>
  <c r="D555" i="44"/>
  <c r="F555" i="44" s="1"/>
  <c r="I555" i="44" s="1"/>
  <c r="AA554" i="44"/>
  <c r="AD554" i="44" s="1"/>
  <c r="U554" i="44"/>
  <c r="X554" i="44" s="1"/>
  <c r="R554" i="44"/>
  <c r="Q554" i="44"/>
  <c r="P554" i="44"/>
  <c r="O554" i="44"/>
  <c r="L554" i="44"/>
  <c r="F554" i="44"/>
  <c r="I554" i="44" s="1"/>
  <c r="AA553" i="44"/>
  <c r="X553" i="44"/>
  <c r="U553" i="44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AD550" i="44" s="1"/>
  <c r="W550" i="44"/>
  <c r="U550" i="44"/>
  <c r="X550" i="44" s="1"/>
  <c r="R550" i="44"/>
  <c r="Q550" i="44"/>
  <c r="P550" i="44"/>
  <c r="N550" i="44"/>
  <c r="L550" i="44"/>
  <c r="O550" i="44" s="1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I549" i="44"/>
  <c r="F549" i="44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AD547" i="44" s="1"/>
  <c r="W547" i="44"/>
  <c r="U547" i="44"/>
  <c r="X547" i="44" s="1"/>
  <c r="R547" i="44"/>
  <c r="Q547" i="44"/>
  <c r="P547" i="44"/>
  <c r="N547" i="44"/>
  <c r="L547" i="44"/>
  <c r="H547" i="44"/>
  <c r="F547" i="44"/>
  <c r="I547" i="44" s="1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O545" i="44" s="1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I544" i="44" s="1"/>
  <c r="AC543" i="44"/>
  <c r="AD543" i="44" s="1"/>
  <c r="AA543" i="44"/>
  <c r="W543" i="44"/>
  <c r="U543" i="44"/>
  <c r="R543" i="44"/>
  <c r="Q543" i="44"/>
  <c r="P543" i="44"/>
  <c r="N543" i="44"/>
  <c r="L543" i="44"/>
  <c r="O543" i="44" s="1"/>
  <c r="H543" i="44"/>
  <c r="F543" i="44"/>
  <c r="I543" i="44" s="1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D539" i="44"/>
  <c r="AA539" i="44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AD536" i="44" s="1"/>
  <c r="W536" i="44"/>
  <c r="U536" i="44"/>
  <c r="X536" i="44" s="1"/>
  <c r="R536" i="44"/>
  <c r="Q536" i="44"/>
  <c r="P536" i="44"/>
  <c r="N536" i="44"/>
  <c r="L536" i="44"/>
  <c r="O536" i="44" s="1"/>
  <c r="H536" i="44"/>
  <c r="F536" i="44"/>
  <c r="I536" i="44" s="1"/>
  <c r="AC535" i="44"/>
  <c r="AA535" i="44"/>
  <c r="AD535" i="44" s="1"/>
  <c r="W535" i="44"/>
  <c r="U535" i="44"/>
  <c r="R535" i="44"/>
  <c r="Q535" i="44"/>
  <c r="P535" i="44"/>
  <c r="N535" i="44"/>
  <c r="L535" i="44"/>
  <c r="H535" i="44"/>
  <c r="F535" i="44"/>
  <c r="I535" i="44" s="1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C523" i="44" s="1"/>
  <c r="AA533" i="44"/>
  <c r="W533" i="44"/>
  <c r="U533" i="44"/>
  <c r="X533" i="44" s="1"/>
  <c r="R533" i="44"/>
  <c r="Q533" i="44"/>
  <c r="P533" i="44"/>
  <c r="O533" i="44"/>
  <c r="N533" i="44"/>
  <c r="L533" i="44"/>
  <c r="H533" i="44"/>
  <c r="F533" i="44"/>
  <c r="R532" i="44"/>
  <c r="Q532" i="44"/>
  <c r="P532" i="44"/>
  <c r="AC531" i="44"/>
  <c r="AA531" i="44"/>
  <c r="AD531" i="44" s="1"/>
  <c r="X531" i="44"/>
  <c r="W531" i="44"/>
  <c r="U531" i="44"/>
  <c r="R531" i="44"/>
  <c r="Q531" i="44"/>
  <c r="P531" i="44"/>
  <c r="O531" i="44"/>
  <c r="N531" i="44"/>
  <c r="L531" i="44"/>
  <c r="H531" i="44"/>
  <c r="F531" i="44"/>
  <c r="I531" i="44" s="1"/>
  <c r="AC530" i="44"/>
  <c r="AA530" i="44"/>
  <c r="AD530" i="44" s="1"/>
  <c r="W530" i="44"/>
  <c r="U530" i="44"/>
  <c r="R530" i="44"/>
  <c r="Q530" i="44"/>
  <c r="P530" i="44"/>
  <c r="O530" i="44"/>
  <c r="N530" i="44"/>
  <c r="L530" i="44"/>
  <c r="H530" i="44"/>
  <c r="H523" i="44" s="1"/>
  <c r="F530" i="44"/>
  <c r="AC529" i="44"/>
  <c r="AA529" i="44"/>
  <c r="AD529" i="44" s="1"/>
  <c r="W529" i="44"/>
  <c r="U529" i="44"/>
  <c r="R529" i="44"/>
  <c r="Q529" i="44"/>
  <c r="P529" i="44"/>
  <c r="N529" i="44"/>
  <c r="L529" i="44"/>
  <c r="O529" i="44" s="1"/>
  <c r="I529" i="44"/>
  <c r="H529" i="44"/>
  <c r="F529" i="44"/>
  <c r="R528" i="44"/>
  <c r="Q528" i="44"/>
  <c r="P528" i="44"/>
  <c r="AA527" i="44"/>
  <c r="AD527" i="44" s="1"/>
  <c r="U527" i="44"/>
  <c r="X527" i="44" s="1"/>
  <c r="R527" i="44"/>
  <c r="Q527" i="44"/>
  <c r="P527" i="44"/>
  <c r="L527" i="44"/>
  <c r="O527" i="44" s="1"/>
  <c r="D527" i="44"/>
  <c r="F527" i="44" s="1"/>
  <c r="I527" i="44" s="1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I525" i="44"/>
  <c r="F525" i="44"/>
  <c r="D525" i="44"/>
  <c r="R524" i="44"/>
  <c r="Q524" i="44"/>
  <c r="P524" i="44"/>
  <c r="R523" i="44"/>
  <c r="Q523" i="44"/>
  <c r="P523" i="44"/>
  <c r="AC522" i="44"/>
  <c r="AA522" i="44"/>
  <c r="X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D521" i="44"/>
  <c r="AA521" i="44"/>
  <c r="U521" i="44"/>
  <c r="X521" i="44" s="1"/>
  <c r="R521" i="44"/>
  <c r="Q521" i="44"/>
  <c r="P521" i="44"/>
  <c r="L521" i="44"/>
  <c r="O521" i="44" s="1"/>
  <c r="I521" i="44"/>
  <c r="F521" i="44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O519" i="44" s="1"/>
  <c r="H519" i="44"/>
  <c r="F519" i="44"/>
  <c r="R518" i="44"/>
  <c r="Q518" i="44"/>
  <c r="P518" i="44"/>
  <c r="AC517" i="44"/>
  <c r="AA517" i="44"/>
  <c r="AD517" i="44" s="1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X515" i="44"/>
  <c r="W515" i="44"/>
  <c r="U515" i="44"/>
  <c r="R515" i="44"/>
  <c r="Q515" i="44"/>
  <c r="P515" i="44"/>
  <c r="N515" i="44"/>
  <c r="L515" i="44"/>
  <c r="O515" i="44" s="1"/>
  <c r="H515" i="44"/>
  <c r="F515" i="44"/>
  <c r="I515" i="44" s="1"/>
  <c r="R514" i="44"/>
  <c r="Q514" i="44"/>
  <c r="P514" i="44"/>
  <c r="AA513" i="44"/>
  <c r="AD513" i="44" s="1"/>
  <c r="U513" i="44"/>
  <c r="X513" i="44" s="1"/>
  <c r="R513" i="44"/>
  <c r="Q513" i="44"/>
  <c r="P513" i="44"/>
  <c r="L513" i="44"/>
  <c r="O513" i="44" s="1"/>
  <c r="F513" i="44"/>
  <c r="I513" i="44" s="1"/>
  <c r="D513" i="44"/>
  <c r="AA512" i="44"/>
  <c r="U512" i="44"/>
  <c r="X512" i="44" s="1"/>
  <c r="R512" i="44"/>
  <c r="Q512" i="44"/>
  <c r="P512" i="44"/>
  <c r="L512" i="44"/>
  <c r="O512" i="44" s="1"/>
  <c r="I512" i="44"/>
  <c r="F512" i="44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D506" i="44"/>
  <c r="AA506" i="44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X505" i="44"/>
  <c r="W505" i="44"/>
  <c r="R505" i="44"/>
  <c r="Q505" i="44"/>
  <c r="P505" i="44"/>
  <c r="N505" i="44"/>
  <c r="O505" i="44" s="1"/>
  <c r="H505" i="44"/>
  <c r="I505" i="44" s="1"/>
  <c r="AC504" i="44"/>
  <c r="AA504" i="44"/>
  <c r="W504" i="44"/>
  <c r="X504" i="44" s="1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X502" i="44" s="1"/>
  <c r="R502" i="44"/>
  <c r="Q502" i="44"/>
  <c r="P502" i="44"/>
  <c r="N502" i="44"/>
  <c r="L502" i="44"/>
  <c r="H502" i="44"/>
  <c r="F502" i="44"/>
  <c r="AC501" i="44"/>
  <c r="AD501" i="44" s="1"/>
  <c r="AA501" i="44"/>
  <c r="W501" i="44"/>
  <c r="X501" i="44" s="1"/>
  <c r="U501" i="44"/>
  <c r="R501" i="44"/>
  <c r="Q501" i="44"/>
  <c r="P501" i="44"/>
  <c r="N501" i="44"/>
  <c r="O501" i="44" s="1"/>
  <c r="L501" i="44"/>
  <c r="H501" i="44"/>
  <c r="I501" i="44" s="1"/>
  <c r="F501" i="44"/>
  <c r="AC500" i="44"/>
  <c r="AD500" i="44" s="1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O499" i="44"/>
  <c r="N499" i="44"/>
  <c r="L499" i="44"/>
  <c r="H499" i="44"/>
  <c r="F499" i="44"/>
  <c r="AC498" i="44"/>
  <c r="AA498" i="44"/>
  <c r="W498" i="44"/>
  <c r="X498" i="44" s="1"/>
  <c r="U498" i="44"/>
  <c r="R498" i="44"/>
  <c r="Q498" i="44"/>
  <c r="P498" i="44"/>
  <c r="N498" i="44"/>
  <c r="L498" i="44"/>
  <c r="H498" i="44"/>
  <c r="F498" i="44"/>
  <c r="AC497" i="44"/>
  <c r="AA497" i="44"/>
  <c r="W497" i="44"/>
  <c r="X497" i="44" s="1"/>
  <c r="U497" i="44"/>
  <c r="R497" i="44"/>
  <c r="Q497" i="44"/>
  <c r="P497" i="44"/>
  <c r="N497" i="44"/>
  <c r="L497" i="44"/>
  <c r="H497" i="44"/>
  <c r="F497" i="44"/>
  <c r="I497" i="44" s="1"/>
  <c r="AC496" i="44"/>
  <c r="AD496" i="44" s="1"/>
  <c r="AA496" i="44"/>
  <c r="W496" i="44"/>
  <c r="U496" i="44"/>
  <c r="R496" i="44"/>
  <c r="Q496" i="44"/>
  <c r="P496" i="44"/>
  <c r="N496" i="44"/>
  <c r="L496" i="44"/>
  <c r="H496" i="44"/>
  <c r="F496" i="44"/>
  <c r="I496" i="44" s="1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X492" i="44" s="1"/>
  <c r="U492" i="44"/>
  <c r="R492" i="44"/>
  <c r="Q492" i="44"/>
  <c r="P492" i="44"/>
  <c r="N492" i="44"/>
  <c r="N490" i="44" s="1"/>
  <c r="L492" i="44"/>
  <c r="H492" i="44"/>
  <c r="I492" i="44" s="1"/>
  <c r="F492" i="44"/>
  <c r="AD491" i="44"/>
  <c r="AC491" i="44"/>
  <c r="AA491" i="44"/>
  <c r="W491" i="44"/>
  <c r="U491" i="44"/>
  <c r="R491" i="44"/>
  <c r="Q491" i="44"/>
  <c r="P491" i="44"/>
  <c r="N491" i="44"/>
  <c r="L491" i="44"/>
  <c r="L490" i="44" s="1"/>
  <c r="H491" i="44"/>
  <c r="F491" i="44"/>
  <c r="AA490" i="44"/>
  <c r="R490" i="44"/>
  <c r="Q490" i="44"/>
  <c r="P490" i="44"/>
  <c r="AA489" i="44"/>
  <c r="AD489" i="44" s="1"/>
  <c r="U489" i="44"/>
  <c r="X489" i="44" s="1"/>
  <c r="R489" i="44"/>
  <c r="Q489" i="44"/>
  <c r="P489" i="44"/>
  <c r="O489" i="44"/>
  <c r="L489" i="44"/>
  <c r="F489" i="44"/>
  <c r="I489" i="44" s="1"/>
  <c r="AC488" i="44"/>
  <c r="AA488" i="44"/>
  <c r="W488" i="44"/>
  <c r="U488" i="44"/>
  <c r="R488" i="44"/>
  <c r="Q488" i="44"/>
  <c r="P488" i="44"/>
  <c r="N488" i="44"/>
  <c r="O488" i="44" s="1"/>
  <c r="L488" i="44"/>
  <c r="I488" i="44"/>
  <c r="H488" i="44"/>
  <c r="F488" i="44"/>
  <c r="AC487" i="44"/>
  <c r="AD487" i="44" s="1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AD486" i="44" s="1"/>
  <c r="W486" i="44"/>
  <c r="X486" i="44" s="1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X484" i="44"/>
  <c r="U484" i="44"/>
  <c r="R484" i="44"/>
  <c r="Q484" i="44"/>
  <c r="P484" i="44"/>
  <c r="O484" i="44"/>
  <c r="L484" i="44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O482" i="44" s="1"/>
  <c r="L482" i="44"/>
  <c r="H482" i="44"/>
  <c r="F482" i="44"/>
  <c r="AC481" i="44"/>
  <c r="AA481" i="44"/>
  <c r="W481" i="44"/>
  <c r="X481" i="44" s="1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O480" i="44" s="1"/>
  <c r="H480" i="44"/>
  <c r="F480" i="44"/>
  <c r="I480" i="44" s="1"/>
  <c r="AC479" i="44"/>
  <c r="AA479" i="44"/>
  <c r="W479" i="44"/>
  <c r="U479" i="44"/>
  <c r="R479" i="44"/>
  <c r="Q479" i="44"/>
  <c r="P479" i="44"/>
  <c r="N479" i="44"/>
  <c r="L479" i="44"/>
  <c r="O479" i="44" s="1"/>
  <c r="H479" i="44"/>
  <c r="F479" i="44"/>
  <c r="AD478" i="44"/>
  <c r="AC478" i="44"/>
  <c r="AA478" i="44"/>
  <c r="W478" i="44"/>
  <c r="U478" i="44"/>
  <c r="R478" i="44"/>
  <c r="Q478" i="44"/>
  <c r="P478" i="44"/>
  <c r="O478" i="44"/>
  <c r="N478" i="44"/>
  <c r="L478" i="44"/>
  <c r="H478" i="44"/>
  <c r="I478" i="44" s="1"/>
  <c r="F478" i="44"/>
  <c r="AC477" i="44"/>
  <c r="AA477" i="44"/>
  <c r="W477" i="44"/>
  <c r="U477" i="44"/>
  <c r="X477" i="44" s="1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X476" i="44" s="1"/>
  <c r="U476" i="44"/>
  <c r="R476" i="44"/>
  <c r="Q476" i="44"/>
  <c r="P476" i="44"/>
  <c r="N476" i="44"/>
  <c r="L476" i="44"/>
  <c r="H476" i="44"/>
  <c r="F476" i="44"/>
  <c r="I476" i="44" s="1"/>
  <c r="AC475" i="44"/>
  <c r="AD475" i="44" s="1"/>
  <c r="AA475" i="44"/>
  <c r="X475" i="44"/>
  <c r="W475" i="44"/>
  <c r="U475" i="44"/>
  <c r="R475" i="44"/>
  <c r="Q475" i="44"/>
  <c r="P475" i="44"/>
  <c r="N475" i="44"/>
  <c r="O475" i="44" s="1"/>
  <c r="L475" i="44"/>
  <c r="H475" i="44"/>
  <c r="I475" i="44" s="1"/>
  <c r="F475" i="44"/>
  <c r="AC474" i="44"/>
  <c r="AA474" i="44"/>
  <c r="W474" i="44"/>
  <c r="U474" i="44"/>
  <c r="X474" i="44" s="1"/>
  <c r="R474" i="44"/>
  <c r="Q474" i="44"/>
  <c r="P474" i="44"/>
  <c r="N474" i="44"/>
  <c r="O474" i="44" s="1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D472" i="44" s="1"/>
  <c r="AA472" i="44"/>
  <c r="W472" i="44"/>
  <c r="X472" i="44" s="1"/>
  <c r="U472" i="44"/>
  <c r="R472" i="44"/>
  <c r="Q472" i="44"/>
  <c r="P472" i="44"/>
  <c r="N472" i="44"/>
  <c r="L472" i="44"/>
  <c r="H472" i="44"/>
  <c r="I472" i="44" s="1"/>
  <c r="F472" i="44"/>
  <c r="AC471" i="44"/>
  <c r="AA471" i="44"/>
  <c r="W471" i="44"/>
  <c r="U471" i="44"/>
  <c r="R471" i="44"/>
  <c r="Q471" i="44"/>
  <c r="P471" i="44"/>
  <c r="N471" i="44"/>
  <c r="L471" i="44"/>
  <c r="O471" i="44" s="1"/>
  <c r="H471" i="44"/>
  <c r="I471" i="44" s="1"/>
  <c r="F471" i="44"/>
  <c r="AD470" i="44"/>
  <c r="AC470" i="44"/>
  <c r="AA470" i="44"/>
  <c r="W470" i="44"/>
  <c r="U470" i="44"/>
  <c r="R470" i="44"/>
  <c r="Q470" i="44"/>
  <c r="P470" i="44"/>
  <c r="N470" i="44"/>
  <c r="L470" i="44"/>
  <c r="H470" i="44"/>
  <c r="I470" i="44" s="1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O468" i="44" s="1"/>
  <c r="H468" i="44"/>
  <c r="F468" i="44"/>
  <c r="I468" i="44" s="1"/>
  <c r="AC467" i="44"/>
  <c r="AA467" i="44"/>
  <c r="X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X464" i="44"/>
  <c r="W464" i="44"/>
  <c r="R464" i="44"/>
  <c r="Q464" i="44"/>
  <c r="P464" i="44"/>
  <c r="N464" i="44"/>
  <c r="O464" i="44" s="1"/>
  <c r="H464" i="44"/>
  <c r="I464" i="44" s="1"/>
  <c r="AD463" i="44"/>
  <c r="AA463" i="44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O459" i="44" s="1"/>
  <c r="L459" i="44"/>
  <c r="I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O458" i="44" s="1"/>
  <c r="L458" i="44"/>
  <c r="H458" i="44"/>
  <c r="F458" i="44"/>
  <c r="AC457" i="44"/>
  <c r="AA457" i="44"/>
  <c r="AD457" i="44" s="1"/>
  <c r="W457" i="44"/>
  <c r="X457" i="44" s="1"/>
  <c r="U457" i="44"/>
  <c r="R457" i="44"/>
  <c r="Q457" i="44"/>
  <c r="P457" i="44"/>
  <c r="N457" i="44"/>
  <c r="L457" i="44"/>
  <c r="H457" i="44"/>
  <c r="F457" i="44"/>
  <c r="I457" i="44" s="1"/>
  <c r="AC456" i="44"/>
  <c r="AD456" i="44" s="1"/>
  <c r="AA456" i="44"/>
  <c r="W456" i="44"/>
  <c r="X456" i="44" s="1"/>
  <c r="U456" i="44"/>
  <c r="R456" i="44"/>
  <c r="Q456" i="44"/>
  <c r="P456" i="44"/>
  <c r="N456" i="44"/>
  <c r="L456" i="44"/>
  <c r="H456" i="44"/>
  <c r="I456" i="44" s="1"/>
  <c r="F456" i="44"/>
  <c r="AC455" i="44"/>
  <c r="AA455" i="44"/>
  <c r="W455" i="44"/>
  <c r="U455" i="44"/>
  <c r="R455" i="44"/>
  <c r="Q455" i="44"/>
  <c r="P455" i="44"/>
  <c r="N455" i="44"/>
  <c r="O455" i="44" s="1"/>
  <c r="L455" i="44"/>
  <c r="H455" i="44"/>
  <c r="F455" i="44"/>
  <c r="AC454" i="44"/>
  <c r="AA454" i="44"/>
  <c r="W454" i="44"/>
  <c r="X454" i="44" s="1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D451" i="44" s="1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X449" i="44" s="1"/>
  <c r="U449" i="44"/>
  <c r="R449" i="44"/>
  <c r="Q449" i="44"/>
  <c r="P449" i="44"/>
  <c r="N449" i="44"/>
  <c r="O449" i="44" s="1"/>
  <c r="L449" i="44"/>
  <c r="H449" i="44"/>
  <c r="F449" i="44"/>
  <c r="I449" i="44" s="1"/>
  <c r="AC448" i="44"/>
  <c r="AA448" i="44"/>
  <c r="W448" i="44"/>
  <c r="X448" i="44" s="1"/>
  <c r="U448" i="44"/>
  <c r="R448" i="44"/>
  <c r="Q448" i="44"/>
  <c r="P448" i="44"/>
  <c r="N448" i="44"/>
  <c r="O448" i="44" s="1"/>
  <c r="L448" i="44"/>
  <c r="H448" i="44"/>
  <c r="F448" i="44"/>
  <c r="AC447" i="44"/>
  <c r="AD447" i="44" s="1"/>
  <c r="AA447" i="44"/>
  <c r="W447" i="44"/>
  <c r="U447" i="44"/>
  <c r="R447" i="44"/>
  <c r="Q447" i="44"/>
  <c r="P447" i="44"/>
  <c r="N447" i="44"/>
  <c r="O447" i="44" s="1"/>
  <c r="L447" i="44"/>
  <c r="H447" i="44"/>
  <c r="F447" i="44"/>
  <c r="AC446" i="44"/>
  <c r="AA446" i="44"/>
  <c r="W446" i="44"/>
  <c r="U446" i="44"/>
  <c r="R446" i="44"/>
  <c r="Q446" i="44"/>
  <c r="P446" i="44"/>
  <c r="N446" i="44"/>
  <c r="O446" i="44" s="1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I445" i="44"/>
  <c r="H445" i="44"/>
  <c r="F445" i="44"/>
  <c r="AD444" i="44"/>
  <c r="AC444" i="44"/>
  <c r="AA444" i="44"/>
  <c r="W444" i="44"/>
  <c r="U444" i="44"/>
  <c r="R444" i="44"/>
  <c r="Q444" i="44"/>
  <c r="P444" i="44"/>
  <c r="N444" i="44"/>
  <c r="L444" i="44"/>
  <c r="H444" i="44"/>
  <c r="I444" i="44" s="1"/>
  <c r="F444" i="44"/>
  <c r="AD443" i="44"/>
  <c r="AC443" i="44"/>
  <c r="AA443" i="44"/>
  <c r="W443" i="44"/>
  <c r="U443" i="44"/>
  <c r="X443" i="44" s="1"/>
  <c r="R443" i="44"/>
  <c r="Q443" i="44"/>
  <c r="P443" i="44"/>
  <c r="O443" i="44"/>
  <c r="N443" i="44"/>
  <c r="L443" i="44"/>
  <c r="H443" i="44"/>
  <c r="I443" i="44" s="1"/>
  <c r="F443" i="44"/>
  <c r="AC442" i="44"/>
  <c r="AA442" i="44"/>
  <c r="X442" i="44"/>
  <c r="W442" i="44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O440" i="44" s="1"/>
  <c r="I440" i="44"/>
  <c r="H440" i="44"/>
  <c r="F440" i="44"/>
  <c r="AC439" i="44"/>
  <c r="AD439" i="44" s="1"/>
  <c r="AA439" i="44"/>
  <c r="W439" i="44"/>
  <c r="U439" i="44"/>
  <c r="R439" i="44"/>
  <c r="Q439" i="44"/>
  <c r="P439" i="44"/>
  <c r="N439" i="44"/>
  <c r="L439" i="44"/>
  <c r="H439" i="44"/>
  <c r="F439" i="44"/>
  <c r="I439" i="44" s="1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X437" i="44"/>
  <c r="W437" i="44"/>
  <c r="U437" i="44"/>
  <c r="R437" i="44"/>
  <c r="Q437" i="44"/>
  <c r="P437" i="44"/>
  <c r="N437" i="44"/>
  <c r="L437" i="44"/>
  <c r="O437" i="44" s="1"/>
  <c r="H437" i="44"/>
  <c r="F437" i="44"/>
  <c r="AC436" i="44"/>
  <c r="AA436" i="44"/>
  <c r="W436" i="44"/>
  <c r="U436" i="44"/>
  <c r="X436" i="44" s="1"/>
  <c r="R436" i="44"/>
  <c r="Q436" i="44"/>
  <c r="P436" i="44"/>
  <c r="O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O435" i="44" s="1"/>
  <c r="H435" i="44"/>
  <c r="F435" i="44"/>
  <c r="AC434" i="44"/>
  <c r="AA434" i="44"/>
  <c r="W434" i="44"/>
  <c r="U434" i="44"/>
  <c r="X434" i="44" s="1"/>
  <c r="R434" i="44"/>
  <c r="Q434" i="44"/>
  <c r="P434" i="44"/>
  <c r="N434" i="44"/>
  <c r="O434" i="44" s="1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I433" i="44" s="1"/>
  <c r="F433" i="44"/>
  <c r="AC432" i="44"/>
  <c r="AD432" i="44" s="1"/>
  <c r="AA432" i="44"/>
  <c r="W432" i="44"/>
  <c r="U432" i="44"/>
  <c r="R432" i="44"/>
  <c r="Q432" i="44"/>
  <c r="P432" i="44"/>
  <c r="N432" i="44"/>
  <c r="L432" i="44"/>
  <c r="I432" i="44"/>
  <c r="H432" i="44"/>
  <c r="F432" i="44"/>
  <c r="AC431" i="44"/>
  <c r="AA431" i="44"/>
  <c r="W431" i="44"/>
  <c r="U431" i="44"/>
  <c r="X431" i="44" s="1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X426" i="44"/>
  <c r="U426" i="44"/>
  <c r="R426" i="44"/>
  <c r="Q426" i="44"/>
  <c r="P426" i="44"/>
  <c r="L426" i="44"/>
  <c r="O426" i="44" s="1"/>
  <c r="I426" i="44"/>
  <c r="F426" i="44"/>
  <c r="AC425" i="44"/>
  <c r="AA425" i="44"/>
  <c r="AD425" i="44" s="1"/>
  <c r="W425" i="44"/>
  <c r="X425" i="44" s="1"/>
  <c r="U425" i="44"/>
  <c r="R425" i="44"/>
  <c r="Q425" i="44"/>
  <c r="P425" i="44"/>
  <c r="N425" i="44"/>
  <c r="L425" i="44"/>
  <c r="H425" i="44"/>
  <c r="F425" i="44"/>
  <c r="AC424" i="44"/>
  <c r="AD424" i="44" s="1"/>
  <c r="AA424" i="44"/>
  <c r="W424" i="44"/>
  <c r="U424" i="44"/>
  <c r="R424" i="44"/>
  <c r="Q424" i="44"/>
  <c r="P424" i="44"/>
  <c r="N424" i="44"/>
  <c r="L424" i="44"/>
  <c r="O424" i="44" s="1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O423" i="44" s="1"/>
  <c r="L423" i="44"/>
  <c r="H423" i="44"/>
  <c r="F423" i="44"/>
  <c r="I423" i="44" s="1"/>
  <c r="AC422" i="44"/>
  <c r="AA422" i="44"/>
  <c r="W422" i="44"/>
  <c r="U422" i="44"/>
  <c r="X422" i="44" s="1"/>
  <c r="R422" i="44"/>
  <c r="Q422" i="44"/>
  <c r="P422" i="44"/>
  <c r="N422" i="44"/>
  <c r="L422" i="44"/>
  <c r="O422" i="44" s="1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O420" i="44" s="1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D418" i="44" s="1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I417" i="44" s="1"/>
  <c r="F417" i="44"/>
  <c r="AC416" i="44"/>
  <c r="AA416" i="44"/>
  <c r="AD416" i="44" s="1"/>
  <c r="W416" i="44"/>
  <c r="W414" i="44" s="1"/>
  <c r="U416" i="44"/>
  <c r="R416" i="44"/>
  <c r="Q416" i="44"/>
  <c r="P416" i="44"/>
  <c r="N416" i="44"/>
  <c r="O416" i="44" s="1"/>
  <c r="L416" i="44"/>
  <c r="H416" i="44"/>
  <c r="F416" i="44"/>
  <c r="AC415" i="44"/>
  <c r="AA415" i="44"/>
  <c r="W415" i="44"/>
  <c r="X415" i="44" s="1"/>
  <c r="U415" i="44"/>
  <c r="R415" i="44"/>
  <c r="Q415" i="44"/>
  <c r="P415" i="44"/>
  <c r="N415" i="44"/>
  <c r="L415" i="44"/>
  <c r="H415" i="44"/>
  <c r="I415" i="44" s="1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I411" i="44"/>
  <c r="F411" i="44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I408" i="44"/>
  <c r="F408" i="44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X406" i="44"/>
  <c r="U406" i="44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D404" i="44" s="1"/>
  <c r="AA404" i="44"/>
  <c r="W404" i="44"/>
  <c r="U404" i="44"/>
  <c r="X404" i="44" s="1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I401" i="44" s="1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O399" i="44" s="1"/>
  <c r="L399" i="44"/>
  <c r="H399" i="44"/>
  <c r="F399" i="44"/>
  <c r="AC398" i="44"/>
  <c r="AA398" i="44"/>
  <c r="AD398" i="44" s="1"/>
  <c r="X398" i="44"/>
  <c r="W398" i="44"/>
  <c r="U398" i="44"/>
  <c r="R398" i="44"/>
  <c r="Q398" i="44"/>
  <c r="P398" i="44"/>
  <c r="N398" i="44"/>
  <c r="O398" i="44" s="1"/>
  <c r="L398" i="44"/>
  <c r="H398" i="44"/>
  <c r="F398" i="44"/>
  <c r="I398" i="44" s="1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D396" i="44" s="1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I395" i="44" s="1"/>
  <c r="F395" i="44"/>
  <c r="AD394" i="44"/>
  <c r="AC394" i="44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O392" i="44" s="1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I391" i="44" s="1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I390" i="44" s="1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X388" i="44" s="1"/>
  <c r="U388" i="44"/>
  <c r="R388" i="44"/>
  <c r="Q388" i="44"/>
  <c r="P388" i="44"/>
  <c r="N388" i="44"/>
  <c r="L388" i="44"/>
  <c r="H388" i="44"/>
  <c r="F388" i="44"/>
  <c r="AD387" i="44"/>
  <c r="AA387" i="44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O384" i="44"/>
  <c r="N384" i="44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D378" i="44"/>
  <c r="AA378" i="44"/>
  <c r="U378" i="44"/>
  <c r="X378" i="44" s="1"/>
  <c r="R378" i="44"/>
  <c r="Q378" i="44"/>
  <c r="P378" i="44"/>
  <c r="L378" i="44"/>
  <c r="O378" i="44" s="1"/>
  <c r="I378" i="44"/>
  <c r="F378" i="44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O375" i="44"/>
  <c r="N375" i="44"/>
  <c r="L375" i="44"/>
  <c r="H375" i="44"/>
  <c r="I375" i="44" s="1"/>
  <c r="F375" i="44"/>
  <c r="AC374" i="44"/>
  <c r="AA374" i="44"/>
  <c r="W374" i="44"/>
  <c r="X374" i="44" s="1"/>
  <c r="U374" i="44"/>
  <c r="R374" i="44"/>
  <c r="Q374" i="44"/>
  <c r="P374" i="44"/>
  <c r="N374" i="44"/>
  <c r="L374" i="44"/>
  <c r="H374" i="44"/>
  <c r="F374" i="44"/>
  <c r="AC373" i="44"/>
  <c r="AA373" i="44"/>
  <c r="AA362" i="44" s="1"/>
  <c r="W373" i="44"/>
  <c r="X373" i="44" s="1"/>
  <c r="U373" i="44"/>
  <c r="R373" i="44"/>
  <c r="Q373" i="44"/>
  <c r="P373" i="44"/>
  <c r="O373" i="44"/>
  <c r="N373" i="44"/>
  <c r="L373" i="44"/>
  <c r="H373" i="44"/>
  <c r="F373" i="44"/>
  <c r="AC372" i="44"/>
  <c r="AA372" i="44"/>
  <c r="W372" i="44"/>
  <c r="X372" i="44" s="1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X371" i="44" s="1"/>
  <c r="U371" i="44"/>
  <c r="R371" i="44"/>
  <c r="Q371" i="44"/>
  <c r="P371" i="44"/>
  <c r="N371" i="44"/>
  <c r="L371" i="44"/>
  <c r="H371" i="44"/>
  <c r="F371" i="44"/>
  <c r="AC370" i="44"/>
  <c r="AA370" i="44"/>
  <c r="W370" i="44"/>
  <c r="X370" i="44" s="1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O369" i="44" s="1"/>
  <c r="L369" i="44"/>
  <c r="H369" i="44"/>
  <c r="F369" i="44"/>
  <c r="I369" i="44" s="1"/>
  <c r="AC368" i="44"/>
  <c r="AD368" i="44" s="1"/>
  <c r="AA368" i="44"/>
  <c r="W368" i="44"/>
  <c r="U368" i="44"/>
  <c r="R368" i="44"/>
  <c r="Q368" i="44"/>
  <c r="P368" i="44"/>
  <c r="N368" i="44"/>
  <c r="L368" i="44"/>
  <c r="O368" i="44" s="1"/>
  <c r="H368" i="44"/>
  <c r="I368" i="44" s="1"/>
  <c r="F368" i="44"/>
  <c r="AC367" i="44"/>
  <c r="AA367" i="44"/>
  <c r="W367" i="44"/>
  <c r="U367" i="44"/>
  <c r="R367" i="44"/>
  <c r="Q367" i="44"/>
  <c r="P367" i="44"/>
  <c r="N367" i="44"/>
  <c r="O367" i="44" s="1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I365" i="44"/>
  <c r="H365" i="44"/>
  <c r="F365" i="44"/>
  <c r="AC364" i="44"/>
  <c r="AA364" i="44"/>
  <c r="W364" i="44"/>
  <c r="U364" i="44"/>
  <c r="R364" i="44"/>
  <c r="Q364" i="44"/>
  <c r="P364" i="44"/>
  <c r="N364" i="44"/>
  <c r="O364" i="44" s="1"/>
  <c r="L364" i="44"/>
  <c r="H364" i="44"/>
  <c r="F364" i="44"/>
  <c r="AC363" i="44"/>
  <c r="AA363" i="44"/>
  <c r="W363" i="44"/>
  <c r="U363" i="44"/>
  <c r="R363" i="44"/>
  <c r="Q363" i="44"/>
  <c r="P363" i="44"/>
  <c r="O363" i="44"/>
  <c r="N363" i="44"/>
  <c r="L363" i="44"/>
  <c r="H363" i="44"/>
  <c r="F363" i="44"/>
  <c r="R362" i="44"/>
  <c r="Q362" i="44"/>
  <c r="P362" i="44"/>
  <c r="AD361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X360" i="44" s="1"/>
  <c r="R360" i="44"/>
  <c r="Q360" i="44"/>
  <c r="P360" i="44"/>
  <c r="N360" i="44"/>
  <c r="O360" i="44" s="1"/>
  <c r="L360" i="44"/>
  <c r="H360" i="44"/>
  <c r="I360" i="44" s="1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W356" i="44" s="1"/>
  <c r="U358" i="44"/>
  <c r="R358" i="44"/>
  <c r="Q358" i="44"/>
  <c r="P358" i="44"/>
  <c r="O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N356" i="44"/>
  <c r="AC355" i="44"/>
  <c r="AA355" i="44"/>
  <c r="AD355" i="44" s="1"/>
  <c r="W355" i="44"/>
  <c r="U355" i="44"/>
  <c r="X355" i="44" s="1"/>
  <c r="R355" i="44"/>
  <c r="Q355" i="44"/>
  <c r="P355" i="44"/>
  <c r="N355" i="44"/>
  <c r="O355" i="44" s="1"/>
  <c r="L355" i="44"/>
  <c r="I355" i="44"/>
  <c r="H355" i="44"/>
  <c r="F355" i="44"/>
  <c r="AC354" i="44"/>
  <c r="AA354" i="44"/>
  <c r="AA353" i="44" s="1"/>
  <c r="W354" i="44"/>
  <c r="X354" i="44" s="1"/>
  <c r="U354" i="44"/>
  <c r="R354" i="44"/>
  <c r="Q354" i="44"/>
  <c r="P354" i="44"/>
  <c r="N354" i="44"/>
  <c r="N353" i="44" s="1"/>
  <c r="L354" i="44"/>
  <c r="L353" i="44" s="1"/>
  <c r="H354" i="44"/>
  <c r="F354" i="44"/>
  <c r="F353" i="44" s="1"/>
  <c r="AC353" i="44"/>
  <c r="W353" i="44"/>
  <c r="R353" i="44"/>
  <c r="Q353" i="44"/>
  <c r="P353" i="44"/>
  <c r="AC352" i="44"/>
  <c r="AA352" i="44"/>
  <c r="W352" i="44"/>
  <c r="X352" i="44" s="1"/>
  <c r="U352" i="44"/>
  <c r="R352" i="44"/>
  <c r="Q352" i="44"/>
  <c r="P352" i="44"/>
  <c r="N352" i="44"/>
  <c r="L352" i="44"/>
  <c r="H352" i="44"/>
  <c r="F352" i="44"/>
  <c r="I352" i="44" s="1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AD350" i="44" s="1"/>
  <c r="W350" i="44"/>
  <c r="U350" i="44"/>
  <c r="R350" i="44"/>
  <c r="Q350" i="44"/>
  <c r="P350" i="44"/>
  <c r="N350" i="44"/>
  <c r="N349" i="44" s="1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I348" i="44" s="1"/>
  <c r="F348" i="44"/>
  <c r="AC347" i="44"/>
  <c r="AD347" i="44" s="1"/>
  <c r="AA347" i="44"/>
  <c r="W347" i="44"/>
  <c r="X347" i="44" s="1"/>
  <c r="U347" i="44"/>
  <c r="R347" i="44"/>
  <c r="Q347" i="44"/>
  <c r="P347" i="44"/>
  <c r="N347" i="44"/>
  <c r="L347" i="44"/>
  <c r="H347" i="44"/>
  <c r="F347" i="44"/>
  <c r="AC346" i="44"/>
  <c r="AD346" i="44" s="1"/>
  <c r="AA346" i="44"/>
  <c r="W346" i="44"/>
  <c r="U346" i="44"/>
  <c r="X346" i="44" s="1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D344" i="44"/>
  <c r="AC344" i="44"/>
  <c r="AA344" i="44"/>
  <c r="W344" i="44"/>
  <c r="X344" i="44" s="1"/>
  <c r="U344" i="44"/>
  <c r="R344" i="44"/>
  <c r="Q344" i="44"/>
  <c r="P344" i="44"/>
  <c r="N344" i="44"/>
  <c r="O344" i="44" s="1"/>
  <c r="L344" i="44"/>
  <c r="I344" i="44"/>
  <c r="H344" i="44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X341" i="44" s="1"/>
  <c r="U341" i="44"/>
  <c r="R341" i="44"/>
  <c r="Q341" i="44"/>
  <c r="P341" i="44"/>
  <c r="N341" i="44"/>
  <c r="L341" i="44"/>
  <c r="H341" i="44"/>
  <c r="F341" i="44"/>
  <c r="I341" i="44" s="1"/>
  <c r="AC340" i="44"/>
  <c r="AA340" i="44"/>
  <c r="AD340" i="44" s="1"/>
  <c r="W340" i="44"/>
  <c r="U340" i="44"/>
  <c r="R340" i="44"/>
  <c r="Q340" i="44"/>
  <c r="P340" i="44"/>
  <c r="N340" i="44"/>
  <c r="L340" i="44"/>
  <c r="O340" i="44" s="1"/>
  <c r="H340" i="44"/>
  <c r="F340" i="44"/>
  <c r="I340" i="44" s="1"/>
  <c r="AC339" i="44"/>
  <c r="AA339" i="44"/>
  <c r="W339" i="44"/>
  <c r="X339" i="44" s="1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AD337" i="44" s="1"/>
  <c r="X337" i="44"/>
  <c r="W337" i="44"/>
  <c r="U337" i="44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D334" i="44" s="1"/>
  <c r="AA334" i="44"/>
  <c r="W334" i="44"/>
  <c r="U334" i="44"/>
  <c r="R334" i="44"/>
  <c r="Q334" i="44"/>
  <c r="P334" i="44"/>
  <c r="N334" i="44"/>
  <c r="L334" i="44"/>
  <c r="I334" i="44"/>
  <c r="H334" i="44"/>
  <c r="F334" i="44"/>
  <c r="AC333" i="44"/>
  <c r="AA333" i="44"/>
  <c r="W333" i="44"/>
  <c r="U333" i="44"/>
  <c r="X333" i="44" s="1"/>
  <c r="R333" i="44"/>
  <c r="Q333" i="44"/>
  <c r="P333" i="44"/>
  <c r="N333" i="44"/>
  <c r="L333" i="44"/>
  <c r="H333" i="44"/>
  <c r="F333" i="44"/>
  <c r="AC332" i="44"/>
  <c r="AA332" i="44"/>
  <c r="AD332" i="44" s="1"/>
  <c r="W332" i="44"/>
  <c r="X332" i="44" s="1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X330" i="44" s="1"/>
  <c r="U330" i="44"/>
  <c r="R330" i="44"/>
  <c r="Q330" i="44"/>
  <c r="P330" i="44"/>
  <c r="N330" i="44"/>
  <c r="L330" i="44"/>
  <c r="H330" i="44"/>
  <c r="I330" i="44" s="1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F326" i="44" s="1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A327" i="44"/>
  <c r="W327" i="44"/>
  <c r="U327" i="44"/>
  <c r="U326" i="44" s="1"/>
  <c r="R327" i="44"/>
  <c r="Q327" i="44"/>
  <c r="P327" i="44"/>
  <c r="N327" i="44"/>
  <c r="L327" i="44"/>
  <c r="H327" i="44"/>
  <c r="H326" i="44" s="1"/>
  <c r="F327" i="44"/>
  <c r="AC326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O325" i="44" s="1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X321" i="44" s="1"/>
  <c r="U321" i="44"/>
  <c r="R321" i="44"/>
  <c r="Q321" i="44"/>
  <c r="P321" i="44"/>
  <c r="N321" i="44"/>
  <c r="L321" i="44"/>
  <c r="H321" i="44"/>
  <c r="F321" i="44"/>
  <c r="F319" i="44" s="1"/>
  <c r="AC320" i="44"/>
  <c r="AD320" i="44" s="1"/>
  <c r="AA320" i="44"/>
  <c r="W320" i="44"/>
  <c r="U320" i="44"/>
  <c r="R320" i="44"/>
  <c r="Q320" i="44"/>
  <c r="P320" i="44"/>
  <c r="N320" i="44"/>
  <c r="L320" i="44"/>
  <c r="I320" i="44"/>
  <c r="H320" i="44"/>
  <c r="F320" i="44"/>
  <c r="R319" i="44"/>
  <c r="Q319" i="44"/>
  <c r="P319" i="44"/>
  <c r="AC318" i="44"/>
  <c r="AA318" i="44"/>
  <c r="W318" i="44"/>
  <c r="X318" i="44" s="1"/>
  <c r="U318" i="44"/>
  <c r="R318" i="44"/>
  <c r="Q318" i="44"/>
  <c r="P318" i="44"/>
  <c r="O318" i="44"/>
  <c r="N318" i="44"/>
  <c r="L318" i="44"/>
  <c r="H318" i="44"/>
  <c r="F318" i="44"/>
  <c r="AD317" i="44"/>
  <c r="AC317" i="44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X316" i="44"/>
  <c r="W316" i="44"/>
  <c r="U316" i="44"/>
  <c r="R316" i="44"/>
  <c r="Q316" i="44"/>
  <c r="P316" i="44"/>
  <c r="N316" i="44"/>
  <c r="L316" i="44"/>
  <c r="O316" i="44" s="1"/>
  <c r="H316" i="44"/>
  <c r="F316" i="44"/>
  <c r="I316" i="44" s="1"/>
  <c r="AC315" i="44"/>
  <c r="AD315" i="44" s="1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O314" i="44" s="1"/>
  <c r="H314" i="44"/>
  <c r="F314" i="44"/>
  <c r="AC313" i="44"/>
  <c r="AD313" i="44" s="1"/>
  <c r="AA313" i="44"/>
  <c r="W313" i="44"/>
  <c r="U313" i="44"/>
  <c r="X313" i="44" s="1"/>
  <c r="R313" i="44"/>
  <c r="Q313" i="44"/>
  <c r="P313" i="44"/>
  <c r="N313" i="44"/>
  <c r="L313" i="44"/>
  <c r="L312" i="44" s="1"/>
  <c r="H313" i="44"/>
  <c r="I313" i="44" s="1"/>
  <c r="F313" i="44"/>
  <c r="Q312" i="44"/>
  <c r="P312" i="44"/>
  <c r="D312" i="44"/>
  <c r="R312" i="44" s="1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X308" i="44" s="1"/>
  <c r="U308" i="44"/>
  <c r="R308" i="44"/>
  <c r="Q308" i="44"/>
  <c r="P308" i="44"/>
  <c r="O308" i="44"/>
  <c r="N308" i="44"/>
  <c r="N303" i="44" s="1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D306" i="44" s="1"/>
  <c r="AA306" i="44"/>
  <c r="W306" i="44"/>
  <c r="U306" i="44"/>
  <c r="R306" i="44"/>
  <c r="Q306" i="44"/>
  <c r="P306" i="44"/>
  <c r="N306" i="44"/>
  <c r="O306" i="44" s="1"/>
  <c r="L306" i="44"/>
  <c r="L303" i="44" s="1"/>
  <c r="H306" i="44"/>
  <c r="I306" i="44" s="1"/>
  <c r="F306" i="44"/>
  <c r="AC305" i="44"/>
  <c r="AA305" i="44"/>
  <c r="AD305" i="44" s="1"/>
  <c r="W305" i="44"/>
  <c r="U305" i="44"/>
  <c r="X305" i="44" s="1"/>
  <c r="R305" i="44"/>
  <c r="Q305" i="44"/>
  <c r="P305" i="44"/>
  <c r="N305" i="44"/>
  <c r="L305" i="44"/>
  <c r="O305" i="44" s="1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W303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D301" i="44" s="1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U297" i="44" s="1"/>
  <c r="R300" i="44"/>
  <c r="Q300" i="44"/>
  <c r="P300" i="44"/>
  <c r="N300" i="44"/>
  <c r="O300" i="44" s="1"/>
  <c r="L300" i="44"/>
  <c r="H300" i="44"/>
  <c r="I300" i="44" s="1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C297" i="44" s="1"/>
  <c r="AA298" i="44"/>
  <c r="W298" i="44"/>
  <c r="U298" i="44"/>
  <c r="R298" i="44"/>
  <c r="Q298" i="44"/>
  <c r="P298" i="44"/>
  <c r="N298" i="44"/>
  <c r="L298" i="44"/>
  <c r="H298" i="44"/>
  <c r="H297" i="44" s="1"/>
  <c r="F298" i="44"/>
  <c r="R297" i="44"/>
  <c r="Q297" i="44"/>
  <c r="P297" i="44"/>
  <c r="AD296" i="44"/>
  <c r="AC296" i="44"/>
  <c r="AA296" i="44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AA294" i="44" s="1"/>
  <c r="W295" i="44"/>
  <c r="W294" i="44" s="1"/>
  <c r="U295" i="44"/>
  <c r="U294" i="44" s="1"/>
  <c r="R295" i="44"/>
  <c r="Q295" i="44"/>
  <c r="P295" i="44"/>
  <c r="N295" i="44"/>
  <c r="L295" i="44"/>
  <c r="L294" i="44" s="1"/>
  <c r="H295" i="44"/>
  <c r="F295" i="44"/>
  <c r="F294" i="44" s="1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X291" i="44" s="1"/>
  <c r="U291" i="44"/>
  <c r="R291" i="44"/>
  <c r="Q291" i="44"/>
  <c r="P291" i="44"/>
  <c r="N291" i="44"/>
  <c r="O291" i="44" s="1"/>
  <c r="L291" i="44"/>
  <c r="I291" i="44"/>
  <c r="H291" i="44"/>
  <c r="F291" i="44"/>
  <c r="AC290" i="44"/>
  <c r="AA290" i="44"/>
  <c r="AA280" i="44" s="1"/>
  <c r="W290" i="44"/>
  <c r="X290" i="44" s="1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D288" i="44"/>
  <c r="AC288" i="44"/>
  <c r="AA288" i="44"/>
  <c r="W288" i="44"/>
  <c r="U288" i="44"/>
  <c r="X288" i="44" s="1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I287" i="44"/>
  <c r="H287" i="44"/>
  <c r="F287" i="44"/>
  <c r="AC286" i="44"/>
  <c r="AA286" i="44"/>
  <c r="W286" i="44"/>
  <c r="U286" i="44"/>
  <c r="R286" i="44"/>
  <c r="Q286" i="44"/>
  <c r="P286" i="44"/>
  <c r="N286" i="44"/>
  <c r="O286" i="44" s="1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D283" i="44" s="1"/>
  <c r="AA283" i="44"/>
  <c r="X283" i="44"/>
  <c r="W283" i="44"/>
  <c r="U283" i="44"/>
  <c r="R283" i="44"/>
  <c r="Q283" i="44"/>
  <c r="P283" i="44"/>
  <c r="N283" i="44"/>
  <c r="L283" i="44"/>
  <c r="H283" i="44"/>
  <c r="F283" i="44"/>
  <c r="AD282" i="44"/>
  <c r="AC282" i="44"/>
  <c r="AA282" i="44"/>
  <c r="W282" i="44"/>
  <c r="U282" i="44"/>
  <c r="R282" i="44"/>
  <c r="Q282" i="44"/>
  <c r="P282" i="44"/>
  <c r="N282" i="44"/>
  <c r="L282" i="44"/>
  <c r="O282" i="44" s="1"/>
  <c r="I282" i="44"/>
  <c r="H282" i="44"/>
  <c r="F282" i="44"/>
  <c r="AC281" i="44"/>
  <c r="AA281" i="44"/>
  <c r="W281" i="44"/>
  <c r="U281" i="44"/>
  <c r="R281" i="44"/>
  <c r="Q281" i="44"/>
  <c r="P281" i="44"/>
  <c r="N281" i="44"/>
  <c r="O281" i="44" s="1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I278" i="44" s="1"/>
  <c r="AC277" i="44"/>
  <c r="AA277" i="44"/>
  <c r="W277" i="44"/>
  <c r="U277" i="44"/>
  <c r="R277" i="44"/>
  <c r="Q277" i="44"/>
  <c r="P277" i="44"/>
  <c r="N277" i="44"/>
  <c r="O277" i="44" s="1"/>
  <c r="L277" i="44"/>
  <c r="H277" i="44"/>
  <c r="F277" i="44"/>
  <c r="I277" i="44" s="1"/>
  <c r="AC276" i="44"/>
  <c r="AA276" i="44"/>
  <c r="AD276" i="44" s="1"/>
  <c r="W276" i="44"/>
  <c r="U276" i="44"/>
  <c r="X276" i="44" s="1"/>
  <c r="R276" i="44"/>
  <c r="Q276" i="44"/>
  <c r="P276" i="44"/>
  <c r="N276" i="44"/>
  <c r="L276" i="44"/>
  <c r="H276" i="44"/>
  <c r="I276" i="44" s="1"/>
  <c r="F276" i="44"/>
  <c r="AC275" i="44"/>
  <c r="AA275" i="44"/>
  <c r="W275" i="44"/>
  <c r="U275" i="44"/>
  <c r="R275" i="44"/>
  <c r="Q275" i="44"/>
  <c r="P275" i="44"/>
  <c r="N275" i="44"/>
  <c r="L275" i="44"/>
  <c r="I275" i="44"/>
  <c r="H275" i="44"/>
  <c r="F275" i="44"/>
  <c r="AC274" i="44"/>
  <c r="AA274" i="44"/>
  <c r="W274" i="44"/>
  <c r="U274" i="44"/>
  <c r="R274" i="44"/>
  <c r="Q274" i="44"/>
  <c r="P274" i="44"/>
  <c r="N274" i="44"/>
  <c r="L274" i="44"/>
  <c r="L273" i="44" s="1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I271" i="44" s="1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I269" i="44" s="1"/>
  <c r="AC268" i="44"/>
  <c r="AC265" i="44" s="1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O267" i="44" s="1"/>
  <c r="L267" i="44"/>
  <c r="H267" i="44"/>
  <c r="F267" i="44"/>
  <c r="AC266" i="44"/>
  <c r="AA266" i="44"/>
  <c r="W266" i="44"/>
  <c r="X266" i="44" s="1"/>
  <c r="U266" i="44"/>
  <c r="R266" i="44"/>
  <c r="Q266" i="44"/>
  <c r="P266" i="44"/>
  <c r="N266" i="44"/>
  <c r="L266" i="44"/>
  <c r="H266" i="44"/>
  <c r="I266" i="44" s="1"/>
  <c r="F266" i="44"/>
  <c r="R265" i="44"/>
  <c r="Q265" i="44"/>
  <c r="P265" i="44"/>
  <c r="AC264" i="44"/>
  <c r="AA264" i="44"/>
  <c r="AA262" i="44" s="1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W262" i="44" s="1"/>
  <c r="U263" i="44"/>
  <c r="R263" i="44"/>
  <c r="Q263" i="44"/>
  <c r="P263" i="44"/>
  <c r="N263" i="44"/>
  <c r="L263" i="44"/>
  <c r="O263" i="44" s="1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D258" i="44" s="1"/>
  <c r="AA258" i="44"/>
  <c r="W258" i="44"/>
  <c r="U258" i="44"/>
  <c r="R258" i="44"/>
  <c r="Q258" i="44"/>
  <c r="P258" i="44"/>
  <c r="N258" i="44"/>
  <c r="O258" i="44" s="1"/>
  <c r="L258" i="44"/>
  <c r="H258" i="44"/>
  <c r="F258" i="44"/>
  <c r="I258" i="44" s="1"/>
  <c r="AC257" i="44"/>
  <c r="AA257" i="44"/>
  <c r="W257" i="44"/>
  <c r="X257" i="44" s="1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O256" i="44" s="1"/>
  <c r="L256" i="44"/>
  <c r="H256" i="44"/>
  <c r="I256" i="44" s="1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I253" i="44"/>
  <c r="H253" i="44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D250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X249" i="44" s="1"/>
  <c r="U249" i="44"/>
  <c r="U247" i="44" s="1"/>
  <c r="R249" i="44"/>
  <c r="Q249" i="44"/>
  <c r="P249" i="44"/>
  <c r="N249" i="44"/>
  <c r="L249" i="44"/>
  <c r="H249" i="44"/>
  <c r="F249" i="44"/>
  <c r="I249" i="44" s="1"/>
  <c r="AC248" i="44"/>
  <c r="AA248" i="44"/>
  <c r="AD248" i="44" s="1"/>
  <c r="W248" i="44"/>
  <c r="X248" i="44" s="1"/>
  <c r="U248" i="44"/>
  <c r="R248" i="44"/>
  <c r="Q248" i="44"/>
  <c r="P248" i="44"/>
  <c r="N248" i="44"/>
  <c r="L248" i="44"/>
  <c r="H248" i="44"/>
  <c r="I248" i="44" s="1"/>
  <c r="F248" i="44"/>
  <c r="R247" i="44"/>
  <c r="Q247" i="44"/>
  <c r="P247" i="44"/>
  <c r="AC246" i="44"/>
  <c r="AA246" i="44"/>
  <c r="AD246" i="44" s="1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AD245" i="44" s="1"/>
  <c r="W245" i="44"/>
  <c r="U245" i="44"/>
  <c r="X245" i="44" s="1"/>
  <c r="R245" i="44"/>
  <c r="Q245" i="44"/>
  <c r="P245" i="44"/>
  <c r="N245" i="44"/>
  <c r="L245" i="44"/>
  <c r="O245" i="44" s="1"/>
  <c r="H245" i="44"/>
  <c r="F245" i="44"/>
  <c r="I245" i="44" s="1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X243" i="44" s="1"/>
  <c r="R243" i="44"/>
  <c r="Q243" i="44"/>
  <c r="P243" i="44"/>
  <c r="N243" i="44"/>
  <c r="L243" i="44"/>
  <c r="O243" i="44" s="1"/>
  <c r="H243" i="44"/>
  <c r="F243" i="44"/>
  <c r="I243" i="44" s="1"/>
  <c r="AC242" i="44"/>
  <c r="AA242" i="44"/>
  <c r="W242" i="44"/>
  <c r="U242" i="44"/>
  <c r="X242" i="44" s="1"/>
  <c r="R242" i="44"/>
  <c r="Q242" i="44"/>
  <c r="P242" i="44"/>
  <c r="N242" i="44"/>
  <c r="L242" i="44"/>
  <c r="H242" i="44"/>
  <c r="F242" i="44"/>
  <c r="AC241" i="44"/>
  <c r="AA241" i="44"/>
  <c r="W241" i="44"/>
  <c r="X241" i="44" s="1"/>
  <c r="U241" i="44"/>
  <c r="R241" i="44"/>
  <c r="Q241" i="44"/>
  <c r="P241" i="44"/>
  <c r="N241" i="44"/>
  <c r="L241" i="44"/>
  <c r="H241" i="44"/>
  <c r="I241" i="44" s="1"/>
  <c r="F241" i="44"/>
  <c r="AC240" i="44"/>
  <c r="AA240" i="44"/>
  <c r="AD240" i="44" s="1"/>
  <c r="W240" i="44"/>
  <c r="U240" i="44"/>
  <c r="R240" i="44"/>
  <c r="Q240" i="44"/>
  <c r="P240" i="44"/>
  <c r="N240" i="44"/>
  <c r="L240" i="44"/>
  <c r="O240" i="44" s="1"/>
  <c r="H240" i="44"/>
  <c r="F240" i="44"/>
  <c r="I240" i="44" s="1"/>
  <c r="AC239" i="44"/>
  <c r="AA239" i="44"/>
  <c r="AD239" i="44" s="1"/>
  <c r="W239" i="44"/>
  <c r="U239" i="44"/>
  <c r="R239" i="44"/>
  <c r="Q239" i="44"/>
  <c r="P239" i="44"/>
  <c r="N239" i="44"/>
  <c r="L239" i="44"/>
  <c r="O239" i="44" s="1"/>
  <c r="H239" i="44"/>
  <c r="F239" i="44"/>
  <c r="AC238" i="44"/>
  <c r="AA238" i="44"/>
  <c r="AD238" i="44" s="1"/>
  <c r="W238" i="44"/>
  <c r="U238" i="44"/>
  <c r="R238" i="44"/>
  <c r="Q238" i="44"/>
  <c r="P238" i="44"/>
  <c r="N238" i="44"/>
  <c r="L238" i="44"/>
  <c r="O238" i="44" s="1"/>
  <c r="H238" i="44"/>
  <c r="I238" i="44" s="1"/>
  <c r="F238" i="44"/>
  <c r="AC237" i="44"/>
  <c r="AA237" i="44"/>
  <c r="AD237" i="44" s="1"/>
  <c r="W237" i="44"/>
  <c r="U237" i="44"/>
  <c r="R237" i="44"/>
  <c r="Q237" i="44"/>
  <c r="P237" i="44"/>
  <c r="N237" i="44"/>
  <c r="O237" i="44" s="1"/>
  <c r="L237" i="44"/>
  <c r="H237" i="44"/>
  <c r="F237" i="44"/>
  <c r="I237" i="44" s="1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I236" i="44" s="1"/>
  <c r="AC235" i="44"/>
  <c r="AA235" i="44"/>
  <c r="W235" i="44"/>
  <c r="U235" i="44"/>
  <c r="R235" i="44"/>
  <c r="Q235" i="44"/>
  <c r="P235" i="44"/>
  <c r="N235" i="44"/>
  <c r="L235" i="44"/>
  <c r="H235" i="44"/>
  <c r="F235" i="44"/>
  <c r="I235" i="44" s="1"/>
  <c r="AC234" i="44"/>
  <c r="AA234" i="44"/>
  <c r="AD234" i="44" s="1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AD233" i="44" s="1"/>
  <c r="W233" i="44"/>
  <c r="U233" i="44"/>
  <c r="X233" i="44" s="1"/>
  <c r="R233" i="44"/>
  <c r="Q233" i="44"/>
  <c r="P233" i="44"/>
  <c r="N233" i="44"/>
  <c r="L233" i="44"/>
  <c r="H233" i="44"/>
  <c r="F233" i="44"/>
  <c r="AC232" i="44"/>
  <c r="AD232" i="44" s="1"/>
  <c r="AA232" i="44"/>
  <c r="W232" i="44"/>
  <c r="U232" i="44"/>
  <c r="X232" i="44" s="1"/>
  <c r="R232" i="44"/>
  <c r="Q232" i="44"/>
  <c r="P232" i="44"/>
  <c r="N232" i="44"/>
  <c r="O232" i="44" s="1"/>
  <c r="L232" i="44"/>
  <c r="H232" i="44"/>
  <c r="F232" i="44"/>
  <c r="I232" i="44" s="1"/>
  <c r="AC231" i="44"/>
  <c r="AA231" i="44"/>
  <c r="W231" i="44"/>
  <c r="U231" i="44"/>
  <c r="X231" i="44" s="1"/>
  <c r="R231" i="44"/>
  <c r="Q231" i="44"/>
  <c r="P231" i="44"/>
  <c r="N231" i="44"/>
  <c r="L231" i="44"/>
  <c r="O231" i="44" s="1"/>
  <c r="H231" i="44"/>
  <c r="F231" i="44"/>
  <c r="I231" i="44" s="1"/>
  <c r="AC230" i="44"/>
  <c r="AA230" i="44"/>
  <c r="W230" i="44"/>
  <c r="U230" i="44"/>
  <c r="X230" i="44" s="1"/>
  <c r="R230" i="44"/>
  <c r="Q230" i="44"/>
  <c r="P230" i="44"/>
  <c r="N230" i="44"/>
  <c r="L230" i="44"/>
  <c r="O230" i="44" s="1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I229" i="44" s="1"/>
  <c r="F229" i="44"/>
  <c r="AC228" i="44"/>
  <c r="AA228" i="44"/>
  <c r="AD228" i="44" s="1"/>
  <c r="W228" i="44"/>
  <c r="U228" i="44"/>
  <c r="X228" i="44" s="1"/>
  <c r="R228" i="44"/>
  <c r="Q228" i="44"/>
  <c r="P228" i="44"/>
  <c r="N228" i="44"/>
  <c r="L228" i="44"/>
  <c r="O228" i="44" s="1"/>
  <c r="H228" i="44"/>
  <c r="F228" i="44"/>
  <c r="I228" i="44" s="1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AD226" i="44" s="1"/>
  <c r="W226" i="44"/>
  <c r="U226" i="44"/>
  <c r="R226" i="44"/>
  <c r="Q226" i="44"/>
  <c r="P226" i="44"/>
  <c r="O226" i="44"/>
  <c r="N226" i="44"/>
  <c r="L226" i="44"/>
  <c r="H226" i="44"/>
  <c r="F226" i="44"/>
  <c r="I226" i="44" s="1"/>
  <c r="AC225" i="44"/>
  <c r="AA225" i="44"/>
  <c r="AD225" i="44" s="1"/>
  <c r="X225" i="44"/>
  <c r="W225" i="44"/>
  <c r="U225" i="44"/>
  <c r="R225" i="44"/>
  <c r="Q225" i="44"/>
  <c r="P225" i="44"/>
  <c r="N225" i="44"/>
  <c r="L225" i="44"/>
  <c r="O225" i="44" s="1"/>
  <c r="H225" i="44"/>
  <c r="F225" i="44"/>
  <c r="I225" i="44" s="1"/>
  <c r="AC224" i="44"/>
  <c r="AA224" i="44"/>
  <c r="W224" i="44"/>
  <c r="U224" i="44"/>
  <c r="X224" i="44" s="1"/>
  <c r="R224" i="44"/>
  <c r="Q224" i="44"/>
  <c r="P224" i="44"/>
  <c r="O224" i="44"/>
  <c r="N224" i="44"/>
  <c r="L224" i="44"/>
  <c r="H224" i="44"/>
  <c r="F224" i="44"/>
  <c r="I224" i="44" s="1"/>
  <c r="AC223" i="44"/>
  <c r="AA223" i="44"/>
  <c r="W223" i="44"/>
  <c r="U223" i="44"/>
  <c r="X223" i="44" s="1"/>
  <c r="R223" i="44"/>
  <c r="Q223" i="44"/>
  <c r="P223" i="44"/>
  <c r="N223" i="44"/>
  <c r="L223" i="44"/>
  <c r="H223" i="44"/>
  <c r="F223" i="44"/>
  <c r="AC222" i="44"/>
  <c r="AA222" i="44"/>
  <c r="AD222" i="44" s="1"/>
  <c r="W222" i="44"/>
  <c r="U222" i="44"/>
  <c r="X222" i="44" s="1"/>
  <c r="R222" i="44"/>
  <c r="Q222" i="44"/>
  <c r="P222" i="44"/>
  <c r="N222" i="44"/>
  <c r="L222" i="44"/>
  <c r="O222" i="44" s="1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X220" i="44" s="1"/>
  <c r="R220" i="44"/>
  <c r="Q220" i="44"/>
  <c r="P220" i="44"/>
  <c r="N220" i="44"/>
  <c r="O220" i="44" s="1"/>
  <c r="L220" i="44"/>
  <c r="H220" i="44"/>
  <c r="F220" i="44"/>
  <c r="I220" i="44" s="1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AD218" i="44" s="1"/>
  <c r="W218" i="44"/>
  <c r="U218" i="44"/>
  <c r="R218" i="44"/>
  <c r="Q218" i="44"/>
  <c r="P218" i="44"/>
  <c r="N218" i="44"/>
  <c r="L218" i="44"/>
  <c r="O218" i="44" s="1"/>
  <c r="H218" i="44"/>
  <c r="F218" i="44"/>
  <c r="I218" i="44" s="1"/>
  <c r="AC217" i="44"/>
  <c r="AD217" i="44" s="1"/>
  <c r="AA217" i="44"/>
  <c r="X217" i="44"/>
  <c r="W217" i="44"/>
  <c r="U217" i="44"/>
  <c r="R217" i="44"/>
  <c r="Q217" i="44"/>
  <c r="P217" i="44"/>
  <c r="N217" i="44"/>
  <c r="L217" i="44"/>
  <c r="O217" i="44" s="1"/>
  <c r="H217" i="44"/>
  <c r="I217" i="44" s="1"/>
  <c r="F217" i="44"/>
  <c r="AC216" i="44"/>
  <c r="AA216" i="44"/>
  <c r="AD216" i="44" s="1"/>
  <c r="W216" i="44"/>
  <c r="U216" i="44"/>
  <c r="R216" i="44"/>
  <c r="Q216" i="44"/>
  <c r="P216" i="44"/>
  <c r="N216" i="44"/>
  <c r="L216" i="44"/>
  <c r="O216" i="44" s="1"/>
  <c r="I216" i="44"/>
  <c r="H216" i="44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D214" i="44"/>
  <c r="AC214" i="44"/>
  <c r="AA214" i="44"/>
  <c r="W214" i="44"/>
  <c r="U214" i="44"/>
  <c r="X214" i="44" s="1"/>
  <c r="R214" i="44"/>
  <c r="Q214" i="44"/>
  <c r="P214" i="44"/>
  <c r="N214" i="44"/>
  <c r="L214" i="44"/>
  <c r="O214" i="44" s="1"/>
  <c r="H214" i="44"/>
  <c r="F214" i="44"/>
  <c r="I214" i="44" s="1"/>
  <c r="AC213" i="44"/>
  <c r="AA213" i="44"/>
  <c r="W213" i="44"/>
  <c r="U213" i="44"/>
  <c r="R213" i="44"/>
  <c r="Q213" i="44"/>
  <c r="P213" i="44"/>
  <c r="N213" i="44"/>
  <c r="L213" i="44"/>
  <c r="H213" i="44"/>
  <c r="I213" i="44" s="1"/>
  <c r="F213" i="44"/>
  <c r="AC212" i="44"/>
  <c r="AD212" i="44" s="1"/>
  <c r="AA212" i="44"/>
  <c r="W212" i="44"/>
  <c r="U212" i="44"/>
  <c r="X212" i="44" s="1"/>
  <c r="R212" i="44"/>
  <c r="Q212" i="44"/>
  <c r="P212" i="44"/>
  <c r="N212" i="44"/>
  <c r="O212" i="44" s="1"/>
  <c r="L212" i="44"/>
  <c r="H212" i="44"/>
  <c r="F212" i="44"/>
  <c r="AC211" i="44"/>
  <c r="AA211" i="44"/>
  <c r="AD211" i="44" s="1"/>
  <c r="W211" i="44"/>
  <c r="U211" i="44"/>
  <c r="R211" i="44"/>
  <c r="Q211" i="44"/>
  <c r="P211" i="44"/>
  <c r="N211" i="44"/>
  <c r="L211" i="44"/>
  <c r="H211" i="44"/>
  <c r="I211" i="44" s="1"/>
  <c r="F211" i="44"/>
  <c r="AC210" i="44"/>
  <c r="AA210" i="44"/>
  <c r="AD210" i="44" s="1"/>
  <c r="W210" i="44"/>
  <c r="U210" i="44"/>
  <c r="X210" i="44" s="1"/>
  <c r="R210" i="44"/>
  <c r="Q210" i="44"/>
  <c r="P210" i="44"/>
  <c r="N210" i="44"/>
  <c r="L210" i="44"/>
  <c r="H210" i="44"/>
  <c r="I210" i="44" s="1"/>
  <c r="F210" i="44"/>
  <c r="AC209" i="44"/>
  <c r="AA209" i="44"/>
  <c r="W209" i="44"/>
  <c r="U209" i="44"/>
  <c r="R209" i="44"/>
  <c r="Q209" i="44"/>
  <c r="P209" i="44"/>
  <c r="N209" i="44"/>
  <c r="O209" i="44" s="1"/>
  <c r="L209" i="44"/>
  <c r="H209" i="44"/>
  <c r="F209" i="44"/>
  <c r="AC208" i="44"/>
  <c r="AA208" i="44"/>
  <c r="AD208" i="44" s="1"/>
  <c r="W208" i="44"/>
  <c r="U208" i="44"/>
  <c r="R208" i="44"/>
  <c r="Q208" i="44"/>
  <c r="P208" i="44"/>
  <c r="N208" i="44"/>
  <c r="L208" i="44"/>
  <c r="H208" i="44"/>
  <c r="F208" i="44"/>
  <c r="I208" i="44" s="1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I206" i="44" s="1"/>
  <c r="F206" i="44"/>
  <c r="AA205" i="44"/>
  <c r="AD205" i="44" s="1"/>
  <c r="U205" i="44"/>
  <c r="X205" i="44" s="1"/>
  <c r="R205" i="44"/>
  <c r="Q205" i="44"/>
  <c r="P205" i="44"/>
  <c r="L205" i="44"/>
  <c r="O205" i="44" s="1"/>
  <c r="I205" i="44"/>
  <c r="F205" i="44"/>
  <c r="AC204" i="44"/>
  <c r="AA204" i="44"/>
  <c r="AD204" i="44" s="1"/>
  <c r="W204" i="44"/>
  <c r="U204" i="44"/>
  <c r="X204" i="44" s="1"/>
  <c r="R204" i="44"/>
  <c r="Q204" i="44"/>
  <c r="P204" i="44"/>
  <c r="N204" i="44"/>
  <c r="L204" i="44"/>
  <c r="O204" i="44" s="1"/>
  <c r="H204" i="44"/>
  <c r="F204" i="44"/>
  <c r="I204" i="44" s="1"/>
  <c r="AA203" i="44"/>
  <c r="AD203" i="44" s="1"/>
  <c r="X203" i="44"/>
  <c r="U203" i="44"/>
  <c r="R203" i="44"/>
  <c r="Q203" i="44"/>
  <c r="P203" i="44"/>
  <c r="L203" i="44"/>
  <c r="O203" i="44" s="1"/>
  <c r="F203" i="44"/>
  <c r="I203" i="44" s="1"/>
  <c r="AC202" i="44"/>
  <c r="AA202" i="44"/>
  <c r="AD202" i="44" s="1"/>
  <c r="W202" i="44"/>
  <c r="U202" i="44"/>
  <c r="R202" i="44"/>
  <c r="Q202" i="44"/>
  <c r="P202" i="44"/>
  <c r="N202" i="44"/>
  <c r="L202" i="44"/>
  <c r="H202" i="44"/>
  <c r="F202" i="44"/>
  <c r="I202" i="44" s="1"/>
  <c r="AD201" i="44"/>
  <c r="AA201" i="44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I200" i="44"/>
  <c r="F200" i="44"/>
  <c r="AA199" i="44"/>
  <c r="AD199" i="44" s="1"/>
  <c r="U199" i="44"/>
  <c r="X199" i="44" s="1"/>
  <c r="R199" i="44"/>
  <c r="Q199" i="44"/>
  <c r="P199" i="44"/>
  <c r="O199" i="44"/>
  <c r="L199" i="44"/>
  <c r="F199" i="44"/>
  <c r="I199" i="44" s="1"/>
  <c r="AC198" i="44"/>
  <c r="AA198" i="44"/>
  <c r="AD198" i="44" s="1"/>
  <c r="W198" i="44"/>
  <c r="U198" i="44"/>
  <c r="X198" i="44" s="1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X197" i="44" s="1"/>
  <c r="R197" i="44"/>
  <c r="Q197" i="44"/>
  <c r="P197" i="44"/>
  <c r="N197" i="44"/>
  <c r="L197" i="44"/>
  <c r="H197" i="44"/>
  <c r="F197" i="44"/>
  <c r="I197" i="44" s="1"/>
  <c r="AC196" i="44"/>
  <c r="AA196" i="44"/>
  <c r="AD196" i="44" s="1"/>
  <c r="W196" i="44"/>
  <c r="X196" i="44" s="1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AD194" i="44" s="1"/>
  <c r="W194" i="44"/>
  <c r="X194" i="44" s="1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X192" i="44" s="1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AD189" i="44" s="1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X186" i="44" s="1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X185" i="44" s="1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I184" i="44" s="1"/>
  <c r="AC183" i="44"/>
  <c r="AD183" i="44" s="1"/>
  <c r="AA183" i="44"/>
  <c r="W183" i="44"/>
  <c r="U183" i="44"/>
  <c r="X183" i="44" s="1"/>
  <c r="R183" i="44"/>
  <c r="Q183" i="44"/>
  <c r="P183" i="44"/>
  <c r="N183" i="44"/>
  <c r="L183" i="44"/>
  <c r="O183" i="44" s="1"/>
  <c r="H183" i="44"/>
  <c r="F183" i="44"/>
  <c r="I183" i="44" s="1"/>
  <c r="AC182" i="44"/>
  <c r="AA182" i="44"/>
  <c r="AD182" i="44" s="1"/>
  <c r="W182" i="44"/>
  <c r="U182" i="44"/>
  <c r="X182" i="44" s="1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O180" i="44" s="1"/>
  <c r="H180" i="44"/>
  <c r="F180" i="44"/>
  <c r="I180" i="44" s="1"/>
  <c r="AC179" i="44"/>
  <c r="AA179" i="44"/>
  <c r="AD179" i="44" s="1"/>
  <c r="W179" i="44"/>
  <c r="U179" i="44"/>
  <c r="X179" i="44" s="1"/>
  <c r="R179" i="44"/>
  <c r="Q179" i="44"/>
  <c r="P179" i="44"/>
  <c r="N179" i="44"/>
  <c r="L179" i="44"/>
  <c r="O179" i="44" s="1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O178" i="44" s="1"/>
  <c r="H178" i="44"/>
  <c r="I178" i="44" s="1"/>
  <c r="F178" i="44"/>
  <c r="AC177" i="44"/>
  <c r="AD177" i="44" s="1"/>
  <c r="AA177" i="44"/>
  <c r="W177" i="44"/>
  <c r="U177" i="44"/>
  <c r="X177" i="44" s="1"/>
  <c r="R177" i="44"/>
  <c r="Q177" i="44"/>
  <c r="P177" i="44"/>
  <c r="N177" i="44"/>
  <c r="L177" i="44"/>
  <c r="H177" i="44"/>
  <c r="F177" i="44"/>
  <c r="I177" i="44" s="1"/>
  <c r="AC176" i="44"/>
  <c r="AA176" i="44"/>
  <c r="W176" i="44"/>
  <c r="U176" i="44"/>
  <c r="X176" i="44" s="1"/>
  <c r="R176" i="44"/>
  <c r="Q176" i="44"/>
  <c r="P176" i="44"/>
  <c r="N176" i="44"/>
  <c r="L176" i="44"/>
  <c r="O176" i="44" s="1"/>
  <c r="H176" i="44"/>
  <c r="F176" i="44"/>
  <c r="I176" i="44" s="1"/>
  <c r="AC175" i="44"/>
  <c r="AA175" i="44"/>
  <c r="W175" i="44"/>
  <c r="U175" i="44"/>
  <c r="R175" i="44"/>
  <c r="Q175" i="44"/>
  <c r="P175" i="44"/>
  <c r="N175" i="44"/>
  <c r="L175" i="44"/>
  <c r="H175" i="44"/>
  <c r="F175" i="44"/>
  <c r="I175" i="44" s="1"/>
  <c r="AC174" i="44"/>
  <c r="AD174" i="44" s="1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AD173" i="44" s="1"/>
  <c r="W173" i="44"/>
  <c r="U173" i="44"/>
  <c r="X173" i="44" s="1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AD171" i="44" s="1"/>
  <c r="W171" i="44"/>
  <c r="X171" i="44" s="1"/>
  <c r="U171" i="44"/>
  <c r="R171" i="44"/>
  <c r="Q171" i="44"/>
  <c r="P171" i="44"/>
  <c r="N171" i="44"/>
  <c r="O171" i="44" s="1"/>
  <c r="L171" i="44"/>
  <c r="H171" i="44"/>
  <c r="F171" i="44"/>
  <c r="I171" i="44" s="1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O169" i="44" s="1"/>
  <c r="H169" i="44"/>
  <c r="F169" i="44"/>
  <c r="I169" i="44" s="1"/>
  <c r="AC168" i="44"/>
  <c r="AD168" i="44" s="1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O165" i="44" s="1"/>
  <c r="H165" i="44"/>
  <c r="F165" i="44"/>
  <c r="AC164" i="44"/>
  <c r="AA164" i="44"/>
  <c r="AD164" i="44" s="1"/>
  <c r="W164" i="44"/>
  <c r="X164" i="44" s="1"/>
  <c r="U164" i="44"/>
  <c r="R164" i="44"/>
  <c r="Q164" i="44"/>
  <c r="P164" i="44"/>
  <c r="N164" i="44"/>
  <c r="L164" i="44"/>
  <c r="O164" i="44" s="1"/>
  <c r="H164" i="44"/>
  <c r="F164" i="44"/>
  <c r="I164" i="44" s="1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D162" i="44" s="1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D160" i="44" s="1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D158" i="44"/>
  <c r="AC158" i="44"/>
  <c r="AA158" i="44"/>
  <c r="W158" i="44"/>
  <c r="U158" i="44"/>
  <c r="R158" i="44"/>
  <c r="Q158" i="44"/>
  <c r="P158" i="44"/>
  <c r="N158" i="44"/>
  <c r="L158" i="44"/>
  <c r="I158" i="44"/>
  <c r="H158" i="44"/>
  <c r="F158" i="44"/>
  <c r="AC157" i="44"/>
  <c r="AD157" i="44" s="1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D155" i="44" s="1"/>
  <c r="AA155" i="44"/>
  <c r="W155" i="44"/>
  <c r="U155" i="44"/>
  <c r="R155" i="44"/>
  <c r="Q155" i="44"/>
  <c r="P155" i="44"/>
  <c r="N155" i="44"/>
  <c r="O155" i="44" s="1"/>
  <c r="L155" i="44"/>
  <c r="I155" i="44"/>
  <c r="H155" i="44"/>
  <c r="F155" i="44"/>
  <c r="AC154" i="44"/>
  <c r="AA154" i="44"/>
  <c r="W154" i="44"/>
  <c r="X154" i="44" s="1"/>
  <c r="U154" i="44"/>
  <c r="R154" i="44"/>
  <c r="Q154" i="44"/>
  <c r="P154" i="44"/>
  <c r="N154" i="44"/>
  <c r="L154" i="44"/>
  <c r="H154" i="44"/>
  <c r="F154" i="44"/>
  <c r="AC153" i="44"/>
  <c r="AA153" i="44"/>
  <c r="W153" i="44"/>
  <c r="X153" i="44" s="1"/>
  <c r="U153" i="44"/>
  <c r="R153" i="44"/>
  <c r="Q153" i="44"/>
  <c r="P153" i="44"/>
  <c r="N153" i="44"/>
  <c r="L153" i="44"/>
  <c r="H153" i="44"/>
  <c r="I153" i="44" s="1"/>
  <c r="F153" i="44"/>
  <c r="AC152" i="44"/>
  <c r="AD152" i="44" s="1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W150" i="44" s="1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D146" i="44"/>
  <c r="AC146" i="44"/>
  <c r="AA146" i="44"/>
  <c r="W146" i="44"/>
  <c r="U146" i="44"/>
  <c r="R146" i="44"/>
  <c r="Q146" i="44"/>
  <c r="P146" i="44"/>
  <c r="O146" i="44"/>
  <c r="N146" i="44"/>
  <c r="L146" i="44"/>
  <c r="H146" i="44"/>
  <c r="I146" i="44" s="1"/>
  <c r="F146" i="44"/>
  <c r="AC145" i="44"/>
  <c r="AA145" i="44"/>
  <c r="AD145" i="44" s="1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AD144" i="44" s="1"/>
  <c r="W144" i="44"/>
  <c r="U144" i="44"/>
  <c r="R144" i="44"/>
  <c r="Q144" i="44"/>
  <c r="P144" i="44"/>
  <c r="N144" i="44"/>
  <c r="L144" i="44"/>
  <c r="H144" i="44"/>
  <c r="F144" i="44"/>
  <c r="I144" i="44" s="1"/>
  <c r="AC143" i="44"/>
  <c r="AA143" i="44"/>
  <c r="AD143" i="44" s="1"/>
  <c r="W143" i="44"/>
  <c r="X143" i="44" s="1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O142" i="44"/>
  <c r="N142" i="44"/>
  <c r="L142" i="44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O141" i="44" s="1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X139" i="44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I138" i="44" s="1"/>
  <c r="AC137" i="44"/>
  <c r="AA137" i="44"/>
  <c r="W137" i="44"/>
  <c r="X137" i="44" s="1"/>
  <c r="U137" i="44"/>
  <c r="R137" i="44"/>
  <c r="Q137" i="44"/>
  <c r="P137" i="44"/>
  <c r="N137" i="44"/>
  <c r="O137" i="44" s="1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AD135" i="44" s="1"/>
  <c r="W135" i="44"/>
  <c r="X135" i="44" s="1"/>
  <c r="U135" i="44"/>
  <c r="R135" i="44"/>
  <c r="Q135" i="44"/>
  <c r="P135" i="44"/>
  <c r="N135" i="44"/>
  <c r="L135" i="44"/>
  <c r="H135" i="44"/>
  <c r="F135" i="44"/>
  <c r="AC134" i="44"/>
  <c r="AA134" i="44"/>
  <c r="W134" i="44"/>
  <c r="X134" i="44" s="1"/>
  <c r="U134" i="44"/>
  <c r="R134" i="44"/>
  <c r="Q134" i="44"/>
  <c r="P134" i="44"/>
  <c r="O134" i="44"/>
  <c r="N134" i="44"/>
  <c r="L134" i="44"/>
  <c r="H134" i="44"/>
  <c r="I134" i="44" s="1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O133" i="44" s="1"/>
  <c r="H133" i="44"/>
  <c r="F133" i="44"/>
  <c r="AC132" i="44"/>
  <c r="AA132" i="44"/>
  <c r="W132" i="44"/>
  <c r="U132" i="44"/>
  <c r="X132" i="44" s="1"/>
  <c r="R132" i="44"/>
  <c r="Q132" i="44"/>
  <c r="P132" i="44"/>
  <c r="N132" i="44"/>
  <c r="L132" i="44"/>
  <c r="O132" i="44" s="1"/>
  <c r="H132" i="44"/>
  <c r="F132" i="44"/>
  <c r="AC131" i="44"/>
  <c r="AA131" i="44"/>
  <c r="W131" i="44"/>
  <c r="X131" i="44" s="1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X130" i="44" s="1"/>
  <c r="R130" i="44"/>
  <c r="Q130" i="44"/>
  <c r="P130" i="44"/>
  <c r="N130" i="44"/>
  <c r="L130" i="44"/>
  <c r="O130" i="44" s="1"/>
  <c r="H130" i="44"/>
  <c r="F130" i="44"/>
  <c r="I130" i="44" s="1"/>
  <c r="AC129" i="44"/>
  <c r="AA129" i="44"/>
  <c r="X129" i="44"/>
  <c r="W129" i="44"/>
  <c r="U129" i="44"/>
  <c r="R129" i="44"/>
  <c r="Q129" i="44"/>
  <c r="P129" i="44"/>
  <c r="N129" i="44"/>
  <c r="L129" i="44"/>
  <c r="H129" i="44"/>
  <c r="F129" i="44"/>
  <c r="I129" i="44" s="1"/>
  <c r="AD128" i="44"/>
  <c r="AC128" i="44"/>
  <c r="AA128" i="44"/>
  <c r="W128" i="44"/>
  <c r="U128" i="44"/>
  <c r="X128" i="44" s="1"/>
  <c r="R128" i="44"/>
  <c r="Q128" i="44"/>
  <c r="P128" i="44"/>
  <c r="N128" i="44"/>
  <c r="L128" i="44"/>
  <c r="H128" i="44"/>
  <c r="F128" i="44"/>
  <c r="AC127" i="44"/>
  <c r="AA127" i="44"/>
  <c r="AD127" i="44" s="1"/>
  <c r="W127" i="44"/>
  <c r="U127" i="44"/>
  <c r="X127" i="44" s="1"/>
  <c r="R127" i="44"/>
  <c r="Q127" i="44"/>
  <c r="P127" i="44"/>
  <c r="N127" i="44"/>
  <c r="L127" i="44"/>
  <c r="H127" i="44"/>
  <c r="I127" i="44" s="1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X125" i="44" s="1"/>
  <c r="R125" i="44"/>
  <c r="Q125" i="44"/>
  <c r="P125" i="44"/>
  <c r="N125" i="44"/>
  <c r="L125" i="44"/>
  <c r="O125" i="44" s="1"/>
  <c r="H125" i="44"/>
  <c r="F125" i="44"/>
  <c r="AC124" i="44"/>
  <c r="AA124" i="44"/>
  <c r="W124" i="44"/>
  <c r="U124" i="44"/>
  <c r="X124" i="44" s="1"/>
  <c r="R124" i="44"/>
  <c r="Q124" i="44"/>
  <c r="P124" i="44"/>
  <c r="N124" i="44"/>
  <c r="O124" i="44" s="1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O123" i="44"/>
  <c r="N123" i="44"/>
  <c r="L123" i="44"/>
  <c r="H123" i="44"/>
  <c r="F123" i="44"/>
  <c r="I123" i="44" s="1"/>
  <c r="AC122" i="44"/>
  <c r="AA122" i="44"/>
  <c r="AD122" i="44" s="1"/>
  <c r="X122" i="44"/>
  <c r="W122" i="44"/>
  <c r="U122" i="44"/>
  <c r="R122" i="44"/>
  <c r="Q122" i="44"/>
  <c r="P122" i="44"/>
  <c r="N122" i="44"/>
  <c r="L122" i="44"/>
  <c r="O122" i="44" s="1"/>
  <c r="H122" i="44"/>
  <c r="F122" i="44"/>
  <c r="AC121" i="44"/>
  <c r="AA121" i="44"/>
  <c r="W121" i="44"/>
  <c r="X121" i="44" s="1"/>
  <c r="U121" i="44"/>
  <c r="R121" i="44"/>
  <c r="Q121" i="44"/>
  <c r="P121" i="44"/>
  <c r="N121" i="44"/>
  <c r="L121" i="44"/>
  <c r="O121" i="44" s="1"/>
  <c r="H121" i="44"/>
  <c r="F121" i="44"/>
  <c r="AC120" i="44"/>
  <c r="AA120" i="44"/>
  <c r="AD120" i="44" s="1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O119" i="44" s="1"/>
  <c r="L119" i="44"/>
  <c r="H119" i="44"/>
  <c r="F119" i="44"/>
  <c r="I119" i="44" s="1"/>
  <c r="AC118" i="44"/>
  <c r="AA118" i="44"/>
  <c r="AD118" i="44" s="1"/>
  <c r="W118" i="44"/>
  <c r="U118" i="44"/>
  <c r="R118" i="44"/>
  <c r="Q118" i="44"/>
  <c r="P118" i="44"/>
  <c r="N118" i="44"/>
  <c r="L118" i="44"/>
  <c r="O118" i="44" s="1"/>
  <c r="H118" i="44"/>
  <c r="F118" i="44"/>
  <c r="I118" i="44" s="1"/>
  <c r="AC117" i="44"/>
  <c r="AA117" i="44"/>
  <c r="AD117" i="44" s="1"/>
  <c r="W117" i="44"/>
  <c r="U117" i="44"/>
  <c r="R117" i="44"/>
  <c r="Q117" i="44"/>
  <c r="P117" i="44"/>
  <c r="N117" i="44"/>
  <c r="L117" i="44"/>
  <c r="H117" i="44"/>
  <c r="F117" i="44"/>
  <c r="I117" i="44" s="1"/>
  <c r="AC116" i="44"/>
  <c r="AD116" i="44" s="1"/>
  <c r="AA116" i="44"/>
  <c r="X116" i="44"/>
  <c r="W116" i="44"/>
  <c r="U116" i="44"/>
  <c r="R116" i="44"/>
  <c r="Q116" i="44"/>
  <c r="P116" i="44"/>
  <c r="O116" i="44"/>
  <c r="N116" i="44"/>
  <c r="L116" i="44"/>
  <c r="H116" i="44"/>
  <c r="F116" i="44"/>
  <c r="AC115" i="44"/>
  <c r="AA115" i="44"/>
  <c r="W115" i="44"/>
  <c r="U115" i="44"/>
  <c r="X115" i="44" s="1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X114" i="44" s="1"/>
  <c r="R114" i="44"/>
  <c r="Q114" i="44"/>
  <c r="P114" i="44"/>
  <c r="N114" i="44"/>
  <c r="L114" i="44"/>
  <c r="O114" i="44" s="1"/>
  <c r="H114" i="44"/>
  <c r="F114" i="44"/>
  <c r="I114" i="44" s="1"/>
  <c r="AC113" i="44"/>
  <c r="AA113" i="44"/>
  <c r="AD113" i="44" s="1"/>
  <c r="W113" i="44"/>
  <c r="U113" i="44"/>
  <c r="R113" i="44"/>
  <c r="Q113" i="44"/>
  <c r="P113" i="44"/>
  <c r="N113" i="44"/>
  <c r="O113" i="44" s="1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AD111" i="44" s="1"/>
  <c r="W111" i="44"/>
  <c r="U111" i="44"/>
  <c r="X111" i="44" s="1"/>
  <c r="R111" i="44"/>
  <c r="Q111" i="44"/>
  <c r="P111" i="44"/>
  <c r="N111" i="44"/>
  <c r="O111" i="44" s="1"/>
  <c r="L111" i="44"/>
  <c r="H111" i="44"/>
  <c r="F111" i="44"/>
  <c r="I111" i="44" s="1"/>
  <c r="AC110" i="44"/>
  <c r="AA110" i="44"/>
  <c r="AD110" i="44" s="1"/>
  <c r="W110" i="44"/>
  <c r="X110" i="44" s="1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I109" i="44"/>
  <c r="H109" i="44"/>
  <c r="F109" i="44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I108" i="44" s="1"/>
  <c r="AC107" i="44"/>
  <c r="AA107" i="44"/>
  <c r="AD107" i="44" s="1"/>
  <c r="W107" i="44"/>
  <c r="U107" i="44"/>
  <c r="X107" i="44" s="1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AD105" i="44" s="1"/>
  <c r="W105" i="44"/>
  <c r="U105" i="44"/>
  <c r="R105" i="44"/>
  <c r="Q105" i="44"/>
  <c r="P105" i="44"/>
  <c r="N105" i="44"/>
  <c r="L105" i="44"/>
  <c r="I105" i="44"/>
  <c r="H105" i="44"/>
  <c r="F105" i="44"/>
  <c r="AC104" i="44"/>
  <c r="AA104" i="44"/>
  <c r="W104" i="44"/>
  <c r="U104" i="44"/>
  <c r="X104" i="44" s="1"/>
  <c r="R104" i="44"/>
  <c r="Q104" i="44"/>
  <c r="P104" i="44"/>
  <c r="N104" i="44"/>
  <c r="O104" i="44" s="1"/>
  <c r="L104" i="44"/>
  <c r="H104" i="44"/>
  <c r="F104" i="44"/>
  <c r="I104" i="44" s="1"/>
  <c r="AC103" i="44"/>
  <c r="AA103" i="44"/>
  <c r="AD103" i="44" s="1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X102" i="44" s="1"/>
  <c r="R102" i="44"/>
  <c r="Q102" i="44"/>
  <c r="P102" i="44"/>
  <c r="N102" i="44"/>
  <c r="L102" i="44"/>
  <c r="H102" i="44"/>
  <c r="F102" i="44"/>
  <c r="AC101" i="44"/>
  <c r="AA101" i="44"/>
  <c r="AD101" i="44" s="1"/>
  <c r="W101" i="44"/>
  <c r="X101" i="44" s="1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O97" i="44" s="1"/>
  <c r="H97" i="44"/>
  <c r="F97" i="44"/>
  <c r="I97" i="44" s="1"/>
  <c r="AC96" i="44"/>
  <c r="AA96" i="44"/>
  <c r="W96" i="44"/>
  <c r="U96" i="44"/>
  <c r="X96" i="44" s="1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O95" i="44" s="1"/>
  <c r="H95" i="44"/>
  <c r="F95" i="44"/>
  <c r="I95" i="44" s="1"/>
  <c r="AC94" i="44"/>
  <c r="AA94" i="44"/>
  <c r="AD94" i="44" s="1"/>
  <c r="W94" i="44"/>
  <c r="W93" i="44" s="1"/>
  <c r="U94" i="44"/>
  <c r="R94" i="44"/>
  <c r="Q94" i="44"/>
  <c r="P94" i="44"/>
  <c r="N94" i="44"/>
  <c r="N93" i="44" s="1"/>
  <c r="L94" i="44"/>
  <c r="H94" i="44"/>
  <c r="F94" i="44"/>
  <c r="R93" i="44"/>
  <c r="Q93" i="44"/>
  <c r="P93" i="44"/>
  <c r="AC92" i="44"/>
  <c r="AA92" i="44"/>
  <c r="W92" i="44"/>
  <c r="U92" i="44"/>
  <c r="X92" i="44" s="1"/>
  <c r="R92" i="44"/>
  <c r="Q92" i="44"/>
  <c r="P92" i="44"/>
  <c r="N92" i="44"/>
  <c r="L92" i="44"/>
  <c r="O92" i="44" s="1"/>
  <c r="H92" i="44"/>
  <c r="H89" i="44" s="1"/>
  <c r="F92" i="44"/>
  <c r="I92" i="44" s="1"/>
  <c r="AD91" i="44"/>
  <c r="AA91" i="44"/>
  <c r="U91" i="44"/>
  <c r="X91" i="44" s="1"/>
  <c r="R91" i="44"/>
  <c r="Q91" i="44"/>
  <c r="P91" i="44"/>
  <c r="L91" i="44"/>
  <c r="O91" i="44" s="1"/>
  <c r="I91" i="44"/>
  <c r="F91" i="44"/>
  <c r="AC90" i="44"/>
  <c r="AC89" i="44" s="1"/>
  <c r="AA90" i="44"/>
  <c r="AA89" i="44" s="1"/>
  <c r="W90" i="44"/>
  <c r="U90" i="44"/>
  <c r="X90" i="44" s="1"/>
  <c r="R90" i="44"/>
  <c r="Q90" i="44"/>
  <c r="P90" i="44"/>
  <c r="N90" i="44"/>
  <c r="L90" i="44"/>
  <c r="O90" i="44" s="1"/>
  <c r="H90" i="44"/>
  <c r="F90" i="44"/>
  <c r="R89" i="44"/>
  <c r="Q89" i="44"/>
  <c r="P89" i="44"/>
  <c r="N89" i="44"/>
  <c r="L89" i="44"/>
  <c r="AC88" i="44"/>
  <c r="AA88" i="44"/>
  <c r="AD88" i="44" s="1"/>
  <c r="W88" i="44"/>
  <c r="U88" i="44"/>
  <c r="R88" i="44"/>
  <c r="Q88" i="44"/>
  <c r="P88" i="44"/>
  <c r="N88" i="44"/>
  <c r="O88" i="44" s="1"/>
  <c r="L88" i="44"/>
  <c r="H88" i="44"/>
  <c r="F88" i="44"/>
  <c r="I88" i="44" s="1"/>
  <c r="AC87" i="44"/>
  <c r="AC86" i="44" s="1"/>
  <c r="AA87" i="44"/>
  <c r="W87" i="44"/>
  <c r="U87" i="44"/>
  <c r="R87" i="44"/>
  <c r="Q87" i="44"/>
  <c r="P87" i="44"/>
  <c r="N87" i="44"/>
  <c r="L87" i="44"/>
  <c r="L86" i="44" s="1"/>
  <c r="H87" i="44"/>
  <c r="H86" i="44" s="1"/>
  <c r="F87" i="44"/>
  <c r="AA86" i="44"/>
  <c r="R86" i="44"/>
  <c r="Q86" i="44"/>
  <c r="P86" i="44"/>
  <c r="AC85" i="44"/>
  <c r="AC84" i="44" s="1"/>
  <c r="AA85" i="44"/>
  <c r="AD85" i="44" s="1"/>
  <c r="AD84" i="44" s="1"/>
  <c r="X85" i="44"/>
  <c r="W85" i="44"/>
  <c r="W84" i="44" s="1"/>
  <c r="U85" i="44"/>
  <c r="R85" i="44"/>
  <c r="Q85" i="44"/>
  <c r="P85" i="44"/>
  <c r="N85" i="44"/>
  <c r="N84" i="44" s="1"/>
  <c r="L85" i="44"/>
  <c r="H85" i="44"/>
  <c r="H84" i="44" s="1"/>
  <c r="F85" i="44"/>
  <c r="F84" i="44" s="1"/>
  <c r="X84" i="44"/>
  <c r="U84" i="44"/>
  <c r="R84" i="44"/>
  <c r="Q84" i="44"/>
  <c r="P84" i="44"/>
  <c r="L84" i="44"/>
  <c r="AC83" i="44"/>
  <c r="AD83" i="44" s="1"/>
  <c r="AA83" i="44"/>
  <c r="W83" i="44"/>
  <c r="U83" i="44"/>
  <c r="X83" i="44" s="1"/>
  <c r="R83" i="44"/>
  <c r="Q83" i="44"/>
  <c r="P83" i="44"/>
  <c r="N83" i="44"/>
  <c r="L83" i="44"/>
  <c r="H83" i="44"/>
  <c r="F83" i="44"/>
  <c r="AC82" i="44"/>
  <c r="AA82" i="44"/>
  <c r="W82" i="44"/>
  <c r="U82" i="44"/>
  <c r="X82" i="44" s="1"/>
  <c r="R82" i="44"/>
  <c r="Q82" i="44"/>
  <c r="P82" i="44"/>
  <c r="N82" i="44"/>
  <c r="L82" i="44"/>
  <c r="H82" i="44"/>
  <c r="F82" i="44"/>
  <c r="AC81" i="44"/>
  <c r="AA81" i="44"/>
  <c r="AD81" i="44" s="1"/>
  <c r="W81" i="44"/>
  <c r="W79" i="44" s="1"/>
  <c r="U81" i="44"/>
  <c r="X81" i="44" s="1"/>
  <c r="R81" i="44"/>
  <c r="Q81" i="44"/>
  <c r="P81" i="44"/>
  <c r="N81" i="44"/>
  <c r="O81" i="44" s="1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O76" i="44" s="1"/>
  <c r="H76" i="44"/>
  <c r="F76" i="44"/>
  <c r="AC75" i="44"/>
  <c r="AA75" i="44"/>
  <c r="W75" i="44"/>
  <c r="W74" i="44" s="1"/>
  <c r="U75" i="44"/>
  <c r="U74" i="44" s="1"/>
  <c r="R75" i="44"/>
  <c r="Q75" i="44"/>
  <c r="P75" i="44"/>
  <c r="N75" i="44"/>
  <c r="L75" i="44"/>
  <c r="O75" i="44" s="1"/>
  <c r="O74" i="44" s="1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O72" i="44" s="1"/>
  <c r="H72" i="44"/>
  <c r="F72" i="44"/>
  <c r="I72" i="44" s="1"/>
  <c r="AC71" i="44"/>
  <c r="AA71" i="44"/>
  <c r="AD71" i="44" s="1"/>
  <c r="W71" i="44"/>
  <c r="X71" i="44" s="1"/>
  <c r="U71" i="44"/>
  <c r="R71" i="44"/>
  <c r="Q71" i="44"/>
  <c r="P71" i="44"/>
  <c r="N71" i="44"/>
  <c r="L71" i="44"/>
  <c r="O71" i="44" s="1"/>
  <c r="H71" i="44"/>
  <c r="F71" i="44"/>
  <c r="I71" i="44" s="1"/>
  <c r="AC70" i="44"/>
  <c r="AA70" i="44"/>
  <c r="W70" i="44"/>
  <c r="X70" i="44" s="1"/>
  <c r="U70" i="44"/>
  <c r="R70" i="44"/>
  <c r="Q70" i="44"/>
  <c r="P70" i="44"/>
  <c r="N70" i="44"/>
  <c r="L70" i="44"/>
  <c r="O70" i="44" s="1"/>
  <c r="H70" i="44"/>
  <c r="I70" i="44" s="1"/>
  <c r="F70" i="44"/>
  <c r="AC69" i="44"/>
  <c r="AD69" i="44" s="1"/>
  <c r="AA69" i="44"/>
  <c r="W69" i="44"/>
  <c r="U69" i="44"/>
  <c r="X69" i="44" s="1"/>
  <c r="R69" i="44"/>
  <c r="Q69" i="44"/>
  <c r="P69" i="44"/>
  <c r="N69" i="44"/>
  <c r="L69" i="44"/>
  <c r="O69" i="44" s="1"/>
  <c r="H69" i="44"/>
  <c r="I69" i="44" s="1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AD67" i="44" s="1"/>
  <c r="W67" i="44"/>
  <c r="U67" i="44"/>
  <c r="R67" i="44"/>
  <c r="Q67" i="44"/>
  <c r="P67" i="44"/>
  <c r="N67" i="44"/>
  <c r="L67" i="44"/>
  <c r="H67" i="44"/>
  <c r="F67" i="44"/>
  <c r="AC66" i="44"/>
  <c r="AA66" i="44"/>
  <c r="AD66" i="44" s="1"/>
  <c r="W66" i="44"/>
  <c r="U66" i="44"/>
  <c r="X66" i="44" s="1"/>
  <c r="R66" i="44"/>
  <c r="Q66" i="44"/>
  <c r="P66" i="44"/>
  <c r="N66" i="44"/>
  <c r="L66" i="44"/>
  <c r="I66" i="44"/>
  <c r="H66" i="44"/>
  <c r="F66" i="44"/>
  <c r="AC65" i="44"/>
  <c r="AA65" i="44"/>
  <c r="AD65" i="44" s="1"/>
  <c r="W65" i="44"/>
  <c r="U65" i="44"/>
  <c r="X65" i="44" s="1"/>
  <c r="R65" i="44"/>
  <c r="Q65" i="44"/>
  <c r="P65" i="44"/>
  <c r="N65" i="44"/>
  <c r="L65" i="44"/>
  <c r="O65" i="44" s="1"/>
  <c r="H65" i="44"/>
  <c r="F65" i="44"/>
  <c r="I65" i="44" s="1"/>
  <c r="AC64" i="44"/>
  <c r="AA64" i="44"/>
  <c r="AD64" i="44" s="1"/>
  <c r="W64" i="44"/>
  <c r="U64" i="44"/>
  <c r="X64" i="44" s="1"/>
  <c r="R64" i="44"/>
  <c r="Q64" i="44"/>
  <c r="P64" i="44"/>
  <c r="N64" i="44"/>
  <c r="L64" i="44"/>
  <c r="H64" i="44"/>
  <c r="F64" i="44"/>
  <c r="AC63" i="44"/>
  <c r="AA63" i="44"/>
  <c r="AD63" i="44" s="1"/>
  <c r="W63" i="44"/>
  <c r="U63" i="44"/>
  <c r="X63" i="44" s="1"/>
  <c r="R63" i="44"/>
  <c r="Q63" i="44"/>
  <c r="P63" i="44"/>
  <c r="N63" i="44"/>
  <c r="L63" i="44"/>
  <c r="O63" i="44" s="1"/>
  <c r="H63" i="44"/>
  <c r="F63" i="44"/>
  <c r="I63" i="44" s="1"/>
  <c r="AC62" i="44"/>
  <c r="AA62" i="44"/>
  <c r="AD62" i="44" s="1"/>
  <c r="W62" i="44"/>
  <c r="U62" i="44"/>
  <c r="X62" i="44" s="1"/>
  <c r="R62" i="44"/>
  <c r="Q62" i="44"/>
  <c r="P62" i="44"/>
  <c r="N62" i="44"/>
  <c r="L62" i="44"/>
  <c r="O62" i="44" s="1"/>
  <c r="H62" i="44"/>
  <c r="F62" i="44"/>
  <c r="AC61" i="44"/>
  <c r="AD61" i="44" s="1"/>
  <c r="AA61" i="44"/>
  <c r="W61" i="44"/>
  <c r="U61" i="44"/>
  <c r="X61" i="44" s="1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O60" i="44" s="1"/>
  <c r="H60" i="44"/>
  <c r="F60" i="44"/>
  <c r="I60" i="44" s="1"/>
  <c r="AC59" i="44"/>
  <c r="AA59" i="44"/>
  <c r="W59" i="44"/>
  <c r="U59" i="44"/>
  <c r="X59" i="44" s="1"/>
  <c r="R59" i="44"/>
  <c r="Q59" i="44"/>
  <c r="P59" i="44"/>
  <c r="N59" i="44"/>
  <c r="L59" i="44"/>
  <c r="O59" i="44" s="1"/>
  <c r="H59" i="44"/>
  <c r="F59" i="44"/>
  <c r="I59" i="44" s="1"/>
  <c r="AD58" i="44"/>
  <c r="AC58" i="44"/>
  <c r="AA58" i="44"/>
  <c r="W58" i="44"/>
  <c r="U58" i="44"/>
  <c r="X58" i="44" s="1"/>
  <c r="R58" i="44"/>
  <c r="Q58" i="44"/>
  <c r="P58" i="44"/>
  <c r="N58" i="44"/>
  <c r="L58" i="44"/>
  <c r="O58" i="44" s="1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O57" i="44" s="1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I56" i="44" s="1"/>
  <c r="AD55" i="44"/>
  <c r="AC55" i="44"/>
  <c r="AA55" i="44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AD54" i="44" s="1"/>
  <c r="W54" i="44"/>
  <c r="U54" i="44"/>
  <c r="X54" i="44" s="1"/>
  <c r="R54" i="44"/>
  <c r="Q54" i="44"/>
  <c r="P54" i="44"/>
  <c r="N54" i="44"/>
  <c r="L54" i="44"/>
  <c r="O54" i="44" s="1"/>
  <c r="H54" i="44"/>
  <c r="F54" i="44"/>
  <c r="I54" i="44" s="1"/>
  <c r="AC53" i="44"/>
  <c r="AA53" i="44"/>
  <c r="W53" i="44"/>
  <c r="U53" i="44"/>
  <c r="X53" i="44" s="1"/>
  <c r="R53" i="44"/>
  <c r="Q53" i="44"/>
  <c r="P53" i="44"/>
  <c r="N53" i="44"/>
  <c r="L53" i="44"/>
  <c r="O53" i="44" s="1"/>
  <c r="H53" i="44"/>
  <c r="F53" i="44"/>
  <c r="I53" i="44" s="1"/>
  <c r="AC52" i="44"/>
  <c r="AA52" i="44"/>
  <c r="AD52" i="44" s="1"/>
  <c r="W52" i="44"/>
  <c r="U52" i="44"/>
  <c r="X52" i="44" s="1"/>
  <c r="R52" i="44"/>
  <c r="Q52" i="44"/>
  <c r="P52" i="44"/>
  <c r="N52" i="44"/>
  <c r="L52" i="44"/>
  <c r="H52" i="44"/>
  <c r="F52" i="44"/>
  <c r="AC51" i="44"/>
  <c r="AA51" i="44"/>
  <c r="AD51" i="44" s="1"/>
  <c r="W51" i="44"/>
  <c r="U51" i="44"/>
  <c r="X51" i="44" s="1"/>
  <c r="R51" i="44"/>
  <c r="Q51" i="44"/>
  <c r="P51" i="44"/>
  <c r="N51" i="44"/>
  <c r="O51" i="44" s="1"/>
  <c r="L51" i="44"/>
  <c r="H51" i="44"/>
  <c r="F51" i="44"/>
  <c r="I51" i="44" s="1"/>
  <c r="R50" i="44"/>
  <c r="Q50" i="44"/>
  <c r="P50" i="44"/>
  <c r="AC49" i="44"/>
  <c r="AD49" i="44" s="1"/>
  <c r="AA49" i="44"/>
  <c r="W49" i="44"/>
  <c r="U49" i="44"/>
  <c r="R49" i="44"/>
  <c r="Q49" i="44"/>
  <c r="P49" i="44"/>
  <c r="N49" i="44"/>
  <c r="L49" i="44"/>
  <c r="H49" i="44"/>
  <c r="D49" i="44"/>
  <c r="F49" i="44" s="1"/>
  <c r="I49" i="44" s="1"/>
  <c r="AC48" i="44"/>
  <c r="AA48" i="44"/>
  <c r="W48" i="44"/>
  <c r="U48" i="44"/>
  <c r="Q48" i="44"/>
  <c r="P48" i="44"/>
  <c r="N48" i="44"/>
  <c r="L48" i="44"/>
  <c r="D48" i="44"/>
  <c r="R48" i="44" s="1"/>
  <c r="AC47" i="44"/>
  <c r="AA47" i="44"/>
  <c r="X47" i="44"/>
  <c r="W47" i="44"/>
  <c r="U47" i="44"/>
  <c r="R47" i="44"/>
  <c r="Q47" i="44"/>
  <c r="P47" i="44"/>
  <c r="N47" i="44"/>
  <c r="L47" i="44"/>
  <c r="O47" i="44" s="1"/>
  <c r="H47" i="44"/>
  <c r="F47" i="44"/>
  <c r="I47" i="44" s="1"/>
  <c r="AC46" i="44"/>
  <c r="AA46" i="44"/>
  <c r="W46" i="44"/>
  <c r="U46" i="44"/>
  <c r="X46" i="44" s="1"/>
  <c r="R46" i="44"/>
  <c r="Q46" i="44"/>
  <c r="P46" i="44"/>
  <c r="N46" i="44"/>
  <c r="L46" i="44"/>
  <c r="H46" i="44"/>
  <c r="F46" i="44"/>
  <c r="AC45" i="44"/>
  <c r="AD45" i="44" s="1"/>
  <c r="AA45" i="44"/>
  <c r="W45" i="44"/>
  <c r="U45" i="44"/>
  <c r="X45" i="44" s="1"/>
  <c r="R45" i="44"/>
  <c r="Q45" i="44"/>
  <c r="P45" i="44"/>
  <c r="N45" i="44"/>
  <c r="L45" i="44"/>
  <c r="O45" i="44" s="1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AD43" i="44" s="1"/>
  <c r="W43" i="44"/>
  <c r="U43" i="44"/>
  <c r="X43" i="44" s="1"/>
  <c r="R43" i="44"/>
  <c r="Q43" i="44"/>
  <c r="P43" i="44"/>
  <c r="N43" i="44"/>
  <c r="L43" i="44"/>
  <c r="O43" i="44" s="1"/>
  <c r="H43" i="44"/>
  <c r="F43" i="44"/>
  <c r="I43" i="44" s="1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AD40" i="44" s="1"/>
  <c r="W40" i="44"/>
  <c r="W32" i="44" s="1"/>
  <c r="U40" i="44"/>
  <c r="R40" i="44"/>
  <c r="Q40" i="44"/>
  <c r="P40" i="44"/>
  <c r="O40" i="44"/>
  <c r="N40" i="44"/>
  <c r="L40" i="44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AD37" i="44" s="1"/>
  <c r="X37" i="44"/>
  <c r="W37" i="44"/>
  <c r="U37" i="44"/>
  <c r="R37" i="44"/>
  <c r="Q37" i="44"/>
  <c r="P37" i="44"/>
  <c r="N37" i="44"/>
  <c r="N32" i="44" s="1"/>
  <c r="L37" i="44"/>
  <c r="H37" i="44"/>
  <c r="F37" i="44"/>
  <c r="AC36" i="44"/>
  <c r="AA36" i="44"/>
  <c r="W36" i="44"/>
  <c r="U36" i="44"/>
  <c r="X36" i="44" s="1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I35" i="44"/>
  <c r="F35" i="44"/>
  <c r="AA34" i="44"/>
  <c r="AD34" i="44" s="1"/>
  <c r="X34" i="44"/>
  <c r="U34" i="44"/>
  <c r="R34" i="44"/>
  <c r="Q34" i="44"/>
  <c r="P34" i="44"/>
  <c r="L34" i="44"/>
  <c r="O34" i="44" s="1"/>
  <c r="I34" i="44"/>
  <c r="F34" i="44"/>
  <c r="R33" i="44"/>
  <c r="AB23" i="44"/>
  <c r="V23" i="44"/>
  <c r="H41" i="43"/>
  <c r="G41" i="43"/>
  <c r="F41" i="43"/>
  <c r="H38" i="43"/>
  <c r="G38" i="43"/>
  <c r="F38" i="43" s="1"/>
  <c r="H37" i="43"/>
  <c r="G37" i="43"/>
  <c r="F37" i="43"/>
  <c r="L33" i="43"/>
  <c r="K33" i="43"/>
  <c r="H26" i="43"/>
  <c r="AB581" i="42"/>
  <c r="AB582" i="42" s="1"/>
  <c r="Z581" i="42"/>
  <c r="Z582" i="42" s="1"/>
  <c r="AG55" i="45" l="1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J121" i="45"/>
  <c r="AD137" i="45"/>
  <c r="AD192" i="45"/>
  <c r="AD275" i="45"/>
  <c r="AC345" i="45"/>
  <c r="AD369" i="45"/>
  <c r="AG385" i="45"/>
  <c r="AJ385" i="45" s="1"/>
  <c r="AI391" i="45"/>
  <c r="AG391" i="45"/>
  <c r="AJ391" i="45" s="1"/>
  <c r="AG432" i="45"/>
  <c r="AD436" i="45"/>
  <c r="AD438" i="45"/>
  <c r="AD439" i="45"/>
  <c r="I570" i="45"/>
  <c r="O110" i="45"/>
  <c r="I118" i="45"/>
  <c r="AI121" i="45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J227" i="45" s="1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J381" i="45" s="1"/>
  <c r="AG381" i="45"/>
  <c r="I447" i="45"/>
  <c r="I449" i="45"/>
  <c r="I450" i="45"/>
  <c r="AG466" i="45"/>
  <c r="AI466" i="45"/>
  <c r="AI473" i="45"/>
  <c r="AJ473" i="45" s="1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85" i="45" s="1"/>
  <c r="I92" i="45"/>
  <c r="AI97" i="45"/>
  <c r="AJ97" i="45" s="1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X258" i="45" s="1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AD519" i="45" s="1"/>
  <c r="I539" i="45"/>
  <c r="I540" i="45"/>
  <c r="AJ50" i="45"/>
  <c r="AJ76" i="45"/>
  <c r="O119" i="45"/>
  <c r="O120" i="45"/>
  <c r="AJ190" i="45"/>
  <c r="AA258" i="45"/>
  <c r="N290" i="45"/>
  <c r="I303" i="45"/>
  <c r="AG467" i="45"/>
  <c r="AJ467" i="45" s="1"/>
  <c r="X476" i="45"/>
  <c r="AJ525" i="45"/>
  <c r="H533" i="45"/>
  <c r="I541" i="45"/>
  <c r="I546" i="45"/>
  <c r="AD560" i="45"/>
  <c r="O43" i="45"/>
  <c r="AI50" i="45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X445" i="45"/>
  <c r="X478" i="45"/>
  <c r="AD482" i="45"/>
  <c r="I518" i="45"/>
  <c r="O540" i="45"/>
  <c r="AD554" i="45"/>
  <c r="AC352" i="45"/>
  <c r="AD354" i="45"/>
  <c r="AI96" i="45"/>
  <c r="AG96" i="45"/>
  <c r="AJ96" i="45" s="1"/>
  <c r="AG443" i="45"/>
  <c r="AI443" i="45"/>
  <c r="AJ443" i="45" s="1"/>
  <c r="AA75" i="45"/>
  <c r="AD77" i="45"/>
  <c r="X290" i="45"/>
  <c r="AI54" i="45"/>
  <c r="AG54" i="45"/>
  <c r="AJ451" i="45"/>
  <c r="AJ246" i="45"/>
  <c r="AG61" i="45"/>
  <c r="AJ61" i="45" s="1"/>
  <c r="AJ126" i="45"/>
  <c r="AI169" i="45"/>
  <c r="AG169" i="45"/>
  <c r="I59" i="45"/>
  <c r="AI88" i="45"/>
  <c r="AG88" i="45"/>
  <c r="AI126" i="45"/>
  <c r="AJ221" i="45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J200" i="45" s="1"/>
  <c r="AI200" i="45"/>
  <c r="AI226" i="45"/>
  <c r="AG226" i="45"/>
  <c r="AJ226" i="45" s="1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AJ178" i="45" s="1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J173" i="45" s="1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AJ261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N69" i="45" s="1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AJ420" i="45"/>
  <c r="X426" i="45"/>
  <c r="AD477" i="45"/>
  <c r="O487" i="45"/>
  <c r="O486" i="45" s="1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G159" i="45"/>
  <c r="N162" i="45"/>
  <c r="AI176" i="45"/>
  <c r="AJ176" i="45" s="1"/>
  <c r="X223" i="45"/>
  <c r="AJ232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X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I231" i="45"/>
  <c r="AI232" i="45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J328" i="45" s="1"/>
  <c r="AG328" i="45"/>
  <c r="AA345" i="45"/>
  <c r="W352" i="45"/>
  <c r="X354" i="45"/>
  <c r="AD372" i="45"/>
  <c r="AG390" i="45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J302" i="45"/>
  <c r="AG314" i="45"/>
  <c r="AI314" i="45"/>
  <c r="AJ314" i="45" s="1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AJ371" i="45" s="1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J531" i="45" s="1"/>
  <c r="AD565" i="45"/>
  <c r="AD48" i="45"/>
  <c r="AD72" i="45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H69" i="45" s="1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AD75" i="45" s="1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J527" i="45" s="1"/>
  <c r="AG564" i="45"/>
  <c r="AI564" i="45"/>
  <c r="AJ564" i="45" s="1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AJ99" i="45" s="1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299" i="45"/>
  <c r="AJ306" i="45"/>
  <c r="AJ305" i="45" s="1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AJ492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AD89" i="45" s="1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AD290" i="45" s="1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AJ493" i="45" s="1"/>
  <c r="H45" i="45"/>
  <c r="H28" i="45" s="1"/>
  <c r="AD70" i="45"/>
  <c r="AI78" i="45"/>
  <c r="AI75" i="45" s="1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AJ182" i="45" s="1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J33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AJ453" i="45" s="1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AJ159" i="45"/>
  <c r="X164" i="45"/>
  <c r="AI224" i="45"/>
  <c r="AG224" i="45"/>
  <c r="AI238" i="45"/>
  <c r="AG238" i="45"/>
  <c r="AJ238" i="45" s="1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AJ28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D481" i="45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AG261" i="45"/>
  <c r="I304" i="45"/>
  <c r="O309" i="45"/>
  <c r="O317" i="45"/>
  <c r="AD320" i="45"/>
  <c r="F322" i="45"/>
  <c r="AC322" i="45"/>
  <c r="O335" i="45"/>
  <c r="AD339" i="45"/>
  <c r="AJ390" i="45"/>
  <c r="L462" i="45"/>
  <c r="O463" i="45"/>
  <c r="AD508" i="45"/>
  <c r="AD505" i="45" s="1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AI261" i="45"/>
  <c r="W261" i="45"/>
  <c r="AC276" i="45"/>
  <c r="W293" i="45"/>
  <c r="L293" i="45"/>
  <c r="AD300" i="45"/>
  <c r="X324" i="45"/>
  <c r="AD348" i="45"/>
  <c r="AJ350" i="45"/>
  <c r="AI349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AJ512" i="45" s="1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AC504" i="45" s="1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J464" i="45" s="1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466" i="44"/>
  <c r="AJ32" i="44"/>
  <c r="AJ247" i="44"/>
  <c r="AI265" i="44"/>
  <c r="AJ302" i="44"/>
  <c r="AI353" i="44"/>
  <c r="AJ355" i="44"/>
  <c r="AJ353" i="44" s="1"/>
  <c r="AJ191" i="44"/>
  <c r="AG188" i="44"/>
  <c r="AJ167" i="44"/>
  <c r="AJ166" i="44" s="1"/>
  <c r="AG166" i="44"/>
  <c r="AJ280" i="44"/>
  <c r="AJ321" i="44"/>
  <c r="AJ333" i="44"/>
  <c r="AJ343" i="44"/>
  <c r="AG379" i="44"/>
  <c r="AI427" i="44"/>
  <c r="AJ449" i="44"/>
  <c r="AJ472" i="44"/>
  <c r="AJ85" i="44"/>
  <c r="AJ84" i="44" s="1"/>
  <c r="AJ161" i="44"/>
  <c r="AI166" i="44"/>
  <c r="AJ251" i="44"/>
  <c r="AJ270" i="44"/>
  <c r="AJ276" i="44"/>
  <c r="AJ316" i="44"/>
  <c r="AI362" i="44"/>
  <c r="AJ430" i="44"/>
  <c r="AJ427" i="44" s="1"/>
  <c r="AJ266" i="44"/>
  <c r="AI349" i="44"/>
  <c r="AJ350" i="44"/>
  <c r="AJ364" i="44"/>
  <c r="AJ511" i="44"/>
  <c r="AJ509" i="44" s="1"/>
  <c r="AI523" i="44"/>
  <c r="AI508" i="44" s="1"/>
  <c r="AG32" i="44"/>
  <c r="AJ98" i="44"/>
  <c r="AJ310" i="44"/>
  <c r="AJ309" i="44" s="1"/>
  <c r="AJ328" i="44"/>
  <c r="AJ326" i="44" s="1"/>
  <c r="AJ339" i="44"/>
  <c r="AJ496" i="44"/>
  <c r="AJ495" i="44" s="1"/>
  <c r="AJ88" i="44"/>
  <c r="AG86" i="44"/>
  <c r="AI188" i="44"/>
  <c r="AG247" i="44"/>
  <c r="AJ436" i="44"/>
  <c r="AJ294" i="44"/>
  <c r="AI326" i="44"/>
  <c r="AJ329" i="44"/>
  <c r="AG362" i="44"/>
  <c r="AG414" i="44"/>
  <c r="AJ163" i="44"/>
  <c r="AJ253" i="44"/>
  <c r="AJ352" i="44"/>
  <c r="AJ366" i="44"/>
  <c r="AJ401" i="44"/>
  <c r="AJ90" i="44"/>
  <c r="AJ89" i="44" s="1"/>
  <c r="AG89" i="44"/>
  <c r="AJ188" i="44"/>
  <c r="AJ572" i="44"/>
  <c r="AG77" i="44"/>
  <c r="AJ96" i="44"/>
  <c r="AJ296" i="44"/>
  <c r="AJ397" i="44"/>
  <c r="AJ422" i="44"/>
  <c r="AJ504" i="44"/>
  <c r="AG537" i="44"/>
  <c r="AJ273" i="44"/>
  <c r="AJ331" i="44"/>
  <c r="AI342" i="44"/>
  <c r="AI293" i="44" s="1"/>
  <c r="AJ453" i="44"/>
  <c r="AJ491" i="44"/>
  <c r="AJ490" i="44" s="1"/>
  <c r="AJ540" i="44"/>
  <c r="AJ537" i="44" s="1"/>
  <c r="AJ371" i="44"/>
  <c r="AG566" i="44"/>
  <c r="AJ249" i="44"/>
  <c r="AJ324" i="44"/>
  <c r="AJ432" i="44"/>
  <c r="AJ461" i="44"/>
  <c r="AJ477" i="44"/>
  <c r="AI566" i="44"/>
  <c r="AJ79" i="44"/>
  <c r="AJ298" i="44"/>
  <c r="AJ367" i="44"/>
  <c r="AG98" i="44"/>
  <c r="AG273" i="44"/>
  <c r="AJ303" i="44"/>
  <c r="AJ320" i="44"/>
  <c r="AJ330" i="44"/>
  <c r="AJ356" i="44"/>
  <c r="AJ423" i="44"/>
  <c r="AJ414" i="44" s="1"/>
  <c r="AJ473" i="44"/>
  <c r="AG523" i="44"/>
  <c r="AI537" i="44"/>
  <c r="AG551" i="44"/>
  <c r="AJ567" i="44"/>
  <c r="AJ566" i="44" s="1"/>
  <c r="AI79" i="44"/>
  <c r="AJ87" i="44"/>
  <c r="AJ86" i="44" s="1"/>
  <c r="AI93" i="44"/>
  <c r="AI98" i="44"/>
  <c r="AJ173" i="44"/>
  <c r="AG303" i="44"/>
  <c r="AG293" i="44" s="1"/>
  <c r="AG331" i="44"/>
  <c r="AG495" i="44"/>
  <c r="AJ526" i="44"/>
  <c r="AJ523" i="44" s="1"/>
  <c r="AJ568" i="44"/>
  <c r="AJ159" i="44"/>
  <c r="AJ307" i="44"/>
  <c r="AI312" i="44"/>
  <c r="AI356" i="44"/>
  <c r="AJ389" i="44"/>
  <c r="AJ379" i="44" s="1"/>
  <c r="AJ445" i="44"/>
  <c r="AJ487" i="44"/>
  <c r="AJ485" i="44" s="1"/>
  <c r="AJ155" i="44"/>
  <c r="AJ258" i="44"/>
  <c r="AJ313" i="44"/>
  <c r="AJ312" i="44" s="1"/>
  <c r="AJ348" i="44"/>
  <c r="AJ358" i="44"/>
  <c r="AJ441" i="44"/>
  <c r="AJ482" i="44"/>
  <c r="AI74" i="44"/>
  <c r="AI73" i="44" s="1"/>
  <c r="AG79" i="44"/>
  <c r="AJ151" i="44"/>
  <c r="AJ254" i="44"/>
  <c r="AJ262" i="44"/>
  <c r="AJ344" i="44"/>
  <c r="AG353" i="44"/>
  <c r="AJ437" i="44"/>
  <c r="AJ574" i="44"/>
  <c r="AJ75" i="44"/>
  <c r="AJ74" i="44" s="1"/>
  <c r="AJ94" i="44"/>
  <c r="AJ250" i="44"/>
  <c r="AJ299" i="44"/>
  <c r="AI303" i="44"/>
  <c r="AJ340" i="44"/>
  <c r="AJ433" i="44"/>
  <c r="AJ517" i="44"/>
  <c r="W73" i="44"/>
  <c r="X40" i="44"/>
  <c r="X32" i="44" s="1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O150" i="44" s="1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O349" i="44" s="1"/>
  <c r="I351" i="44"/>
  <c r="X424" i="44"/>
  <c r="AD519" i="44"/>
  <c r="X529" i="44"/>
  <c r="X523" i="44" s="1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32" i="44" s="1"/>
  <c r="O49" i="44"/>
  <c r="I62" i="44"/>
  <c r="I75" i="44"/>
  <c r="I76" i="44"/>
  <c r="I74" i="44" s="1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AD32" i="44" s="1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O166" i="44" s="1"/>
  <c r="AD175" i="44"/>
  <c r="AD176" i="44"/>
  <c r="I221" i="44"/>
  <c r="I222" i="44"/>
  <c r="O229" i="44"/>
  <c r="AD235" i="44"/>
  <c r="X237" i="44"/>
  <c r="O260" i="44"/>
  <c r="X271" i="44"/>
  <c r="AD281" i="44"/>
  <c r="AD280" i="44" s="1"/>
  <c r="AC280" i="44"/>
  <c r="AD289" i="44"/>
  <c r="AD300" i="44"/>
  <c r="O329" i="44"/>
  <c r="O330" i="44"/>
  <c r="AD333" i="44"/>
  <c r="AD331" i="44" s="1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14" i="44" s="1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I490" i="44" s="1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490" i="44" s="1"/>
  <c r="AD574" i="44"/>
  <c r="AD575" i="44"/>
  <c r="O39" i="44"/>
  <c r="AD46" i="44"/>
  <c r="X48" i="44"/>
  <c r="X49" i="44"/>
  <c r="I52" i="44"/>
  <c r="O64" i="44"/>
  <c r="AC74" i="44"/>
  <c r="AC73" i="44" s="1"/>
  <c r="I82" i="44"/>
  <c r="AC93" i="44"/>
  <c r="O101" i="44"/>
  <c r="O102" i="44"/>
  <c r="O98" i="44" s="1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490" i="44" s="1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19" i="44" s="1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I273" i="44"/>
  <c r="L93" i="44"/>
  <c r="O94" i="44"/>
  <c r="O93" i="44" s="1"/>
  <c r="AD100" i="44"/>
  <c r="O168" i="44"/>
  <c r="AD264" i="44"/>
  <c r="I343" i="44"/>
  <c r="F342" i="44"/>
  <c r="AD352" i="44"/>
  <c r="AD349" i="44" s="1"/>
  <c r="AA349" i="44"/>
  <c r="I372" i="44"/>
  <c r="I419" i="44"/>
  <c r="I434" i="44"/>
  <c r="F48" i="44"/>
  <c r="AA150" i="44"/>
  <c r="AD169" i="44"/>
  <c r="AD166" i="44" s="1"/>
  <c r="AD259" i="44"/>
  <c r="O332" i="44"/>
  <c r="L331" i="44"/>
  <c r="AA74" i="44"/>
  <c r="I189" i="44"/>
  <c r="F188" i="44"/>
  <c r="X252" i="44"/>
  <c r="O264" i="44"/>
  <c r="O262" i="44" s="1"/>
  <c r="L265" i="44"/>
  <c r="X267" i="44"/>
  <c r="AD270" i="44"/>
  <c r="AD321" i="44"/>
  <c r="AD319" i="44" s="1"/>
  <c r="AC319" i="44"/>
  <c r="O337" i="44"/>
  <c r="L356" i="44"/>
  <c r="N414" i="44"/>
  <c r="X416" i="44"/>
  <c r="H427" i="44"/>
  <c r="X540" i="44"/>
  <c r="U537" i="44"/>
  <c r="I78" i="44"/>
  <c r="I77" i="44" s="1"/>
  <c r="AD96" i="44"/>
  <c r="AD93" i="44" s="1"/>
  <c r="U98" i="44"/>
  <c r="X151" i="44"/>
  <c r="U262" i="44"/>
  <c r="X263" i="44"/>
  <c r="X262" i="44" s="1"/>
  <c r="N265" i="44"/>
  <c r="U273" i="44"/>
  <c r="O283" i="44"/>
  <c r="O280" i="44" s="1"/>
  <c r="AD290" i="44"/>
  <c r="F303" i="44"/>
  <c r="U349" i="44"/>
  <c r="X350" i="44"/>
  <c r="X349" i="44" s="1"/>
  <c r="U356" i="44"/>
  <c r="X357" i="44"/>
  <c r="AC379" i="44"/>
  <c r="O400" i="44"/>
  <c r="N379" i="44"/>
  <c r="O415" i="44"/>
  <c r="L551" i="44"/>
  <c r="O558" i="44"/>
  <c r="O551" i="44" s="1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O319" i="44" s="1"/>
  <c r="X322" i="44"/>
  <c r="AD335" i="44"/>
  <c r="X336" i="44"/>
  <c r="AA356" i="44"/>
  <c r="AD357" i="44"/>
  <c r="X557" i="44"/>
  <c r="X551" i="44" s="1"/>
  <c r="W551" i="44"/>
  <c r="F566" i="44"/>
  <c r="I567" i="44"/>
  <c r="I566" i="44" s="1"/>
  <c r="X89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O312" i="44" s="1"/>
  <c r="N312" i="44"/>
  <c r="N326" i="44"/>
  <c r="O153" i="44"/>
  <c r="N150" i="44"/>
  <c r="N247" i="44"/>
  <c r="X88" i="44"/>
  <c r="X159" i="44"/>
  <c r="F166" i="44"/>
  <c r="I167" i="44"/>
  <c r="I166" i="44" s="1"/>
  <c r="I267" i="44"/>
  <c r="I265" i="44" s="1"/>
  <c r="H265" i="44"/>
  <c r="AD298" i="44"/>
  <c r="F32" i="44"/>
  <c r="L74" i="44"/>
  <c r="N79" i="44"/>
  <c r="O87" i="44"/>
  <c r="O86" i="44" s="1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F523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O79" i="44" s="1"/>
  <c r="L79" i="44"/>
  <c r="AD192" i="44"/>
  <c r="O248" i="44"/>
  <c r="AD268" i="44"/>
  <c r="O345" i="44"/>
  <c r="N342" i="44"/>
  <c r="U89" i="44"/>
  <c r="F98" i="44"/>
  <c r="L166" i="44"/>
  <c r="AD249" i="44"/>
  <c r="O427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53" i="44" s="1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I297" i="44" s="1"/>
  <c r="O307" i="44"/>
  <c r="O303" i="44" s="1"/>
  <c r="AD310" i="44"/>
  <c r="AD309" i="44" s="1"/>
  <c r="F356" i="44"/>
  <c r="I357" i="44"/>
  <c r="U362" i="44"/>
  <c r="O366" i="44"/>
  <c r="X369" i="44"/>
  <c r="X400" i="44"/>
  <c r="I304" i="44"/>
  <c r="H303" i="44"/>
  <c r="AD545" i="44"/>
  <c r="AD537" i="44" s="1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I349" i="44" s="1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AD326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D294" i="44" s="1"/>
  <c r="AC294" i="44"/>
  <c r="O310" i="44"/>
  <c r="O309" i="44" s="1"/>
  <c r="N309" i="44"/>
  <c r="AD324" i="44"/>
  <c r="I354" i="44"/>
  <c r="I353" i="44" s="1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X312" i="44" s="1"/>
  <c r="I336" i="44"/>
  <c r="N362" i="44"/>
  <c r="AD397" i="44"/>
  <c r="O404" i="44"/>
  <c r="U303" i="44"/>
  <c r="I333" i="44"/>
  <c r="H331" i="44"/>
  <c r="L297" i="44"/>
  <c r="X304" i="44"/>
  <c r="X303" i="44" s="1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I414" i="44" s="1"/>
  <c r="X435" i="44"/>
  <c r="O469" i="44"/>
  <c r="AA485" i="44"/>
  <c r="O534" i="44"/>
  <c r="O523" i="44" s="1"/>
  <c r="N523" i="44"/>
  <c r="O547" i="44"/>
  <c r="AD570" i="44"/>
  <c r="O275" i="44"/>
  <c r="O273" i="44" s="1"/>
  <c r="O298" i="44"/>
  <c r="X301" i="44"/>
  <c r="I318" i="44"/>
  <c r="N319" i="44"/>
  <c r="O324" i="44"/>
  <c r="AD338" i="44"/>
  <c r="X345" i="44"/>
  <c r="X342" i="44" s="1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O509" i="44" s="1"/>
  <c r="H509" i="44"/>
  <c r="H508" i="44" s="1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O566" i="44" s="1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I537" i="44" s="1"/>
  <c r="F551" i="44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51" i="44" s="1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09" i="44" s="1"/>
  <c r="I533" i="44"/>
  <c r="I523" i="44" s="1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I482" i="42"/>
  <c r="AG458" i="42"/>
  <c r="AI433" i="42"/>
  <c r="AG422" i="42"/>
  <c r="AJ422" i="42" s="1"/>
  <c r="AI420" i="42"/>
  <c r="AG420" i="42"/>
  <c r="AJ420" i="42" s="1"/>
  <c r="AG408" i="42"/>
  <c r="AJ408" i="42" s="1"/>
  <c r="AG399" i="42"/>
  <c r="AG385" i="42"/>
  <c r="AI374" i="42"/>
  <c r="AG374" i="42"/>
  <c r="AJ374" i="42" s="1"/>
  <c r="AG361" i="42"/>
  <c r="AI337" i="42"/>
  <c r="AI325" i="42"/>
  <c r="AG325" i="42"/>
  <c r="AG291" i="42"/>
  <c r="AG289" i="42"/>
  <c r="AI275" i="42"/>
  <c r="AJ275" i="42" s="1"/>
  <c r="AI267" i="42"/>
  <c r="AG267" i="42"/>
  <c r="AI251" i="42"/>
  <c r="AG241" i="42"/>
  <c r="AG205" i="42"/>
  <c r="AJ205" i="42" s="1"/>
  <c r="AI193" i="42"/>
  <c r="AI192" i="42"/>
  <c r="AG192" i="42"/>
  <c r="AJ192" i="42" s="1"/>
  <c r="AI167" i="42"/>
  <c r="AI158" i="42"/>
  <c r="AG158" i="42"/>
  <c r="AI157" i="42"/>
  <c r="AI145" i="42"/>
  <c r="AI143" i="42"/>
  <c r="AG143" i="42"/>
  <c r="AJ143" i="42" s="1"/>
  <c r="AG133" i="42"/>
  <c r="AI121" i="42"/>
  <c r="AI119" i="42"/>
  <c r="AG109" i="42"/>
  <c r="AI83" i="42"/>
  <c r="AG83" i="42"/>
  <c r="AG72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D234" i="42" s="1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D222" i="42" s="1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O531" i="42" s="1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X334" i="42" s="1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X208" i="42" s="1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X145" i="42" s="1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X141" i="42" s="1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I137" i="42" s="1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I110" i="42" s="1"/>
  <c r="W109" i="42"/>
  <c r="U109" i="42"/>
  <c r="X109" i="42" s="1"/>
  <c r="R109" i="42"/>
  <c r="Q109" i="42"/>
  <c r="P109" i="42"/>
  <c r="N109" i="42"/>
  <c r="L109" i="42"/>
  <c r="H109" i="42"/>
  <c r="F109" i="42"/>
  <c r="I109" i="42" s="1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D28" i="45" l="1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I69" i="45" s="1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D504" i="45" s="1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I69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J85" i="45" s="1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J327" i="45" s="1"/>
  <c r="AI327" i="45"/>
  <c r="AJ147" i="45"/>
  <c r="AJ146" i="45" s="1"/>
  <c r="AI146" i="45"/>
  <c r="AJ563" i="45"/>
  <c r="AI562" i="45"/>
  <c r="I375" i="45"/>
  <c r="AJ424" i="45"/>
  <c r="AI423" i="45"/>
  <c r="U289" i="45"/>
  <c r="O375" i="45"/>
  <c r="AJ233" i="45"/>
  <c r="AG562" i="45"/>
  <c r="AJ523" i="45"/>
  <c r="AJ519" i="45" s="1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U577" i="45" s="1"/>
  <c r="U578" i="45" s="1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345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508" i="44"/>
  <c r="AJ265" i="44"/>
  <c r="AJ93" i="44"/>
  <c r="AJ297" i="44"/>
  <c r="AG73" i="44"/>
  <c r="AJ73" i="44"/>
  <c r="AJ150" i="44"/>
  <c r="AJ342" i="44"/>
  <c r="AG508" i="44"/>
  <c r="AJ362" i="44"/>
  <c r="AJ319" i="44"/>
  <c r="AJ349" i="44"/>
  <c r="X326" i="44"/>
  <c r="AD73" i="44"/>
  <c r="I551" i="44"/>
  <c r="I508" i="44" s="1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I73" i="44" s="1"/>
  <c r="AC293" i="44"/>
  <c r="AC581" i="44" s="1"/>
  <c r="AC582" i="44" s="1"/>
  <c r="AD74" i="44"/>
  <c r="O379" i="44"/>
  <c r="X247" i="44"/>
  <c r="O331" i="44"/>
  <c r="I326" i="44"/>
  <c r="O294" i="44"/>
  <c r="X280" i="44"/>
  <c r="I485" i="44"/>
  <c r="AD188" i="44"/>
  <c r="AD265" i="44"/>
  <c r="O73" i="44"/>
  <c r="I379" i="44"/>
  <c r="AD98" i="44"/>
  <c r="AD356" i="44"/>
  <c r="I427" i="44"/>
  <c r="O247" i="44"/>
  <c r="I93" i="44"/>
  <c r="X495" i="44"/>
  <c r="O297" i="44"/>
  <c r="O293" i="44" s="1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W581" i="44" s="1"/>
  <c r="W582" i="44" s="1"/>
  <c r="I342" i="44"/>
  <c r="I331" i="44"/>
  <c r="I150" i="44"/>
  <c r="AA293" i="44"/>
  <c r="AD427" i="44"/>
  <c r="X297" i="44"/>
  <c r="O414" i="44"/>
  <c r="X265" i="44"/>
  <c r="N508" i="44"/>
  <c r="N581" i="44" s="1"/>
  <c r="N582" i="44" s="1"/>
  <c r="AD566" i="44"/>
  <c r="X508" i="44"/>
  <c r="X319" i="44"/>
  <c r="W293" i="44"/>
  <c r="L293" i="44"/>
  <c r="L581" i="44" s="1"/>
  <c r="L582" i="44" s="1"/>
  <c r="N293" i="44"/>
  <c r="O188" i="44"/>
  <c r="F73" i="44"/>
  <c r="X150" i="44"/>
  <c r="O466" i="44"/>
  <c r="AD379" i="44"/>
  <c r="AD509" i="44"/>
  <c r="AD508" i="44" s="1"/>
  <c r="F293" i="44"/>
  <c r="AD362" i="44"/>
  <c r="O537" i="44"/>
  <c r="O508" i="44" s="1"/>
  <c r="F537" i="44"/>
  <c r="F508" i="44" s="1"/>
  <c r="F581" i="44" s="1"/>
  <c r="F582" i="44" s="1"/>
  <c r="X379" i="44"/>
  <c r="H293" i="44"/>
  <c r="I98" i="44"/>
  <c r="AD247" i="44"/>
  <c r="X566" i="44"/>
  <c r="I188" i="44"/>
  <c r="U508" i="44"/>
  <c r="U581" i="44" s="1"/>
  <c r="U582" i="44" s="1"/>
  <c r="I48" i="44"/>
  <c r="I32" i="44" s="1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J214" i="42" s="1"/>
  <c r="AI214" i="42"/>
  <c r="AI178" i="42"/>
  <c r="AG178" i="42"/>
  <c r="AJ178" i="42" s="1"/>
  <c r="AI154" i="42"/>
  <c r="AG154" i="42"/>
  <c r="AI142" i="42"/>
  <c r="AG142" i="42"/>
  <c r="AJ142" i="42" s="1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J57" i="42" s="1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J393" i="42" s="1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J147" i="42" s="1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J260" i="42" s="1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J257" i="42" s="1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J348" i="42" s="1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J120" i="42" s="1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J117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325" i="42"/>
  <c r="AJ369" i="42"/>
  <c r="AJ241" i="42"/>
  <c r="AJ267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51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G289" i="45" l="1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I577" i="45" s="1"/>
  <c r="AG69" i="45"/>
  <c r="AJ562" i="45"/>
  <c r="AJ423" i="45"/>
  <c r="AJ338" i="45"/>
  <c r="AJ289" i="45" s="1"/>
  <c r="AJ269" i="45"/>
  <c r="AJ293" i="44"/>
  <c r="O581" i="44"/>
  <c r="O582" i="44" s="1"/>
  <c r="I293" i="44"/>
  <c r="AI581" i="44"/>
  <c r="AD293" i="44"/>
  <c r="AA581" i="44"/>
  <c r="AA582" i="44" s="1"/>
  <c r="AD582" i="44"/>
  <c r="H581" i="44"/>
  <c r="H582" i="44" s="1"/>
  <c r="X293" i="44"/>
  <c r="X582" i="44"/>
  <c r="I581" i="44"/>
  <c r="I582" i="44" s="1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AJ74" i="42" s="1"/>
  <c r="O86" i="42"/>
  <c r="AJ350" i="42"/>
  <c r="AJ349" i="42" s="1"/>
  <c r="AJ333" i="42"/>
  <c r="AJ331" i="42" s="1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79" i="42"/>
  <c r="AJ356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D577" i="45" l="1"/>
  <c r="AD578" i="45" s="1"/>
  <c r="I578" i="45"/>
  <c r="AG577" i="45"/>
  <c r="AG578" i="45" s="1"/>
  <c r="AJ577" i="45"/>
  <c r="AJ578" i="45" s="1"/>
  <c r="AG581" i="44"/>
  <c r="AI582" i="44"/>
  <c r="AJ581" i="44"/>
  <c r="AJ582" i="44" s="1"/>
  <c r="AG582" i="44"/>
  <c r="AJ294" i="42"/>
  <c r="AC581" i="42"/>
  <c r="AC582" i="42" s="1"/>
  <c r="AA581" i="42"/>
  <c r="AA582" i="42" s="1"/>
  <c r="AJ523" i="42"/>
  <c r="AJ466" i="42"/>
  <c r="AJ509" i="42"/>
  <c r="AI508" i="42"/>
  <c r="AJ303" i="42"/>
  <c r="AJ319" i="42"/>
  <c r="AJ293" i="42" s="1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L581" i="42"/>
  <c r="L582" i="42" s="1"/>
  <c r="AC582" i="45" l="1"/>
  <c r="AD581" i="42"/>
  <c r="AD582" i="42" s="1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L34" i="43" l="1"/>
  <c r="L83" i="43" s="1"/>
  <c r="L85" i="43" s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H36" i="43" l="1"/>
  <c r="K83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G36" i="43" l="1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36" i="43" l="1"/>
  <c r="F35" i="43" s="1"/>
  <c r="O83" i="43" s="1"/>
  <c r="G35" i="43"/>
  <c r="H44" i="43"/>
  <c r="O35" i="43"/>
  <c r="W580" i="40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H81" i="43" l="1"/>
  <c r="H82" i="43" s="1"/>
  <c r="H83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<sst xmlns="http://schemas.openxmlformats.org/spreadsheetml/2006/main" count="8194" uniqueCount="1142">
  <si>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</si>
  <si>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</si>
  <si>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</si>
  <si>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</si>
  <si>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</si>
  <si>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</si>
  <si>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</si>
  <si>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</si>
  <si>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</si>
  <si>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</si>
  <si>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</si>
  <si>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</si>
  <si>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</si>
  <si>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</si>
  <si>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</si>
  <si>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</si>
  <si>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</si>
  <si>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</si>
  <si>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</si>
  <si>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</si>
  <si>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</si>
  <si>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</si>
  <si>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</si>
  <si>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</si>
  <si>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</si>
  <si>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</si>
  <si>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</si>
  <si>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</si>
  <si>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</si>
  <si>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</si>
  <si>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</si>
  <si>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</si>
  <si>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</si>
  <si>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</si>
  <si>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</si>
  <si>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</si>
  <si>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</si>
  <si>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</si>
  <si>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</si>
  <si>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</si>
  <si>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</si>
  <si>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</si>
  <si>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</si>
  <si>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</si>
  <si>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</si>
  <si>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</si>
  <si>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</si>
  <si>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</si>
  <si>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</si>
  <si>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</si>
  <si>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</si>
  <si>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</si>
  <si>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</si>
  <si>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</si>
  <si>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</si>
  <si>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</si>
  <si>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</si>
  <si>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</si>
  <si>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</si>
  <si>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</si>
  <si>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</si>
  <si>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</si>
  <si>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</si>
  <si>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</si>
  <si>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</si>
  <si>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</si>
  <si>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</si>
  <si>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</si>
  <si>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</si>
  <si>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</si>
  <si>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</si>
  <si>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</si>
  <si>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</si>
  <si>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</si>
  <si>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</si>
  <si>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</si>
  <si>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</si>
  <si>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</si>
  <si>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</si>
  <si>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</si>
  <si>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</si>
  <si>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</si>
  <si>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</si>
  <si>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</si>
  <si>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</si>
  <si>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</si>
  <si>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</si>
  <si>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</si>
  <si>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</si>
  <si>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</si>
  <si>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</si>
  <si>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</si>
  <si>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</si>
  <si>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</si>
  <si>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</si>
  <si>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</si>
  <si>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</si>
  <si>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</si>
  <si>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</si>
  <si>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</si>
  <si>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</si>
  <si>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</si>
  <si>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</si>
  <si>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</si>
  <si>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</si>
  <si>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</si>
  <si>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</si>
  <si>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</si>
  <si>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</si>
  <si>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</si>
  <si>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</si>
  <si>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</si>
  <si>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</si>
  <si>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</si>
  <si>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</si>
  <si>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</si>
  <si>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</si>
  <si>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</si>
  <si>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</si>
  <si>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</si>
  <si>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</si>
  <si>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</si>
  <si>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</si>
  <si>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</si>
  <si>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</si>
  <si>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</si>
  <si>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</si>
  <si>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</si>
  <si>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</si>
  <si>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</si>
  <si>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</si>
  <si>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</si>
  <si>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</si>
  <si>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</si>
  <si>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</si>
  <si>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</si>
  <si>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</si>
  <si>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</si>
  <si>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</si>
  <si>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</si>
  <si>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</si>
  <si>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</si>
  <si>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</si>
  <si>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</si>
  <si>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</si>
  <si>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</si>
  <si>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</si>
  <si>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</si>
  <si>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</si>
  <si>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</si>
  <si>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</si>
  <si>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</si>
  <si>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</si>
  <si>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</si>
  <si>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</si>
  <si>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</si>
  <si>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</si>
  <si>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</si>
  <si>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</si>
  <si>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</si>
  <si>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</si>
  <si>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</si>
  <si>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</si>
  <si>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</si>
  <si>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</si>
  <si>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</si>
  <si>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</si>
  <si>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</si>
  <si>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</si>
  <si>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</si>
  <si>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</si>
  <si>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</si>
  <si>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</si>
  <si>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</si>
  <si>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</si>
  <si>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</si>
  <si>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</si>
  <si>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</si>
  <si>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</si>
  <si>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</si>
  <si>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</si>
  <si>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</si>
  <si>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</si>
  <si>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</si>
  <si>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</si>
  <si>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</si>
  <si>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</si>
  <si>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</si>
  <si>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</si>
  <si>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</si>
  <si>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</si>
  <si>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</si>
  <si>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</si>
  <si>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</si>
  <si>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</si>
  <si>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</si>
  <si>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</si>
  <si>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</si>
  <si>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</si>
  <si>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</si>
  <si>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</si>
  <si>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</si>
  <si>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</si>
  <si>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</si>
  <si>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</si>
  <si>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</si>
  <si>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</si>
  <si>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</si>
  <si>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</si>
  <si>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</si>
  <si>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</si>
  <si>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</si>
  <si>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</si>
  <si>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</si>
  <si>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</si>
  <si>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</si>
  <si>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</si>
  <si>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</si>
  <si>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</si>
  <si>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</si>
  <si>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</si>
  <si>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</si>
  <si>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</si>
  <si>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</si>
  <si>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</si>
  <si>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</si>
  <si>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</si>
  <si>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</si>
  <si>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</si>
  <si>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</si>
  <si>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</si>
  <si>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</si>
  <si>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</si>
  <si>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</si>
  <si>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</si>
  <si>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</si>
  <si>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</si>
  <si>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</si>
  <si>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</si>
  <si>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</si>
  <si>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</si>
  <si>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</si>
  <si>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</si>
  <si>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</si>
  <si>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</si>
  <si>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</si>
  <si>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</si>
  <si>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</si>
  <si>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</si>
  <si>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</si>
  <si>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</si>
  <si>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</si>
  <si>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</si>
  <si>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</si>
  <si>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</si>
  <si>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</si>
  <si>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</si>
  <si>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</si>
  <si>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</si>
  <si>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</si>
  <si>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</si>
  <si>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</si>
  <si>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</si>
  <si>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</si>
  <si>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</si>
  <si>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</si>
  <si>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</si>
  <si>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</si>
  <si>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</si>
  <si>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</si>
  <si>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</si>
  <si>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</si>
  <si>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</si>
  <si>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</si>
  <si>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</si>
  <si>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</si>
  <si>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</si>
  <si>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</si>
  <si>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</si>
  <si>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</si>
  <si>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</si>
  <si>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</si>
  <si>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</si>
  <si>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</si>
  <si>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</si>
  <si>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</si>
  <si>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</si>
  <si>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</si>
  <si>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</si>
  <si>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</si>
  <si>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</si>
  <si>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</si>
  <si>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</si>
  <si>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</si>
  <si>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</si>
  <si>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</si>
  <si>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</si>
  <si>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</si>
  <si>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</si>
  <si>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</si>
  <si>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</si>
  <si>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</si>
  <si>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</si>
  <si>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</si>
  <si>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</si>
  <si>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</si>
  <si>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</si>
  <si>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</si>
  <si>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</si>
  <si>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</si>
  <si>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</si>
  <si>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</si>
  <si>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</si>
  <si>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</si>
  <si>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</si>
  <si>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</si>
  <si>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</si>
  <si>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</si>
  <si>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</si>
  <si>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</si>
  <si>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</si>
  <si>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</si>
  <si>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</si>
  <si>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</si>
  <si>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</si>
  <si>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</si>
  <si>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</si>
  <si>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</si>
  <si>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</si>
  <si>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</si>
  <si>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</si>
  <si>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</si>
  <si>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</si>
  <si>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</si>
  <si>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</si>
  <si>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</si>
  <si>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</si>
  <si>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</si>
  <si>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</si>
  <si>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</si>
  <si>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</si>
  <si>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</si>
  <si>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</si>
  <si>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</si>
  <si>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</si>
  <si>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</si>
  <si>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</si>
  <si>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</si>
  <si>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</si>
  <si>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</si>
  <si>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</si>
  <si>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</si>
  <si>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</si>
  <si>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</si>
  <si>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</si>
  <si>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</si>
  <si>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</si>
  <si>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</si>
  <si>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</si>
  <si>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</si>
  <si>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</si>
  <si>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</si>
  <si>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</si>
  <si>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</si>
  <si>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</si>
  <si>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</si>
  <si>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</si>
  <si>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</si>
  <si>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</si>
  <si>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</si>
  <si>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</si>
  <si>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</si>
  <si>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</si>
  <si>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</si>
  <si>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</si>
  <si>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</si>
  <si>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</si>
  <si>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</si>
  <si>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</si>
  <si>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</si>
  <si>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</si>
  <si>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</si>
  <si>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</si>
  <si>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</si>
  <si>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</si>
  <si>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</si>
  <si>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</si>
  <si>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</si>
  <si>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</si>
  <si>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</si>
  <si>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</si>
  <si>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</si>
  <si>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</si>
  <si>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</si>
  <si>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</si>
  <si>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</si>
  <si>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</si>
  <si>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</si>
  <si>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</si>
  <si>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</si>
  <si>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</si>
  <si>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</si>
  <si>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</si>
  <si>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</si>
  <si>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</si>
  <si>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</si>
  <si>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</si>
  <si>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</si>
  <si>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</si>
  <si>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</si>
  <si>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</si>
  <si>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</si>
  <si>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</si>
  <si>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</si>
  <si>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</si>
  <si>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</si>
  <si>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</si>
  <si>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</si>
  <si>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</si>
  <si>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</si>
  <si>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</si>
  <si>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</si>
  <si>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</si>
  <si>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</si>
  <si>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</si>
  <si>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</si>
  <si>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</si>
  <si>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</si>
  <si>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</si>
  <si>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</si>
  <si>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</si>
  <si>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</si>
  <si>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</si>
  <si>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</si>
  <si>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</si>
  <si>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</si>
  <si>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</si>
  <si>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</si>
  <si>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</si>
  <si>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</si>
  <si>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</si>
  <si>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</si>
  <si>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</si>
  <si>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</si>
  <si>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</si>
  <si>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</si>
  <si>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</si>
  <si>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</si>
  <si>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</si>
  <si>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</si>
  <si>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</si>
  <si>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</si>
  <si>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</si>
  <si>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</si>
  <si>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</si>
  <si>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</si>
  <si>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</si>
  <si>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</si>
  <si>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</si>
  <si>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</si>
  <si>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</si>
  <si>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</si>
  <si>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</si>
  <si>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</si>
  <si>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</si>
  <si>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</si>
  <si>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</si>
  <si>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</si>
  <si>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</si>
  <si>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</si>
  <si>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</si>
  <si>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</si>
  <si>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</si>
  <si>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</si>
  <si>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</si>
  <si>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</si>
  <si>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</si>
  <si>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</si>
  <si>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</si>
  <si>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</si>
  <si>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</si>
  <si>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</si>
  <si>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</si>
  <si>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</si>
  <si>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</si>
  <si>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</si>
  <si>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</si>
  <si>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</si>
  <si>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</si>
  <si>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</si>
  <si>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</si>
  <si>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</si>
  <si>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</si>
  <si>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</si>
  <si>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</si>
  <si>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</si>
  <si>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</si>
  <si>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</si>
  <si>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</si>
  <si>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</si>
  <si>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</si>
  <si>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</si>
  <si>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</si>
  <si>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</si>
  <si>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</si>
  <si>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</si>
  <si>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</si>
  <si>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</si>
  <si>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</si>
  <si>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</si>
  <si>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</si>
  <si>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</si>
  <si>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</si>
  <si>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</si>
  <si>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</si>
  <si>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</si>
  <si>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</si>
  <si>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</si>
  <si>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</si>
  <si>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</si>
  <si>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</si>
  <si>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</si>
  <si>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</si>
  <si>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</si>
  <si>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</si>
  <si>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</si>
  <si>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</si>
  <si>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</si>
  <si>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</si>
  <si>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</si>
  <si>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</si>
  <si>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</si>
  <si>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</si>
  <si>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</si>
  <si>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</si>
  <si>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</si>
  <si>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</si>
  <si>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</si>
  <si>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</si>
  <si>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</si>
  <si>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</si>
  <si>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</si>
  <si>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</si>
  <si>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</si>
  <si>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</si>
  <si>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</si>
  <si>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</si>
  <si>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</si>
  <si>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</si>
  <si>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</si>
  <si>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</si>
  <si>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</si>
  <si>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</si>
  <si>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</si>
  <si>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</si>
  <si>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</si>
  <si>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</si>
  <si>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</si>
  <si>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</si>
  <si>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</si>
  <si>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</si>
  <si>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</si>
  <si>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</si>
  <si>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</si>
  <si>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</si>
  <si>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</si>
  <si>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</si>
  <si>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</si>
  <si>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</si>
  <si>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</si>
  <si>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</si>
  <si>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</si>
  <si>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</si>
  <si>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</si>
  <si>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</si>
  <si>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</si>
  <si>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</si>
  <si>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</si>
  <si>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</si>
  <si>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</si>
  <si>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</si>
  <si>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</si>
  <si>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</si>
  <si>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</si>
  <si>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</si>
  <si>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</si>
  <si>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</si>
  <si>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</si>
  <si>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</si>
  <si>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</si>
  <si>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</si>
  <si>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</si>
  <si>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</si>
  <si>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</si>
  <si>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</si>
  <si>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</si>
  <si>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</si>
  <si>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</si>
  <si>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</si>
  <si>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</si>
  <si>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</si>
  <si>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</si>
  <si>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</si>
  <si>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</si>
  <si>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</si>
  <si>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</si>
  <si>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</si>
  <si>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</si>
  <si>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</si>
  <si>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</si>
  <si>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</si>
  <si>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</si>
  <si>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</si>
  <si>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</si>
  <si>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</si>
  <si>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</si>
  <si>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</si>
  <si>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</si>
  <si>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</si>
  <si>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</si>
  <si>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</si>
  <si>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</si>
  <si>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</si>
  <si>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</si>
  <si>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</si>
  <si>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</si>
  <si>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</si>
  <si>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</si>
  <si>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</si>
  <si>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</si>
  <si>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</si>
  <si>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</si>
  <si>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</si>
  <si>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</si>
  <si>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</si>
  <si>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</si>
  <si>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</si>
  <si>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</si>
  <si>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</si>
  <si>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</si>
  <si>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</si>
  <si>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</si>
  <si>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</si>
  <si>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</si>
  <si>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</si>
  <si>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</si>
  <si>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</si>
  <si>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</si>
  <si>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</si>
  <si>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</si>
  <si>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</si>
  <si>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</si>
  <si>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</si>
  <si>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</si>
  <si>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</si>
  <si>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</si>
  <si>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</si>
  <si>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</si>
  <si>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</si>
  <si>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</si>
  <si>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</si>
  <si>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</si>
  <si>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</si>
  <si>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</si>
  <si>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</si>
  <si>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</si>
  <si>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</si>
  <si>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</si>
  <si>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</si>
  <si>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</si>
  <si>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</si>
  <si>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</si>
  <si>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</si>
  <si>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</si>
  <si>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</si>
  <si>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</si>
  <si>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</si>
  <si>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</si>
  <si>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</si>
  <si>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</si>
  <si>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</si>
  <si>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</si>
  <si>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</si>
  <si>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</si>
  <si>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</si>
  <si>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</si>
  <si>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</si>
  <si>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</si>
  <si>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</si>
  <si>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</si>
  <si>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</si>
  <si>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</si>
  <si>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</si>
  <si>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</si>
  <si>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</si>
  <si>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</si>
  <si>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</si>
  <si>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</si>
  <si>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</si>
  <si>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</si>
  <si>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</si>
  <si>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</si>
  <si>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</si>
  <si>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</si>
  <si>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</si>
  <si>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</si>
  <si>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</si>
  <si>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</si>
  <si>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</si>
  <si>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</si>
  <si>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</si>
  <si>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</si>
  <si>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</si>
  <si>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</si>
  <si>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</si>
  <si>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</si>
  <si>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</si>
  <si>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</si>
  <si>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</si>
  <si>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</si>
  <si>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</si>
  <si>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</si>
  <si>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</si>
  <si>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</si>
  <si>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</si>
  <si>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</si>
  <si>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</si>
  <si>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</si>
  <si>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</si>
  <si>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</si>
  <si>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</si>
  <si>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</si>
  <si>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</si>
  <si>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</si>
  <si>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</si>
  <si>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</si>
  <si>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</si>
  <si>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</si>
  <si>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</si>
  <si>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</si>
  <si>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</si>
  <si>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</si>
  <si>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</si>
  <si>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</si>
  <si>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</si>
  <si>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</si>
  <si>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</si>
  <si>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</si>
  <si>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</si>
  <si>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</si>
  <si>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</si>
  <si>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</si>
  <si>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</si>
  <si>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</si>
  <si>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</si>
  <si>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</si>
  <si>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</si>
  <si>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</si>
  <si>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</si>
  <si>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</si>
  <si>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</si>
  <si>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</si>
  <si>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</si>
  <si>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</si>
  <si>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</si>
  <si>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</si>
  <si>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</si>
  <si>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</si>
  <si>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</si>
  <si>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</si>
  <si>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</si>
  <si>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</si>
  <si>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</si>
  <si>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</si>
  <si>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</si>
  <si>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</si>
  <si>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</si>
  <si>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</si>
  <si>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</si>
  <si>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</si>
  <si>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</si>
  <si>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</si>
  <si>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</si>
  <si>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</si>
  <si>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</si>
  <si>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</si>
  <si>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</si>
  <si>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</si>
  <si>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</si>
  <si>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</si>
  <si>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</si>
  <si>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</si>
  <si>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</si>
  <si>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</si>
  <si>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</si>
  <si>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</si>
  <si>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</si>
  <si>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</si>
  <si>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</si>
  <si>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</si>
  <si>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</si>
  <si>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</si>
  <si>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</si>
  <si>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</si>
  <si>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</si>
  <si>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</si>
  <si>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</si>
  <si>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</si>
  <si>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</si>
  <si>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</si>
  <si>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</si>
  <si>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</si>
  <si>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</si>
  <si>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</si>
  <si>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</si>
  <si>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</si>
  <si>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</si>
  <si>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</si>
  <si>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</si>
  <si>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</si>
  <si>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</si>
  <si>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</si>
  <si>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</si>
  <si>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</si>
  <si>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</si>
  <si>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</si>
  <si>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</si>
  <si>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</si>
  <si>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</si>
  <si>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</si>
  <si>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</si>
  <si>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</si>
  <si>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</si>
  <si>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</si>
  <si>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</si>
  <si>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</si>
  <si>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</si>
  <si>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</si>
  <si>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</si>
  <si>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</si>
  <si>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</si>
  <si>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</si>
  <si>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</si>
  <si>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</si>
  <si>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</si>
  <si>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</si>
  <si>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</si>
  <si>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</si>
  <si>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</si>
  <si>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</si>
  <si>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</si>
  <si>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</si>
  <si>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</si>
  <si>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</si>
  <si>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</si>
  <si>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</si>
  <si>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</si>
  <si>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</si>
  <si>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</si>
  <si>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</si>
  <si>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</si>
  <si>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</si>
  <si>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</si>
  <si>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</si>
  <si>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</si>
  <si>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</si>
  <si>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</si>
  <si>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</si>
  <si>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</si>
  <si>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</si>
  <si>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</si>
  <si>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</si>
  <si>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</si>
  <si>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</si>
  <si>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</si>
  <si>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</si>
  <si>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</si>
  <si>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</si>
  <si>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</si>
  <si>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</si>
  <si>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</si>
  <si>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</si>
  <si>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</si>
  <si>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</si>
  <si>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</si>
  <si>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</si>
  <si>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</si>
  <si>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</si>
  <si>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</si>
  <si>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</si>
  <si>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</si>
  <si>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</si>
  <si>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</si>
  <si>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</si>
  <si>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</si>
  <si>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</si>
  <si>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</si>
  <si>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</si>
  <si>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</si>
  <si>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</si>
  <si>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</si>
  <si>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</si>
  <si>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</si>
  <si>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</si>
  <si>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</si>
  <si>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</si>
  <si>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</si>
  <si>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</si>
  <si>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</si>
  <si>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</si>
  <si>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</si>
  <si>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</si>
  <si>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</si>
  <si>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</si>
  <si>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</si>
  <si>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</si>
  <si>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</si>
  <si>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</si>
  <si>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</si>
  <si>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</si>
  <si>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</si>
  <si>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</si>
  <si>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</si>
  <si>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</si>
  <si>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</si>
  <si>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</si>
  <si>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</si>
  <si>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</si>
  <si>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</si>
  <si>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</si>
  <si>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</si>
  <si>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</si>
  <si>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</si>
  <si>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</si>
  <si>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</si>
  <si>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</si>
  <si>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</si>
  <si>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</si>
  <si>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</si>
  <si>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</si>
  <si>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</si>
  <si>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</si>
  <si>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</si>
  <si>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</si>
  <si>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</si>
  <si>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</si>
  <si>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</si>
  <si>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</si>
  <si>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</si>
  <si>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</si>
  <si>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</si>
  <si>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</si>
  <si>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</si>
  <si>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</si>
  <si>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</si>
  <si>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</si>
  <si>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</si>
  <si>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</si>
  <si>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</si>
  <si>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</si>
  <si>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</si>
  <si>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</si>
  <si>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</si>
  <si>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</si>
  <si>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</si>
  <si>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</si>
  <si>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</si>
  <si>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</si>
  <si>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</si>
  <si>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</si>
  <si>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</si>
  <si>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</si>
  <si>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</si>
  <si>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</si>
  <si>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</si>
  <si>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</si>
  <si>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</si>
  <si>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</si>
  <si>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</si>
  <si>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</si>
  <si>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</si>
  <si>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</si>
  <si>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</si>
  <si>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</si>
  <si>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</si>
  <si>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</si>
  <si>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</si>
  <si>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</si>
  <si>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</si>
  <si>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</si>
  <si>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</si>
  <si>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</si>
  <si>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</si>
  <si>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</si>
  <si>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</si>
  <si>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</si>
  <si>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</si>
  <si>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</si>
  <si>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</si>
  <si>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</si>
  <si>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</si>
  <si>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</si>
  <si>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</si>
  <si>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</si>
  <si>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</si>
  <si>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</si>
  <si>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</si>
  <si>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</si>
  <si>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</si>
  <si>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</si>
  <si>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</si>
  <si>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</si>
  <si>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</si>
  <si>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</si>
  <si>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</si>
  <si>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</si>
  <si>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</si>
  <si>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</si>
  <si>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</si>
  <si>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</si>
  <si>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</si>
  <si>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</si>
  <si>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</si>
  <si>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</si>
  <si>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</si>
  <si>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</si>
  <si>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</si>
  <si>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</si>
  <si>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</si>
  <si>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</si>
  <si>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</si>
  <si>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</si>
  <si>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</si>
  <si>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</si>
  <si>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</si>
  <si>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</si>
  <si>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</si>
  <si>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</si>
  <si>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</si>
  <si>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</si>
  <si>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</si>
  <si>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</si>
  <si>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</si>
  <si>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</si>
  <si>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</si>
  <si>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</si>
  <si>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</si>
  <si>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</si>
  <si>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</si>
  <si>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</si>
  <si>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</si>
  <si>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</si>
  <si>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</si>
  <si>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</si>
  <si>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</si>
  <si>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</si>
  <si>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</si>
  <si>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</si>
  <si>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</si>
  <si>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</si>
  <si>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</si>
  <si>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</si>
  <si>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</si>
  <si>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</si>
  <si>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</si>
  <si>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</si>
  <si>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</si>
  <si>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</si>
  <si>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</si>
  <si>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</si>
  <si>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</si>
  <si>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</si>
  <si>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</si>
  <si>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</si>
  <si>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</si>
  <si>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</si>
  <si>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</si>
  <si>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</si>
  <si>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</si>
  <si>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</si>
  <si>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</si>
  <si>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</si>
  <si>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</si>
  <si>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</si>
  <si>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</si>
  <si>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</si>
  <si>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</si>
  <si>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</si>
  <si>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</si>
  <si>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</si>
  <si>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</si>
  <si>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</si>
  <si>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</si>
  <si>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</si>
  <si>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</si>
  <si>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</si>
  <si>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</si>
  <si>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</si>
  <si>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</si>
  <si>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</si>
  <si>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</si>
  <si>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</si>
  <si>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</si>
  <si>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</si>
  <si>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</si>
  <si>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</si>
  <si>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</si>
  <si>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</si>
  <si>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</si>
  <si>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</si>
  <si>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</si>
  <si>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</si>
  <si>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</si>
  <si>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</si>
  <si>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</si>
  <si>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</si>
  <si>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</si>
  <si>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</si>
  <si>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</si>
  <si>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</si>
  <si>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</si>
  <si>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</si>
  <si>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</si>
  <si>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</si>
  <si>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</si>
  <si>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</si>
  <si>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</si>
  <si>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</si>
  <si>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</si>
  <si>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</si>
  <si>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</si>
  <si>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</si>
  <si>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</si>
  <si>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</si>
  <si>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</si>
  <si>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</si>
  <si>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</si>
  <si>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</si>
  <si>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</si>
  <si>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</si>
  <si>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 24г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</si>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</sst>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10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208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0" fontId="7" fillId="0" borderId="0" xfId="19" applyFont="1" applyAlignment="1">
      <alignment horizontal="center" vertical="center" wrapText="1"/>
    </xf>
    <xf numFmtId="0" fontId="7" fillId="0" borderId="0" xfId="19" applyFont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43" fontId="62" fillId="11" borderId="28" xfId="24" applyFont="1" applyFill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49" fontId="6" fillId="2" borderId="0" xfId="0" applyNumberFormat="1" applyFont="1" applyFill="1"/>
    <xf numFmtId="0" fontId="9" fillId="0" borderId="0" xfId="0" applyFont="1"/>
    <xf numFmtId="4" fontId="54" fillId="2" borderId="53" xfId="2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77" fillId="2" borderId="9" xfId="5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4" fontId="77" fillId="2" borderId="54" xfId="2" applyNumberFormat="1" applyFont="1" applyFill="1" applyBorder="1" applyAlignment="1">
      <alignment horizontal="center" vertical="center"/>
    </xf>
    <xf numFmtId="3" fontId="62" fillId="2" borderId="8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 wrapText="1"/>
    </xf>
    <xf numFmtId="0" fontId="23" fillId="2" borderId="3" xfId="20" applyFont="1" applyFill="1" applyBorder="1" applyAlignment="1">
      <alignment horizontal="left" vertical="center" wrapText="1"/>
    </xf>
    <xf numFmtId="4" fontId="62" fillId="2" borderId="54" xfId="2" applyNumberFormat="1" applyFont="1" applyFill="1" applyBorder="1" applyAlignment="1">
      <alignment horizontal="center" vertical="center"/>
    </xf>
    <xf numFmtId="0" fontId="98" fillId="2" borderId="53" xfId="22" applyFont="1" applyFill="1" applyBorder="1" applyAlignment="1">
      <alignment horizontal="center" vertical="center"/>
    </xf>
    <xf numFmtId="0" fontId="25" fillId="2" borderId="3" xfId="22" applyFont="1" applyFill="1" applyBorder="1" applyAlignment="1">
      <alignment horizontal="left" vertical="center" wrapText="1"/>
    </xf>
    <xf numFmtId="0" fontId="99" fillId="2" borderId="1" xfId="22" applyFont="1" applyFill="1" applyBorder="1" applyAlignment="1">
      <alignment horizontal="center" vertical="center" wrapText="1"/>
    </xf>
    <xf numFmtId="4" fontId="60" fillId="2" borderId="53" xfId="22" applyNumberFormat="1" applyFont="1" applyFill="1" applyBorder="1" applyAlignment="1">
      <alignment horizontal="center" vertical="center" wrapText="1"/>
    </xf>
    <xf numFmtId="4" fontId="62" fillId="2" borderId="53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/>
    </xf>
    <xf numFmtId="4" fontId="62" fillId="2" borderId="56" xfId="2" applyNumberFormat="1" applyFont="1" applyFill="1" applyBorder="1" applyAlignment="1">
      <alignment horizontal="center" vertical="center" wrapText="1"/>
    </xf>
    <xf numFmtId="3" fontId="62" fillId="2" borderId="11" xfId="2" applyNumberFormat="1" applyFont="1" applyFill="1" applyBorder="1" applyAlignment="1">
      <alignment horizontal="center" vertical="center"/>
    </xf>
    <xf numFmtId="0" fontId="96" fillId="2" borderId="53" xfId="19" applyFont="1" applyFill="1" applyBorder="1"/>
    <xf numFmtId="0" fontId="96" fillId="2" borderId="9" xfId="19" applyFont="1" applyFill="1" applyBorder="1"/>
    <xf numFmtId="4" fontId="62" fillId="2" borderId="57" xfId="2" applyNumberFormat="1" applyFont="1" applyFill="1" applyBorder="1" applyAlignment="1">
      <alignment horizontal="center" vertical="center"/>
    </xf>
    <xf numFmtId="4" fontId="54" fillId="2" borderId="28" xfId="5" applyNumberFormat="1" applyFont="1" applyFill="1" applyBorder="1" applyAlignment="1">
      <alignment horizontal="center" vertical="center"/>
    </xf>
    <xf numFmtId="4" fontId="54" fillId="2" borderId="57" xfId="2" applyNumberFormat="1" applyFont="1" applyFill="1" applyBorder="1" applyAlignment="1">
      <alignment horizontal="center" vertical="center"/>
    </xf>
    <xf numFmtId="3" fontId="54" fillId="2" borderId="12" xfId="2" applyNumberFormat="1" applyFont="1" applyFill="1" applyBorder="1" applyAlignment="1">
      <alignment horizontal="center" vertical="center"/>
    </xf>
    <xf numFmtId="3" fontId="54" fillId="2" borderId="58" xfId="2" applyNumberFormat="1" applyFont="1" applyFill="1" applyBorder="1" applyAlignment="1">
      <alignment horizontal="center" vertical="center"/>
    </xf>
    <xf numFmtId="4" fontId="62" fillId="2" borderId="59" xfId="2" applyNumberFormat="1" applyFont="1" applyFill="1" applyBorder="1" applyAlignment="1">
      <alignment horizontal="center" vertical="center" wrapText="1"/>
    </xf>
    <xf numFmtId="4" fontId="62" fillId="2" borderId="57" xfId="2" applyNumberFormat="1" applyFont="1" applyFill="1" applyBorder="1" applyAlignment="1">
      <alignment horizontal="center" vertical="center" wrapText="1"/>
    </xf>
    <xf numFmtId="3" fontId="62" fillId="2" borderId="45" xfId="2" applyNumberFormat="1" applyFont="1" applyFill="1" applyBorder="1" applyAlignment="1">
      <alignment horizontal="center" vertical="center" wrapText="1"/>
    </xf>
    <xf numFmtId="3" fontId="62" fillId="2" borderId="46" xfId="2" applyNumberFormat="1" applyFont="1" applyFill="1" applyBorder="1" applyAlignment="1">
      <alignment horizontal="center" vertical="center" wrapText="1"/>
    </xf>
    <xf numFmtId="3" fontId="62" fillId="2" borderId="62" xfId="2" applyNumberFormat="1" applyFont="1" applyFill="1" applyBorder="1" applyAlignment="1">
      <alignment horizontal="center" vertical="center" wrapText="1"/>
    </xf>
    <xf numFmtId="3" fontId="54" fillId="2" borderId="53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 wrapText="1"/>
    </xf>
    <xf numFmtId="3" fontId="54" fillId="2" borderId="1" xfId="2" applyNumberFormat="1" applyFont="1" applyFill="1" applyBorder="1" applyAlignment="1">
      <alignment horizontal="center" vertical="center"/>
    </xf>
    <xf numFmtId="3" fontId="54" fillId="2" borderId="63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 wrapText="1"/>
    </xf>
    <xf numFmtId="3" fontId="54" fillId="2" borderId="25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/>
    </xf>
    <xf numFmtId="3" fontId="54" fillId="2" borderId="33" xfId="2" applyNumberFormat="1" applyFont="1" applyFill="1" applyBorder="1" applyAlignment="1">
      <alignment horizontal="center" vertical="center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0" fontId="7" fillId="16" borderId="68" xfId="19" applyFont="1" applyFill="1" applyBorder="1" applyAlignment="1">
      <alignment horizontal="center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tabSelected="1" view="pageBreakPreview" zoomScale="80" zoomScaleNormal="100" zoomScaleSheetLayoutView="80" workbookViewId="0">
      <selection activeCell="B589" sqref="B589"/>
    </sheetView>
  </sheetViews>
  <sheetFormatPr defaultColWidth="9.140625" defaultRowHeight="31.5" customHeight="1" outlineLevelRow="1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hidden="1" customWidth="1"/>
    <col min="26" max="26" width="17.5703125" style="957" hidden="1" customWidth="1"/>
    <col min="27" max="27" width="18.85546875" style="957" hidden="1" customWidth="1"/>
    <col min="28" max="28" width="17" style="957" hidden="1" customWidth="1"/>
    <col min="29" max="29" width="17.5703125" style="957" hidden="1" customWidth="1"/>
    <col min="30" max="30" width="21.140625" style="957" hidden="1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4"/>
      <c r="AF1" s="734"/>
      <c r="AG1" s="734"/>
      <c r="AH1" s="734"/>
      <c r="AI1" s="734"/>
      <c r="AJ1" s="734"/>
      <c r="AK1" s="935"/>
    </row>
    <row r="2" spans="1:38" s="2" customFormat="1" ht="31.5" customHeight="1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4"/>
      <c r="AF2" s="734"/>
      <c r="AG2" s="734"/>
      <c r="AH2" s="734"/>
      <c r="AI2" s="734"/>
      <c r="AJ2" s="734"/>
      <c r="AK2" s="935"/>
    </row>
    <row r="3" spans="1:38" s="2" customFormat="1" ht="31.5" customHeight="1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4"/>
      <c r="AF3" s="734"/>
      <c r="AG3" s="734"/>
      <c r="AH3" s="734"/>
      <c r="AI3" s="734"/>
      <c r="AJ3" s="734"/>
      <c r="AK3" s="935"/>
    </row>
    <row r="4" spans="1:38" s="2" customFormat="1" ht="31.5" customHeight="1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4"/>
      <c r="AF4" s="734"/>
      <c r="AG4" s="734"/>
      <c r="AH4" s="734"/>
      <c r="AI4" s="734"/>
      <c r="AJ4" s="734"/>
      <c r="AK4" s="935"/>
    </row>
    <row r="5" spans="1:38" s="2" customFormat="1" ht="31.5" customHeight="1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4"/>
      <c r="AF5" s="734"/>
      <c r="AG5" s="734"/>
      <c r="AH5" s="734"/>
      <c r="AI5" s="734"/>
      <c r="AJ5" s="734"/>
      <c r="AK5" s="935"/>
    </row>
    <row r="6" spans="1:38" s="2" customFormat="1" ht="31.5" customHeight="1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4"/>
      <c r="AF6" s="734"/>
      <c r="AG6" s="734"/>
      <c r="AH6" s="734"/>
      <c r="AI6" s="734"/>
      <c r="AJ6" s="734"/>
      <c r="AK6" s="935"/>
    </row>
    <row r="7" spans="1:38" s="2" customFormat="1" ht="31.5" customHeight="1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4"/>
      <c r="AF7" s="734"/>
      <c r="AG7" s="734"/>
      <c r="AH7" s="734"/>
      <c r="AI7" s="734"/>
      <c r="AJ7" s="734"/>
      <c r="AK7" s="935"/>
    </row>
    <row r="8" spans="1:38" s="2" customFormat="1" ht="31.5" customHeight="1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4"/>
      <c r="AF8" s="734"/>
      <c r="AG8" s="734"/>
      <c r="AH8" s="734"/>
      <c r="AI8" s="734"/>
      <c r="AJ8" s="734"/>
      <c r="AK8" s="935"/>
    </row>
    <row r="9" spans="1:38" s="2" customFormat="1" ht="31.5" customHeight="1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4"/>
      <c r="AF9" s="734"/>
      <c r="AG9" s="734"/>
      <c r="AH9" s="734"/>
      <c r="AI9" s="734"/>
      <c r="AJ9" s="734"/>
      <c r="AK9" s="935"/>
    </row>
    <row r="10" spans="1:38" s="2" customFormat="1" ht="31.5" customHeight="1" thickBot="1">
      <c r="A10" s="424"/>
      <c r="B10" s="539" t="s">
        <v>12</v>
      </c>
      <c r="C10" s="425"/>
      <c r="D10" s="425"/>
      <c r="E10" s="425"/>
      <c r="F10" s="999"/>
      <c r="G10" s="425"/>
      <c r="H10" s="1000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4"/>
      <c r="AF10" s="734"/>
      <c r="AG10" s="734"/>
      <c r="AH10" s="734"/>
      <c r="AI10" s="734"/>
      <c r="AJ10" s="734"/>
      <c r="AK10" s="935"/>
    </row>
    <row r="11" spans="1:38" s="2" customFormat="1" ht="31.5" hidden="1" customHeight="1">
      <c r="A11" s="424"/>
      <c r="B11" s="535"/>
      <c r="C11" s="425"/>
      <c r="D11" s="425"/>
      <c r="E11" s="425"/>
      <c r="F11" s="425"/>
      <c r="G11" s="425"/>
      <c r="H11" s="1000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4"/>
      <c r="AF11" s="734"/>
      <c r="AG11" s="734"/>
      <c r="AH11" s="734"/>
      <c r="AI11" s="734"/>
      <c r="AJ11" s="734"/>
      <c r="AK11" s="935"/>
    </row>
    <row r="12" spans="1:38" s="2" customFormat="1" ht="31.5" hidden="1" customHeight="1">
      <c r="A12" s="424"/>
      <c r="B12" s="534"/>
      <c r="C12" s="425"/>
      <c r="D12" s="425"/>
      <c r="E12" s="425"/>
      <c r="F12" s="425"/>
      <c r="G12" s="425"/>
      <c r="H12" s="1000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4"/>
      <c r="AF12" s="734"/>
      <c r="AG12" s="734"/>
      <c r="AH12" s="734"/>
      <c r="AI12" s="734"/>
      <c r="AJ12" s="734"/>
      <c r="AK12" s="935"/>
      <c r="AL12" s="4" t="s">
        <v>5</v>
      </c>
    </row>
    <row r="13" spans="1:38" s="2" customFormat="1" ht="31.5" hidden="1" customHeight="1">
      <c r="A13" s="424"/>
      <c r="B13" s="534"/>
      <c r="C13" s="425"/>
      <c r="D13" s="425"/>
      <c r="E13" s="425"/>
      <c r="F13" s="425"/>
      <c r="G13" s="425"/>
      <c r="H13" s="1000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4"/>
      <c r="AF13" s="734"/>
      <c r="AG13" s="734"/>
      <c r="AH13" s="734"/>
      <c r="AI13" s="734"/>
      <c r="AJ13" s="734"/>
      <c r="AK13" s="935"/>
      <c r="AL13" s="4"/>
    </row>
    <row r="14" spans="1:38" s="2" customFormat="1" ht="31.5" hidden="1" customHeight="1">
      <c r="A14" s="424"/>
      <c r="B14" s="534"/>
      <c r="C14" s="425"/>
      <c r="D14" s="425"/>
      <c r="E14" s="425"/>
      <c r="F14" s="425"/>
      <c r="G14" s="425"/>
      <c r="H14" s="1000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4"/>
      <c r="AF14" s="734"/>
      <c r="AG14" s="734"/>
      <c r="AH14" s="734"/>
      <c r="AI14" s="734"/>
      <c r="AJ14" s="734"/>
      <c r="AK14" s="935"/>
      <c r="AL14" s="4"/>
    </row>
    <row r="15" spans="1:38" s="2" customFormat="1" ht="31.5" hidden="1" customHeight="1">
      <c r="A15" s="424"/>
      <c r="B15" s="534"/>
      <c r="C15" s="425"/>
      <c r="D15" s="425"/>
      <c r="E15" s="425"/>
      <c r="F15" s="425"/>
      <c r="G15" s="425"/>
      <c r="H15" s="1000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4"/>
      <c r="AF15" s="734"/>
      <c r="AG15" s="734"/>
      <c r="AH15" s="734"/>
      <c r="AI15" s="734"/>
      <c r="AJ15" s="734"/>
      <c r="AK15" s="935"/>
    </row>
    <row r="16" spans="1:38" s="2" customFormat="1" ht="31.5" hidden="1" customHeight="1">
      <c r="A16" s="424"/>
      <c r="B16" s="534"/>
      <c r="C16" s="425"/>
      <c r="D16" s="425"/>
      <c r="E16" s="425"/>
      <c r="F16" s="425"/>
      <c r="G16" s="425"/>
      <c r="H16" s="1000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4"/>
      <c r="AF16" s="734"/>
      <c r="AG16" s="734"/>
      <c r="AH16" s="734"/>
      <c r="AI16" s="734"/>
      <c r="AJ16" s="734"/>
      <c r="AK16" s="935"/>
    </row>
    <row r="17" spans="1:37" s="2" customFormat="1" ht="31.5" hidden="1" customHeight="1">
      <c r="A17" s="424"/>
      <c r="B17" s="534"/>
      <c r="C17" s="425"/>
      <c r="D17" s="425"/>
      <c r="E17" s="425"/>
      <c r="F17" s="425"/>
      <c r="G17" s="425"/>
      <c r="H17" s="1000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4"/>
      <c r="AF17" s="734"/>
      <c r="AG17" s="734"/>
      <c r="AH17" s="734"/>
      <c r="AI17" s="734"/>
      <c r="AJ17" s="734"/>
      <c r="AK17" s="935"/>
    </row>
    <row r="18" spans="1:37" s="2" customFormat="1" ht="31.5" hidden="1" customHeight="1">
      <c r="A18" s="424"/>
      <c r="B18" s="534"/>
      <c r="C18" s="425"/>
      <c r="D18" s="425"/>
      <c r="E18" s="425"/>
      <c r="F18" s="425"/>
      <c r="G18" s="425"/>
      <c r="H18" s="1000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4"/>
      <c r="AF18" s="734"/>
      <c r="AG18" s="734"/>
      <c r="AH18" s="734"/>
      <c r="AI18" s="734"/>
      <c r="AJ18" s="734"/>
      <c r="AK18" s="935"/>
    </row>
    <row r="19" spans="1:37" s="2" customFormat="1" ht="31.5" hidden="1" customHeight="1">
      <c r="A19" s="424"/>
      <c r="B19" s="534"/>
      <c r="C19" s="425"/>
      <c r="D19" s="425"/>
      <c r="E19" s="425"/>
      <c r="F19" s="425"/>
      <c r="G19" s="425"/>
      <c r="H19" s="997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4"/>
      <c r="AF19" s="734"/>
      <c r="AG19" s="734"/>
      <c r="AH19" s="734"/>
      <c r="AI19" s="734"/>
      <c r="AJ19" s="734"/>
      <c r="AK19" s="935"/>
    </row>
    <row r="20" spans="1:37" s="2" customFormat="1" ht="31.5" hidden="1" customHeight="1">
      <c r="A20" s="424"/>
      <c r="B20" s="1001"/>
      <c r="C20" s="844"/>
      <c r="D20" s="844"/>
      <c r="E20" s="844"/>
      <c r="F20" s="844"/>
      <c r="G20" s="844"/>
      <c r="H20" s="844"/>
      <c r="I20" s="844"/>
      <c r="J20" s="844"/>
      <c r="K20" s="844"/>
      <c r="L20" s="844"/>
      <c r="M20" s="844"/>
      <c r="N20" s="844"/>
      <c r="O20" s="844"/>
      <c r="P20" s="844"/>
      <c r="Q20" s="844"/>
      <c r="R20" s="844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4"/>
      <c r="AF20" s="734"/>
      <c r="AG20" s="734"/>
      <c r="AH20" s="734"/>
      <c r="AI20" s="734"/>
      <c r="AJ20" s="734"/>
      <c r="AK20" s="935"/>
    </row>
    <row r="21" spans="1:37" s="2" customFormat="1" ht="31.5" hidden="1" customHeight="1">
      <c r="A21" s="424"/>
      <c r="B21" s="1001"/>
      <c r="C21" s="844"/>
      <c r="D21" s="844"/>
      <c r="E21" s="844"/>
      <c r="F21" s="844"/>
      <c r="G21" s="844"/>
      <c r="H21" s="844"/>
      <c r="I21" s="844"/>
      <c r="J21" s="844"/>
      <c r="K21" s="844"/>
      <c r="L21" s="844"/>
      <c r="M21" s="844"/>
      <c r="N21" s="844"/>
      <c r="O21" s="844"/>
      <c r="P21" s="844"/>
      <c r="Q21" s="844"/>
      <c r="R21" s="844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5"/>
      <c r="AF21" s="735"/>
      <c r="AG21" s="735"/>
      <c r="AH21" s="735"/>
      <c r="AI21" s="735"/>
      <c r="AJ21" s="735"/>
      <c r="AK21" s="546"/>
    </row>
    <row r="22" spans="1:37" ht="31.5" hidden="1" customHeight="1">
      <c r="C22" s="845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Y22" s="511"/>
      <c r="Z22" s="511"/>
      <c r="AA22" s="511"/>
      <c r="AB22" s="511"/>
      <c r="AC22" s="511"/>
      <c r="AD22" s="511"/>
    </row>
    <row r="23" spans="1:37" ht="31.5" hidden="1" customHeight="1" thickBot="1">
      <c r="B23" s="996"/>
      <c r="C23" s="996"/>
      <c r="D23" s="996"/>
      <c r="E23" s="996"/>
      <c r="F23" s="996"/>
      <c r="G23" s="996"/>
      <c r="H23" s="996"/>
      <c r="I23" s="996"/>
      <c r="J23" s="996"/>
      <c r="K23" s="542"/>
      <c r="L23" s="996"/>
      <c r="Y23" s="511"/>
      <c r="Z23" s="511"/>
      <c r="AA23" s="511"/>
      <c r="AB23" s="511"/>
      <c r="AC23" s="511"/>
      <c r="AD23" s="511"/>
      <c r="AE23" s="1043" t="s">
        <v>1138</v>
      </c>
      <c r="AF23" s="1043"/>
      <c r="AG23" s="1043"/>
      <c r="AH23" s="1043"/>
      <c r="AI23" s="1043"/>
      <c r="AJ23" s="1043"/>
    </row>
    <row r="24" spans="1:37" ht="31.5" hidden="1" customHeight="1" thickBot="1">
      <c r="B24" s="996"/>
      <c r="C24" s="996"/>
      <c r="D24" s="996"/>
      <c r="E24" s="996"/>
      <c r="F24" s="996"/>
      <c r="G24" s="996"/>
      <c r="H24" s="996"/>
      <c r="I24" s="996"/>
      <c r="J24" s="996"/>
      <c r="K24" s="542"/>
      <c r="L24" s="996"/>
      <c r="S24" s="1044" t="s">
        <v>1139</v>
      </c>
      <c r="T24" s="1044"/>
      <c r="U24" s="1044"/>
      <c r="V24" s="1044"/>
      <c r="W24" s="1044"/>
      <c r="X24" s="1044"/>
      <c r="Y24" s="1045" t="s">
        <v>1141</v>
      </c>
      <c r="Z24" s="1045"/>
      <c r="AA24" s="1045"/>
      <c r="AB24" s="1045"/>
      <c r="AC24" s="1045"/>
      <c r="AD24" s="1045"/>
      <c r="AE24" s="846"/>
      <c r="AF24" s="846"/>
      <c r="AG24" s="846"/>
      <c r="AH24" s="846"/>
      <c r="AI24" s="846"/>
      <c r="AJ24" s="846"/>
    </row>
    <row r="25" spans="1:37" s="197" customFormat="1" ht="31.5" customHeight="1">
      <c r="A25" s="1046" t="s">
        <v>48</v>
      </c>
      <c r="B25" s="1048" t="s">
        <v>139</v>
      </c>
      <c r="C25" s="1050" t="s">
        <v>140</v>
      </c>
      <c r="D25" s="1052" t="s">
        <v>141</v>
      </c>
      <c r="E25" s="1054" t="s">
        <v>142</v>
      </c>
      <c r="F25" s="1055"/>
      <c r="G25" s="1054" t="s">
        <v>143</v>
      </c>
      <c r="H25" s="1055"/>
      <c r="I25" s="1056" t="s">
        <v>144</v>
      </c>
      <c r="J25" s="1070" t="s">
        <v>141</v>
      </c>
      <c r="K25" s="1072" t="s">
        <v>142</v>
      </c>
      <c r="L25" s="1073"/>
      <c r="M25" s="1072" t="s">
        <v>143</v>
      </c>
      <c r="N25" s="1073"/>
      <c r="O25" s="1074" t="s">
        <v>144</v>
      </c>
      <c r="P25" s="1076" t="s">
        <v>1136</v>
      </c>
      <c r="Q25" s="1077"/>
      <c r="R25" s="1078"/>
      <c r="S25" s="1068" t="s">
        <v>141</v>
      </c>
      <c r="T25" s="1064" t="s">
        <v>142</v>
      </c>
      <c r="U25" s="1065"/>
      <c r="V25" s="1064" t="s">
        <v>143</v>
      </c>
      <c r="W25" s="1065"/>
      <c r="X25" s="1066" t="s">
        <v>144</v>
      </c>
      <c r="Y25" s="1068" t="s">
        <v>141</v>
      </c>
      <c r="Z25" s="1064" t="s">
        <v>142</v>
      </c>
      <c r="AA25" s="1065"/>
      <c r="AB25" s="1064" t="s">
        <v>143</v>
      </c>
      <c r="AC25" s="1065"/>
      <c r="AD25" s="1066" t="s">
        <v>144</v>
      </c>
      <c r="AE25" s="1080" t="s">
        <v>141</v>
      </c>
      <c r="AF25" s="1082" t="s">
        <v>142</v>
      </c>
      <c r="AG25" s="1083"/>
      <c r="AH25" s="1082" t="s">
        <v>143</v>
      </c>
      <c r="AI25" s="1083"/>
      <c r="AJ25" s="1058" t="s">
        <v>144</v>
      </c>
      <c r="AK25" s="935"/>
    </row>
    <row r="26" spans="1:37" s="197" customFormat="1" ht="31.5" customHeight="1" thickBot="1">
      <c r="A26" s="1047"/>
      <c r="B26" s="1049"/>
      <c r="C26" s="1051"/>
      <c r="D26" s="1053"/>
      <c r="E26" s="688" t="s">
        <v>145</v>
      </c>
      <c r="F26" s="688" t="s">
        <v>146</v>
      </c>
      <c r="G26" s="688" t="s">
        <v>147</v>
      </c>
      <c r="H26" s="688" t="s">
        <v>146</v>
      </c>
      <c r="I26" s="1057"/>
      <c r="J26" s="1071"/>
      <c r="K26" s="793" t="s">
        <v>145</v>
      </c>
      <c r="L26" s="794" t="s">
        <v>146</v>
      </c>
      <c r="M26" s="793" t="s">
        <v>147</v>
      </c>
      <c r="N26" s="794" t="s">
        <v>146</v>
      </c>
      <c r="O26" s="1075"/>
      <c r="P26" s="656" t="s">
        <v>1134</v>
      </c>
      <c r="Q26" s="657" t="s">
        <v>1135</v>
      </c>
      <c r="R26" s="658" t="s">
        <v>1133</v>
      </c>
      <c r="S26" s="1069"/>
      <c r="T26" s="687" t="s">
        <v>145</v>
      </c>
      <c r="U26" s="687" t="s">
        <v>146</v>
      </c>
      <c r="V26" s="687" t="s">
        <v>147</v>
      </c>
      <c r="W26" s="687" t="s">
        <v>146</v>
      </c>
      <c r="X26" s="1067"/>
      <c r="Y26" s="1069"/>
      <c r="Z26" s="687" t="s">
        <v>145</v>
      </c>
      <c r="AA26" s="687" t="s">
        <v>146</v>
      </c>
      <c r="AB26" s="687" t="s">
        <v>147</v>
      </c>
      <c r="AC26" s="687" t="s">
        <v>146</v>
      </c>
      <c r="AD26" s="1067"/>
      <c r="AE26" s="1081"/>
      <c r="AF26" s="737" t="s">
        <v>145</v>
      </c>
      <c r="AG26" s="737" t="s">
        <v>146</v>
      </c>
      <c r="AH26" s="737" t="s">
        <v>147</v>
      </c>
      <c r="AI26" s="737" t="s">
        <v>146</v>
      </c>
      <c r="AJ26" s="1059"/>
      <c r="AK26" s="935"/>
    </row>
    <row r="27" spans="1:37" ht="31.5" customHeight="1">
      <c r="A27" s="95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5"/>
      <c r="K27" s="796"/>
      <c r="L27" s="796"/>
      <c r="M27" s="796"/>
      <c r="N27" s="796"/>
      <c r="O27" s="797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8"/>
      <c r="AF27" s="739"/>
      <c r="AG27" s="739"/>
      <c r="AH27" s="739"/>
      <c r="AI27" s="739"/>
      <c r="AJ27" s="740"/>
    </row>
    <row r="28" spans="1:37" ht="31.5" customHeight="1">
      <c r="A28" s="960" t="s">
        <v>149</v>
      </c>
      <c r="B28" s="695" t="s">
        <v>150</v>
      </c>
      <c r="C28" s="696"/>
      <c r="D28" s="1002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8"/>
      <c r="K28" s="799"/>
      <c r="L28" s="800">
        <f>SUM(L29:L68)</f>
        <v>6476421.4273931207</v>
      </c>
      <c r="M28" s="799"/>
      <c r="N28" s="800">
        <f>SUM(N29:N68)</f>
        <v>6962762.621694237</v>
      </c>
      <c r="O28" s="801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1">
        <f>D28-S28-Y28</f>
        <v>0</v>
      </c>
      <c r="AF28" s="742"/>
      <c r="AG28" s="742">
        <f>SUM(AG29:AG68)</f>
        <v>13788922.748111879</v>
      </c>
      <c r="AH28" s="742"/>
      <c r="AI28" s="742">
        <f>SUM(AI29:AI68)</f>
        <v>11961346.043635767</v>
      </c>
      <c r="AJ28" s="743">
        <f>SUM(AJ29:AJ68)</f>
        <v>25750268.791747637</v>
      </c>
    </row>
    <row r="29" spans="1:37" s="221" customFormat="1" ht="31.5" customHeight="1">
      <c r="A29" s="961" t="s">
        <v>607</v>
      </c>
      <c r="B29" s="433" t="s">
        <v>133</v>
      </c>
      <c r="C29" s="562"/>
      <c r="D29" s="606"/>
      <c r="E29" s="1003"/>
      <c r="F29" s="484"/>
      <c r="G29" s="484"/>
      <c r="H29" s="484"/>
      <c r="I29" s="607"/>
      <c r="J29" s="802"/>
      <c r="K29" s="799"/>
      <c r="L29" s="800"/>
      <c r="M29" s="799"/>
      <c r="N29" s="800"/>
      <c r="O29" s="801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1">
        <f t="shared" ref="AE29:AE92" si="0">D29-S29-Y29</f>
        <v>0</v>
      </c>
      <c r="AF29" s="742"/>
      <c r="AG29" s="742"/>
      <c r="AH29" s="742"/>
      <c r="AI29" s="742"/>
      <c r="AJ29" s="743"/>
      <c r="AK29" s="410"/>
    </row>
    <row r="30" spans="1:37" s="221" customFormat="1" ht="31.5" customHeight="1" outlineLevel="1">
      <c r="A30" s="961" t="s">
        <v>613</v>
      </c>
      <c r="B30" s="431" t="s">
        <v>151</v>
      </c>
      <c r="C30" s="563" t="s">
        <v>33</v>
      </c>
      <c r="D30" s="608">
        <v>0.44</v>
      </c>
      <c r="E30" s="1004">
        <v>49415</v>
      </c>
      <c r="F30" s="477">
        <f>E30*D30</f>
        <v>21742.6</v>
      </c>
      <c r="G30" s="477"/>
      <c r="H30" s="477"/>
      <c r="I30" s="609">
        <f>F30+H30</f>
        <v>21742.6</v>
      </c>
      <c r="J30" s="803">
        <v>0.44</v>
      </c>
      <c r="K30" s="804">
        <v>49415</v>
      </c>
      <c r="L30" s="805">
        <f>K30*J30</f>
        <v>21742.6</v>
      </c>
      <c r="M30" s="804"/>
      <c r="N30" s="805"/>
      <c r="O30" s="806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1">
        <f t="shared" si="0"/>
        <v>0</v>
      </c>
      <c r="AF30" s="744">
        <v>49415</v>
      </c>
      <c r="AG30" s="744">
        <f>AF30*AE30</f>
        <v>0</v>
      </c>
      <c r="AH30" s="744"/>
      <c r="AI30" s="744"/>
      <c r="AJ30" s="745">
        <f>AG30+AI30</f>
        <v>0</v>
      </c>
      <c r="AK30" s="410"/>
    </row>
    <row r="31" spans="1:37" s="221" customFormat="1" ht="31.5" customHeight="1" outlineLevel="1">
      <c r="A31" s="961" t="s">
        <v>614</v>
      </c>
      <c r="B31" s="431" t="s">
        <v>152</v>
      </c>
      <c r="C31" s="563" t="s">
        <v>153</v>
      </c>
      <c r="D31" s="608">
        <v>389.4</v>
      </c>
      <c r="E31" s="1004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3">
        <v>389.4</v>
      </c>
      <c r="K31" s="804">
        <v>990.36</v>
      </c>
      <c r="L31" s="805">
        <f>K31*J31</f>
        <v>385646.18400000001</v>
      </c>
      <c r="M31" s="804"/>
      <c r="N31" s="805"/>
      <c r="O31" s="806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1">
        <f t="shared" si="0"/>
        <v>0</v>
      </c>
      <c r="AF31" s="744">
        <v>990.36</v>
      </c>
      <c r="AG31" s="744">
        <f>AF31*AE31</f>
        <v>0</v>
      </c>
      <c r="AH31" s="744"/>
      <c r="AI31" s="744"/>
      <c r="AJ31" s="745">
        <f>AG31+AI31</f>
        <v>0</v>
      </c>
      <c r="AK31" s="410"/>
    </row>
    <row r="32" spans="1:37" s="230" customFormat="1" ht="31.5" customHeight="1">
      <c r="A32" s="962" t="s">
        <v>608</v>
      </c>
      <c r="B32" s="433" t="s">
        <v>154</v>
      </c>
      <c r="C32" s="562" t="s">
        <v>33</v>
      </c>
      <c r="D32" s="606">
        <v>0.34</v>
      </c>
      <c r="E32" s="1003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2"/>
      <c r="K32" s="799">
        <v>95478</v>
      </c>
      <c r="L32" s="800">
        <f>K32*J32</f>
        <v>0</v>
      </c>
      <c r="M32" s="799">
        <v>229000</v>
      </c>
      <c r="N32" s="800">
        <f>M32*J32</f>
        <v>0</v>
      </c>
      <c r="O32" s="801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1">
        <f t="shared" si="0"/>
        <v>0.34</v>
      </c>
      <c r="AF32" s="746">
        <v>95478</v>
      </c>
      <c r="AG32" s="746">
        <f>AF32*AE32</f>
        <v>32462.520000000004</v>
      </c>
      <c r="AH32" s="746">
        <v>229000</v>
      </c>
      <c r="AI32" s="746">
        <f>AH32*AE32</f>
        <v>77860</v>
      </c>
      <c r="AJ32" s="747">
        <f>AG32+AI32</f>
        <v>110322.52</v>
      </c>
      <c r="AK32" s="409"/>
    </row>
    <row r="33" spans="1:38" s="221" customFormat="1" ht="31.5" customHeight="1">
      <c r="A33" s="962" t="s">
        <v>610</v>
      </c>
      <c r="B33" s="433" t="s">
        <v>155</v>
      </c>
      <c r="C33" s="562" t="s">
        <v>153</v>
      </c>
      <c r="D33" s="606">
        <v>389.4</v>
      </c>
      <c r="E33" s="1003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2">
        <v>389.4</v>
      </c>
      <c r="K33" s="799">
        <v>2711</v>
      </c>
      <c r="L33" s="800">
        <f>K33*J33</f>
        <v>1055663.3999999999</v>
      </c>
      <c r="M33" s="799">
        <v>6573</v>
      </c>
      <c r="N33" s="800">
        <f>M33*J33</f>
        <v>2559526.1999999997</v>
      </c>
      <c r="O33" s="801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1">
        <f t="shared" si="0"/>
        <v>0</v>
      </c>
      <c r="AF33" s="742">
        <v>2711</v>
      </c>
      <c r="AG33" s="742">
        <f>AF33*AE33</f>
        <v>0</v>
      </c>
      <c r="AH33" s="742">
        <v>6573</v>
      </c>
      <c r="AI33" s="742">
        <f>AH33*AE33</f>
        <v>0</v>
      </c>
      <c r="AJ33" s="743">
        <f>AG33+AI33</f>
        <v>0</v>
      </c>
      <c r="AK33" s="410"/>
    </row>
    <row r="34" spans="1:38" s="230" customFormat="1" ht="31.5" customHeight="1">
      <c r="A34" s="962" t="s">
        <v>609</v>
      </c>
      <c r="B34" s="433" t="s">
        <v>156</v>
      </c>
      <c r="C34" s="564"/>
      <c r="D34" s="606"/>
      <c r="E34" s="1005"/>
      <c r="F34" s="1006"/>
      <c r="G34" s="455"/>
      <c r="H34" s="455"/>
      <c r="I34" s="607"/>
      <c r="J34" s="802"/>
      <c r="K34" s="799"/>
      <c r="L34" s="807"/>
      <c r="M34" s="799"/>
      <c r="N34" s="808"/>
      <c r="O34" s="801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1">
        <f t="shared" si="0"/>
        <v>0</v>
      </c>
      <c r="AF34" s="742"/>
      <c r="AG34" s="742"/>
      <c r="AH34" s="742"/>
      <c r="AI34" s="742"/>
      <c r="AJ34" s="743"/>
      <c r="AK34" s="409"/>
      <c r="AL34" s="994"/>
    </row>
    <row r="35" spans="1:38" s="221" customFormat="1" ht="31.5" customHeight="1">
      <c r="A35" s="961" t="s">
        <v>615</v>
      </c>
      <c r="B35" s="431" t="s">
        <v>157</v>
      </c>
      <c r="C35" s="563" t="s">
        <v>153</v>
      </c>
      <c r="D35" s="608">
        <v>536</v>
      </c>
      <c r="E35" s="1004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3">
        <v>428.8</v>
      </c>
      <c r="K35" s="804">
        <v>4955</v>
      </c>
      <c r="L35" s="805">
        <f>K35*J35</f>
        <v>2124704</v>
      </c>
      <c r="M35" s="804">
        <v>4501</v>
      </c>
      <c r="N35" s="805">
        <f>M35*J35</f>
        <v>1930028.8</v>
      </c>
      <c r="O35" s="809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1">
        <f t="shared" si="0"/>
        <v>10.239999999999995</v>
      </c>
      <c r="AF35" s="744">
        <v>4955</v>
      </c>
      <c r="AG35" s="744">
        <f>AF35*AE35</f>
        <v>50739.199999999975</v>
      </c>
      <c r="AH35" s="744">
        <v>4501</v>
      </c>
      <c r="AI35" s="744">
        <f>AH35*AE35</f>
        <v>46090.239999999976</v>
      </c>
      <c r="AJ35" s="745">
        <f>AG35+AI35</f>
        <v>96829.439999999944</v>
      </c>
      <c r="AK35" s="410"/>
    </row>
    <row r="36" spans="1:38" s="409" customFormat="1" ht="31.5" customHeight="1">
      <c r="A36" s="961" t="s">
        <v>617</v>
      </c>
      <c r="B36" s="431" t="s">
        <v>158</v>
      </c>
      <c r="C36" s="563" t="s">
        <v>31</v>
      </c>
      <c r="D36" s="608">
        <v>2</v>
      </c>
      <c r="E36" s="1004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3"/>
      <c r="K36" s="804">
        <v>8577.880000000001</v>
      </c>
      <c r="L36" s="805">
        <f>K36*J36</f>
        <v>0</v>
      </c>
      <c r="M36" s="804">
        <v>4657.25</v>
      </c>
      <c r="N36" s="805">
        <f>M36*J36</f>
        <v>0</v>
      </c>
      <c r="O36" s="809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1">
        <f t="shared" si="0"/>
        <v>2</v>
      </c>
      <c r="AF36" s="748">
        <v>8577.880000000001</v>
      </c>
      <c r="AG36" s="748">
        <f>AF36*AE36</f>
        <v>17155.760000000002</v>
      </c>
      <c r="AH36" s="748">
        <v>4657.25</v>
      </c>
      <c r="AI36" s="748">
        <f>AH36*AE36</f>
        <v>9314.5</v>
      </c>
      <c r="AJ36" s="749">
        <f>AG36+AI36</f>
        <v>26470.260000000002</v>
      </c>
    </row>
    <row r="37" spans="1:38" s="410" customFormat="1" ht="31.5" customHeight="1">
      <c r="A37" s="963" t="s">
        <v>612</v>
      </c>
      <c r="B37" s="433" t="s">
        <v>159</v>
      </c>
      <c r="C37" s="562"/>
      <c r="D37" s="606"/>
      <c r="E37" s="1003"/>
      <c r="F37" s="484"/>
      <c r="G37" s="484"/>
      <c r="H37" s="484"/>
      <c r="I37" s="707"/>
      <c r="J37" s="802"/>
      <c r="K37" s="799"/>
      <c r="L37" s="800"/>
      <c r="M37" s="799"/>
      <c r="N37" s="800"/>
      <c r="O37" s="810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1">
        <f t="shared" si="0"/>
        <v>0</v>
      </c>
      <c r="AF37" s="746"/>
      <c r="AG37" s="746"/>
      <c r="AH37" s="746"/>
      <c r="AI37" s="746"/>
      <c r="AJ37" s="747"/>
    </row>
    <row r="38" spans="1:38" s="410" customFormat="1" ht="31.5" customHeight="1">
      <c r="A38" s="963" t="s">
        <v>618</v>
      </c>
      <c r="B38" s="431" t="s">
        <v>160</v>
      </c>
      <c r="C38" s="563" t="s">
        <v>153</v>
      </c>
      <c r="D38" s="608">
        <v>301.39999999999998</v>
      </c>
      <c r="E38" s="1004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3"/>
      <c r="K38" s="804">
        <v>3957.0696000000007</v>
      </c>
      <c r="L38" s="805">
        <f t="shared" ref="L38:L45" si="6">K38*J38</f>
        <v>0</v>
      </c>
      <c r="M38" s="804"/>
      <c r="N38" s="805"/>
      <c r="O38" s="809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1">
        <f t="shared" si="0"/>
        <v>301.39999999999998</v>
      </c>
      <c r="AF38" s="748">
        <v>3957.0696000000007</v>
      </c>
      <c r="AG38" s="748">
        <f t="shared" ref="AG38:AG45" si="12">AF38*AE38</f>
        <v>1192660.7774400001</v>
      </c>
      <c r="AH38" s="748"/>
      <c r="AI38" s="748"/>
      <c r="AJ38" s="749">
        <f t="shared" ref="AJ38:AJ45" si="13">AG38+AI38</f>
        <v>1192660.7774400001</v>
      </c>
    </row>
    <row r="39" spans="1:38" s="410" customFormat="1" ht="31.5" customHeight="1">
      <c r="A39" s="963" t="s">
        <v>619</v>
      </c>
      <c r="B39" s="431" t="s">
        <v>161</v>
      </c>
      <c r="C39" s="563" t="s">
        <v>153</v>
      </c>
      <c r="D39" s="608">
        <v>168.8</v>
      </c>
      <c r="E39" s="1004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3"/>
      <c r="K39" s="804">
        <v>1131.7614000000001</v>
      </c>
      <c r="L39" s="805">
        <f t="shared" si="6"/>
        <v>0</v>
      </c>
      <c r="M39" s="804">
        <v>3051.3912000000005</v>
      </c>
      <c r="N39" s="805">
        <f>M39*J39</f>
        <v>0</v>
      </c>
      <c r="O39" s="809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1">
        <f t="shared" si="0"/>
        <v>168.8</v>
      </c>
      <c r="AF39" s="748">
        <v>1131.7614000000001</v>
      </c>
      <c r="AG39" s="748">
        <f t="shared" si="12"/>
        <v>191041.32432000001</v>
      </c>
      <c r="AH39" s="748">
        <v>3051.3912000000005</v>
      </c>
      <c r="AI39" s="748">
        <f>AH39*AE39</f>
        <v>515074.8345600001</v>
      </c>
      <c r="AJ39" s="749">
        <f t="shared" si="13"/>
        <v>706116.15888000012</v>
      </c>
    </row>
    <row r="40" spans="1:38" s="410" customFormat="1" ht="31.5" customHeight="1">
      <c r="A40" s="963" t="s">
        <v>620</v>
      </c>
      <c r="B40" s="431" t="s">
        <v>162</v>
      </c>
      <c r="C40" s="563" t="s">
        <v>153</v>
      </c>
      <c r="D40" s="608">
        <v>111.8</v>
      </c>
      <c r="E40" s="1004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3"/>
      <c r="K40" s="804">
        <v>7888.9800000000014</v>
      </c>
      <c r="L40" s="805">
        <f t="shared" si="6"/>
        <v>0</v>
      </c>
      <c r="M40" s="804"/>
      <c r="N40" s="805"/>
      <c r="O40" s="809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1">
        <f t="shared" si="0"/>
        <v>111.8</v>
      </c>
      <c r="AF40" s="748">
        <v>7888.9800000000014</v>
      </c>
      <c r="AG40" s="748">
        <f t="shared" si="12"/>
        <v>881987.96400000015</v>
      </c>
      <c r="AH40" s="748"/>
      <c r="AI40" s="748"/>
      <c r="AJ40" s="749">
        <f t="shared" si="13"/>
        <v>881987.96400000015</v>
      </c>
    </row>
    <row r="41" spans="1:38" s="410" customFormat="1" ht="31.5" customHeight="1">
      <c r="A41" s="963" t="s">
        <v>621</v>
      </c>
      <c r="B41" s="431" t="s">
        <v>163</v>
      </c>
      <c r="C41" s="563" t="s">
        <v>153</v>
      </c>
      <c r="D41" s="608">
        <v>206.75</v>
      </c>
      <c r="E41" s="1004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3"/>
      <c r="K41" s="804">
        <v>1134.7875000000001</v>
      </c>
      <c r="L41" s="805">
        <f t="shared" si="6"/>
        <v>0</v>
      </c>
      <c r="M41" s="804">
        <v>719.08980000000008</v>
      </c>
      <c r="N41" s="805">
        <f>M41*J41</f>
        <v>0</v>
      </c>
      <c r="O41" s="809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1">
        <f t="shared" si="0"/>
        <v>206.75</v>
      </c>
      <c r="AF41" s="748">
        <v>1134.7875000000001</v>
      </c>
      <c r="AG41" s="748">
        <f t="shared" si="12"/>
        <v>234617.31562500002</v>
      </c>
      <c r="AH41" s="748">
        <v>719.08980000000008</v>
      </c>
      <c r="AI41" s="748">
        <f>AH41*AE41</f>
        <v>148671.81615000003</v>
      </c>
      <c r="AJ41" s="749">
        <f t="shared" si="13"/>
        <v>383289.13177500002</v>
      </c>
    </row>
    <row r="42" spans="1:38" s="410" customFormat="1" ht="31.5" customHeight="1">
      <c r="A42" s="963" t="s">
        <v>622</v>
      </c>
      <c r="B42" s="431" t="s">
        <v>164</v>
      </c>
      <c r="C42" s="563" t="s">
        <v>153</v>
      </c>
      <c r="D42" s="608">
        <v>69.400000000000006</v>
      </c>
      <c r="E42" s="1004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3"/>
      <c r="K42" s="804">
        <v>888.18000000000006</v>
      </c>
      <c r="L42" s="805">
        <f t="shared" si="6"/>
        <v>0</v>
      </c>
      <c r="M42" s="804">
        <v>462.8</v>
      </c>
      <c r="N42" s="805">
        <f>M42*J42</f>
        <v>0</v>
      </c>
      <c r="O42" s="809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1">
        <f t="shared" si="0"/>
        <v>69.400000000000006</v>
      </c>
      <c r="AF42" s="748">
        <v>888.18000000000006</v>
      </c>
      <c r="AG42" s="748">
        <f t="shared" si="12"/>
        <v>61639.69200000001</v>
      </c>
      <c r="AH42" s="748">
        <v>462.8</v>
      </c>
      <c r="AI42" s="748">
        <f>AH42*AE42</f>
        <v>32118.320000000003</v>
      </c>
      <c r="AJ42" s="749">
        <f t="shared" si="13"/>
        <v>93758.012000000017</v>
      </c>
    </row>
    <row r="43" spans="1:38" s="410" customFormat="1" ht="31.5" customHeight="1">
      <c r="A43" s="963" t="s">
        <v>623</v>
      </c>
      <c r="B43" s="431" t="s">
        <v>165</v>
      </c>
      <c r="C43" s="563" t="s">
        <v>153</v>
      </c>
      <c r="D43" s="608">
        <v>69.400000000000006</v>
      </c>
      <c r="E43" s="1004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3"/>
      <c r="K43" s="804">
        <v>1277.25</v>
      </c>
      <c r="L43" s="805">
        <f t="shared" si="6"/>
        <v>0</v>
      </c>
      <c r="M43" s="804">
        <v>397.78700000000003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1">
        <f t="shared" si="0"/>
        <v>69.400000000000006</v>
      </c>
      <c r="AF43" s="748">
        <v>1277.25</v>
      </c>
      <c r="AG43" s="748">
        <f t="shared" si="12"/>
        <v>88641.150000000009</v>
      </c>
      <c r="AH43" s="748">
        <v>397.78700000000003</v>
      </c>
      <c r="AI43" s="748">
        <f>AH43*AE43</f>
        <v>27606.417800000003</v>
      </c>
      <c r="AJ43" s="749">
        <f t="shared" si="13"/>
        <v>116247.56780000002</v>
      </c>
    </row>
    <row r="44" spans="1:38" s="410" customFormat="1" ht="31.5" customHeight="1">
      <c r="A44" s="963" t="s">
        <v>624</v>
      </c>
      <c r="B44" s="431" t="s">
        <v>166</v>
      </c>
      <c r="C44" s="563" t="s">
        <v>153</v>
      </c>
      <c r="D44" s="608">
        <f>69.4*2</f>
        <v>138.80000000000001</v>
      </c>
      <c r="E44" s="1004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3"/>
      <c r="K44" s="804">
        <v>635.48100000000011</v>
      </c>
      <c r="L44" s="805">
        <f t="shared" si="6"/>
        <v>0</v>
      </c>
      <c r="M44" s="804">
        <v>740.96879999999999</v>
      </c>
      <c r="N44" s="805">
        <f>M44*J44</f>
        <v>0</v>
      </c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1">
        <f t="shared" si="0"/>
        <v>138.80000000000001</v>
      </c>
      <c r="AF44" s="748">
        <v>635.48100000000011</v>
      </c>
      <c r="AG44" s="748">
        <f t="shared" si="12"/>
        <v>88204.762800000026</v>
      </c>
      <c r="AH44" s="748">
        <v>740.96879999999999</v>
      </c>
      <c r="AI44" s="748">
        <f>AH44*AE44</f>
        <v>102846.46944</v>
      </c>
      <c r="AJ44" s="749">
        <f t="shared" si="13"/>
        <v>191051.23224000004</v>
      </c>
    </row>
    <row r="45" spans="1:38" s="410" customFormat="1" ht="31.5" customHeight="1">
      <c r="A45" s="963" t="s">
        <v>625</v>
      </c>
      <c r="B45" s="431" t="s">
        <v>167</v>
      </c>
      <c r="C45" s="563" t="s">
        <v>153</v>
      </c>
      <c r="D45" s="608">
        <f>69.4*2</f>
        <v>138.80000000000001</v>
      </c>
      <c r="E45" s="1004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3"/>
      <c r="K45" s="804">
        <v>75.652500000000018</v>
      </c>
      <c r="L45" s="805">
        <f t="shared" si="6"/>
        <v>0</v>
      </c>
      <c r="M45" s="804">
        <v>42.299400000000006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1">
        <f t="shared" si="0"/>
        <v>138.80000000000001</v>
      </c>
      <c r="AF45" s="748">
        <v>75.652500000000018</v>
      </c>
      <c r="AG45" s="748">
        <f t="shared" si="12"/>
        <v>10500.567000000003</v>
      </c>
      <c r="AH45" s="748">
        <v>42.299400000000006</v>
      </c>
      <c r="AI45" s="748">
        <f>AH45*AE45</f>
        <v>5871.1567200000009</v>
      </c>
      <c r="AJ45" s="749">
        <f t="shared" si="13"/>
        <v>16371.723720000004</v>
      </c>
    </row>
    <row r="46" spans="1:38" s="221" customFormat="1" ht="31.5" customHeight="1">
      <c r="A46" s="961" t="s">
        <v>611</v>
      </c>
      <c r="B46" s="433" t="s">
        <v>168</v>
      </c>
      <c r="C46" s="563"/>
      <c r="D46" s="608"/>
      <c r="E46" s="1007"/>
      <c r="F46" s="441"/>
      <c r="G46" s="441"/>
      <c r="H46" s="441"/>
      <c r="I46" s="609"/>
      <c r="J46" s="803"/>
      <c r="K46" s="804"/>
      <c r="L46" s="811"/>
      <c r="M46" s="804"/>
      <c r="N46" s="811"/>
      <c r="O46" s="806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1">
        <f t="shared" si="0"/>
        <v>0</v>
      </c>
      <c r="AF46" s="744"/>
      <c r="AG46" s="744"/>
      <c r="AH46" s="744"/>
      <c r="AI46" s="744"/>
      <c r="AJ46" s="745"/>
      <c r="AK46" s="410"/>
    </row>
    <row r="47" spans="1:38" s="221" customFormat="1" ht="31.5" customHeight="1">
      <c r="A47" s="961" t="s">
        <v>626</v>
      </c>
      <c r="B47" s="431" t="s">
        <v>169</v>
      </c>
      <c r="C47" s="563" t="s">
        <v>153</v>
      </c>
      <c r="D47" s="608">
        <v>352.5</v>
      </c>
      <c r="E47" s="1004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3">
        <v>352.5</v>
      </c>
      <c r="K47" s="804">
        <v>378.26249999999999</v>
      </c>
      <c r="L47" s="805">
        <f t="shared" ref="L47:L68" si="17">K47*J47</f>
        <v>133337.53125</v>
      </c>
      <c r="M47" s="804">
        <v>72.930000000000007</v>
      </c>
      <c r="N47" s="805">
        <f t="shared" ref="N47:N68" si="18">M47*J47</f>
        <v>25707.825000000001</v>
      </c>
      <c r="O47" s="809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1">
        <f t="shared" si="0"/>
        <v>0</v>
      </c>
      <c r="AF47" s="744">
        <v>378.26249999999999</v>
      </c>
      <c r="AG47" s="744">
        <f t="shared" ref="AG47:AG68" si="24">AF47*AE47</f>
        <v>0</v>
      </c>
      <c r="AH47" s="744">
        <v>72.930000000000007</v>
      </c>
      <c r="AI47" s="744">
        <f t="shared" ref="AI47:AI68" si="25">AH47*AE47</f>
        <v>0</v>
      </c>
      <c r="AJ47" s="745">
        <f t="shared" ref="AJ47:AJ68" si="26">AG47+AI47</f>
        <v>0</v>
      </c>
      <c r="AK47" s="410"/>
    </row>
    <row r="48" spans="1:38" s="221" customFormat="1" ht="31.5" customHeight="1">
      <c r="A48" s="961" t="s">
        <v>627</v>
      </c>
      <c r="B48" s="431" t="s">
        <v>170</v>
      </c>
      <c r="C48" s="563" t="s">
        <v>171</v>
      </c>
      <c r="D48" s="608">
        <v>7.87</v>
      </c>
      <c r="E48" s="1004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3">
        <v>7.87</v>
      </c>
      <c r="K48" s="804">
        <v>13208</v>
      </c>
      <c r="L48" s="805">
        <f t="shared" si="17"/>
        <v>103946.96</v>
      </c>
      <c r="M48" s="804">
        <v>14998</v>
      </c>
      <c r="N48" s="805">
        <f t="shared" si="18"/>
        <v>118034.26</v>
      </c>
      <c r="O48" s="809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1">
        <f t="shared" si="0"/>
        <v>0</v>
      </c>
      <c r="AF48" s="744">
        <v>13208</v>
      </c>
      <c r="AG48" s="744">
        <f t="shared" si="24"/>
        <v>0</v>
      </c>
      <c r="AH48" s="744">
        <v>14998</v>
      </c>
      <c r="AI48" s="744">
        <f t="shared" si="25"/>
        <v>0</v>
      </c>
      <c r="AJ48" s="745">
        <f t="shared" si="26"/>
        <v>0</v>
      </c>
      <c r="AK48" s="410"/>
    </row>
    <row r="49" spans="1:37" s="410" customFormat="1" ht="31.5" customHeight="1">
      <c r="A49" s="963" t="s">
        <v>628</v>
      </c>
      <c r="B49" s="431" t="s">
        <v>172</v>
      </c>
      <c r="C49" s="563" t="s">
        <v>153</v>
      </c>
      <c r="D49" s="608">
        <v>187.8</v>
      </c>
      <c r="E49" s="1004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3"/>
      <c r="K49" s="804">
        <v>4772</v>
      </c>
      <c r="L49" s="805">
        <f t="shared" si="17"/>
        <v>0</v>
      </c>
      <c r="M49" s="804">
        <v>2131</v>
      </c>
      <c r="N49" s="805">
        <f t="shared" si="18"/>
        <v>0</v>
      </c>
      <c r="O49" s="809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1">
        <f t="shared" si="0"/>
        <v>187.8</v>
      </c>
      <c r="AF49" s="748">
        <v>4772</v>
      </c>
      <c r="AG49" s="748">
        <f t="shared" si="24"/>
        <v>896181.60000000009</v>
      </c>
      <c r="AH49" s="748">
        <v>2131</v>
      </c>
      <c r="AI49" s="748">
        <f t="shared" si="25"/>
        <v>400201.80000000005</v>
      </c>
      <c r="AJ49" s="749">
        <f t="shared" si="26"/>
        <v>1296383.4000000001</v>
      </c>
    </row>
    <row r="50" spans="1:37" s="410" customFormat="1" ht="31.5" customHeight="1">
      <c r="A50" s="963" t="s">
        <v>629</v>
      </c>
      <c r="B50" s="431" t="s">
        <v>173</v>
      </c>
      <c r="C50" s="563" t="s">
        <v>153</v>
      </c>
      <c r="D50" s="608">
        <v>332.1</v>
      </c>
      <c r="E50" s="1004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3"/>
      <c r="K50" s="804">
        <v>2629</v>
      </c>
      <c r="L50" s="805">
        <f t="shared" si="17"/>
        <v>0</v>
      </c>
      <c r="M50" s="804">
        <v>3034</v>
      </c>
      <c r="N50" s="805">
        <f t="shared" si="18"/>
        <v>0</v>
      </c>
      <c r="O50" s="809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1">
        <f t="shared" si="0"/>
        <v>332.1</v>
      </c>
      <c r="AF50" s="748">
        <v>2629</v>
      </c>
      <c r="AG50" s="748">
        <f t="shared" si="24"/>
        <v>873090.9</v>
      </c>
      <c r="AH50" s="748">
        <v>3034</v>
      </c>
      <c r="AI50" s="748">
        <f t="shared" si="25"/>
        <v>1007591.4</v>
      </c>
      <c r="AJ50" s="749">
        <f t="shared" si="26"/>
        <v>1880682.3</v>
      </c>
    </row>
    <row r="51" spans="1:37" s="410" customFormat="1" ht="31.5" customHeight="1">
      <c r="A51" s="963" t="s">
        <v>630</v>
      </c>
      <c r="B51" s="431" t="s">
        <v>174</v>
      </c>
      <c r="C51" s="563" t="s">
        <v>153</v>
      </c>
      <c r="D51" s="608">
        <v>121.8</v>
      </c>
      <c r="E51" s="1004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3"/>
      <c r="K51" s="804">
        <v>708.10739999999998</v>
      </c>
      <c r="L51" s="805">
        <f t="shared" si="17"/>
        <v>0</v>
      </c>
      <c r="M51" s="804">
        <v>2641.5246000000002</v>
      </c>
      <c r="N51" s="805">
        <f t="shared" si="18"/>
        <v>0</v>
      </c>
      <c r="O51" s="809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1">
        <f t="shared" si="0"/>
        <v>121.8</v>
      </c>
      <c r="AF51" s="748">
        <v>708.10739999999998</v>
      </c>
      <c r="AG51" s="748">
        <f t="shared" si="24"/>
        <v>86247.481319999992</v>
      </c>
      <c r="AH51" s="748">
        <v>2641.5246000000002</v>
      </c>
      <c r="AI51" s="748">
        <f t="shared" si="25"/>
        <v>321737.69628000003</v>
      </c>
      <c r="AJ51" s="749">
        <f t="shared" si="26"/>
        <v>407985.17760000005</v>
      </c>
    </row>
    <row r="52" spans="1:37" s="410" customFormat="1" ht="31.5" customHeight="1">
      <c r="A52" s="963" t="s">
        <v>631</v>
      </c>
      <c r="B52" s="431" t="s">
        <v>175</v>
      </c>
      <c r="C52" s="563" t="s">
        <v>153</v>
      </c>
      <c r="D52" s="608">
        <v>141.30000000000001</v>
      </c>
      <c r="E52" s="1004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3"/>
      <c r="K52" s="804">
        <v>680.87250000000006</v>
      </c>
      <c r="L52" s="805">
        <f t="shared" si="17"/>
        <v>0</v>
      </c>
      <c r="M52" s="804">
        <v>1083.7398000000001</v>
      </c>
      <c r="N52" s="805">
        <f t="shared" si="18"/>
        <v>0</v>
      </c>
      <c r="O52" s="809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1">
        <f t="shared" si="0"/>
        <v>141.30000000000001</v>
      </c>
      <c r="AF52" s="748">
        <v>680.87250000000006</v>
      </c>
      <c r="AG52" s="748">
        <f t="shared" si="24"/>
        <v>96207.284250000012</v>
      </c>
      <c r="AH52" s="748">
        <v>1083.7398000000001</v>
      </c>
      <c r="AI52" s="748">
        <f t="shared" si="25"/>
        <v>153132.43374000001</v>
      </c>
      <c r="AJ52" s="749">
        <f t="shared" si="26"/>
        <v>249339.71799000003</v>
      </c>
    </row>
    <row r="53" spans="1:37" s="410" customFormat="1" ht="31.5" customHeight="1">
      <c r="A53" s="963" t="s">
        <v>632</v>
      </c>
      <c r="B53" s="431" t="s">
        <v>176</v>
      </c>
      <c r="C53" s="563" t="s">
        <v>153</v>
      </c>
      <c r="D53" s="608">
        <v>355.6</v>
      </c>
      <c r="E53" s="1004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3"/>
      <c r="K53" s="804">
        <v>3576</v>
      </c>
      <c r="L53" s="805">
        <f t="shared" si="17"/>
        <v>0</v>
      </c>
      <c r="M53" s="804">
        <v>1630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1">
        <f t="shared" si="0"/>
        <v>355.6</v>
      </c>
      <c r="AF53" s="748">
        <v>3576</v>
      </c>
      <c r="AG53" s="748">
        <f t="shared" si="24"/>
        <v>1271625.6000000001</v>
      </c>
      <c r="AH53" s="748">
        <v>1630</v>
      </c>
      <c r="AI53" s="748">
        <f t="shared" si="25"/>
        <v>579628</v>
      </c>
      <c r="AJ53" s="749">
        <f t="shared" si="26"/>
        <v>1851253.6</v>
      </c>
    </row>
    <row r="54" spans="1:37" s="410" customFormat="1" ht="31.5" customHeight="1">
      <c r="A54" s="963" t="s">
        <v>633</v>
      </c>
      <c r="B54" s="431" t="s">
        <v>177</v>
      </c>
      <c r="C54" s="563" t="s">
        <v>153</v>
      </c>
      <c r="D54" s="608">
        <v>2</v>
      </c>
      <c r="E54" s="1004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3"/>
      <c r="K54" s="804">
        <v>4149</v>
      </c>
      <c r="L54" s="805">
        <f t="shared" si="17"/>
        <v>0</v>
      </c>
      <c r="M54" s="804">
        <v>2131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1">
        <f t="shared" si="0"/>
        <v>2</v>
      </c>
      <c r="AF54" s="748">
        <v>4149</v>
      </c>
      <c r="AG54" s="748">
        <f t="shared" si="24"/>
        <v>8298</v>
      </c>
      <c r="AH54" s="748">
        <v>2131</v>
      </c>
      <c r="AI54" s="748">
        <f t="shared" si="25"/>
        <v>4262</v>
      </c>
      <c r="AJ54" s="749">
        <f t="shared" si="26"/>
        <v>12560</v>
      </c>
    </row>
    <row r="55" spans="1:37" s="410" customFormat="1" ht="31.5" customHeight="1">
      <c r="A55" s="963" t="s">
        <v>634</v>
      </c>
      <c r="B55" s="431" t="s">
        <v>178</v>
      </c>
      <c r="C55" s="563" t="s">
        <v>153</v>
      </c>
      <c r="D55" s="608">
        <v>141.30000000000001</v>
      </c>
      <c r="E55" s="1004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3"/>
      <c r="K55" s="804">
        <v>3470</v>
      </c>
      <c r="L55" s="805">
        <f t="shared" si="17"/>
        <v>0</v>
      </c>
      <c r="M55" s="804">
        <v>1590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1">
        <f t="shared" si="0"/>
        <v>141.30000000000001</v>
      </c>
      <c r="AF55" s="748">
        <v>3470</v>
      </c>
      <c r="AG55" s="748">
        <f t="shared" si="24"/>
        <v>490311.00000000006</v>
      </c>
      <c r="AH55" s="748">
        <v>1590</v>
      </c>
      <c r="AI55" s="748">
        <f t="shared" si="25"/>
        <v>224667.00000000003</v>
      </c>
      <c r="AJ55" s="749">
        <f t="shared" si="26"/>
        <v>714978.00000000012</v>
      </c>
    </row>
    <row r="56" spans="1:37" s="410" customFormat="1" ht="31.5" customHeight="1">
      <c r="A56" s="963" t="s">
        <v>635</v>
      </c>
      <c r="B56" s="431" t="s">
        <v>179</v>
      </c>
      <c r="C56" s="563" t="s">
        <v>153</v>
      </c>
      <c r="D56" s="608">
        <v>1140.5999999999999</v>
      </c>
      <c r="E56" s="1004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3"/>
      <c r="K56" s="804">
        <v>75.652500000000018</v>
      </c>
      <c r="L56" s="805">
        <f t="shared" si="17"/>
        <v>0</v>
      </c>
      <c r="M56" s="804">
        <v>42.299400000000006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1">
        <f t="shared" si="0"/>
        <v>1140.5999999999999</v>
      </c>
      <c r="AF56" s="748">
        <v>75.652500000000018</v>
      </c>
      <c r="AG56" s="748">
        <f t="shared" si="24"/>
        <v>86289.241500000018</v>
      </c>
      <c r="AH56" s="748">
        <v>42.299400000000006</v>
      </c>
      <c r="AI56" s="748">
        <f t="shared" si="25"/>
        <v>48246.695640000005</v>
      </c>
      <c r="AJ56" s="749">
        <f t="shared" si="26"/>
        <v>134535.93714000002</v>
      </c>
    </row>
    <row r="57" spans="1:37" s="230" customFormat="1" ht="31.5" customHeight="1">
      <c r="A57" s="961" t="s">
        <v>636</v>
      </c>
      <c r="B57" s="431" t="s">
        <v>180</v>
      </c>
      <c r="C57" s="563" t="s">
        <v>153</v>
      </c>
      <c r="D57" s="606">
        <v>1194.52</v>
      </c>
      <c r="E57" s="1003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3">
        <v>98.58</v>
      </c>
      <c r="K57" s="804">
        <v>4448.1898168301914</v>
      </c>
      <c r="L57" s="805">
        <f t="shared" si="17"/>
        <v>438502.55214312027</v>
      </c>
      <c r="M57" s="804">
        <v>3702.4359575394305</v>
      </c>
      <c r="N57" s="805">
        <f t="shared" si="18"/>
        <v>364986.13669423707</v>
      </c>
      <c r="O57" s="809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1">
        <f t="shared" si="0"/>
        <v>1095.94</v>
      </c>
      <c r="AF57" s="744">
        <v>4448.1898168301914</v>
      </c>
      <c r="AG57" s="744">
        <f t="shared" si="24"/>
        <v>4874949.14785688</v>
      </c>
      <c r="AH57" s="744">
        <v>3702.4359575394305</v>
      </c>
      <c r="AI57" s="744">
        <f t="shared" si="25"/>
        <v>4057647.6633057636</v>
      </c>
      <c r="AJ57" s="745">
        <f t="shared" si="26"/>
        <v>8932596.8111626431</v>
      </c>
      <c r="AK57" s="409"/>
    </row>
    <row r="58" spans="1:37" s="499" customFormat="1" ht="31.5" customHeight="1">
      <c r="A58" s="964" t="s">
        <v>637</v>
      </c>
      <c r="B58" s="433" t="s">
        <v>181</v>
      </c>
      <c r="C58" s="565" t="s">
        <v>31</v>
      </c>
      <c r="D58" s="611">
        <v>11</v>
      </c>
      <c r="E58" s="1008">
        <v>34209</v>
      </c>
      <c r="F58" s="1009">
        <f t="shared" si="14"/>
        <v>376299</v>
      </c>
      <c r="G58" s="1009">
        <v>89433</v>
      </c>
      <c r="H58" s="1009">
        <f t="shared" si="15"/>
        <v>983763</v>
      </c>
      <c r="I58" s="615">
        <f t="shared" si="16"/>
        <v>1360062</v>
      </c>
      <c r="J58" s="812"/>
      <c r="K58" s="813">
        <v>34209</v>
      </c>
      <c r="L58" s="814">
        <f t="shared" si="17"/>
        <v>0</v>
      </c>
      <c r="M58" s="813">
        <v>89433</v>
      </c>
      <c r="N58" s="814">
        <f t="shared" si="18"/>
        <v>0</v>
      </c>
      <c r="O58" s="815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1">
        <f t="shared" si="0"/>
        <v>11</v>
      </c>
      <c r="AF58" s="750">
        <v>34209</v>
      </c>
      <c r="AG58" s="750">
        <f t="shared" si="24"/>
        <v>376299</v>
      </c>
      <c r="AH58" s="750">
        <v>89433</v>
      </c>
      <c r="AI58" s="750">
        <f t="shared" si="25"/>
        <v>983763</v>
      </c>
      <c r="AJ58" s="751">
        <f t="shared" si="26"/>
        <v>1360062</v>
      </c>
    </row>
    <row r="59" spans="1:37" s="499" customFormat="1" ht="31.5" customHeight="1">
      <c r="A59" s="964" t="s">
        <v>638</v>
      </c>
      <c r="B59" s="433" t="s">
        <v>182</v>
      </c>
      <c r="C59" s="565" t="s">
        <v>31</v>
      </c>
      <c r="D59" s="611">
        <v>6</v>
      </c>
      <c r="E59" s="1008">
        <v>18204</v>
      </c>
      <c r="F59" s="1009">
        <f t="shared" si="14"/>
        <v>109224</v>
      </c>
      <c r="G59" s="1009">
        <v>79865</v>
      </c>
      <c r="H59" s="1009">
        <f t="shared" si="15"/>
        <v>479190</v>
      </c>
      <c r="I59" s="615">
        <f t="shared" si="16"/>
        <v>588414</v>
      </c>
      <c r="J59" s="812"/>
      <c r="K59" s="813">
        <v>18204</v>
      </c>
      <c r="L59" s="814">
        <f t="shared" si="17"/>
        <v>0</v>
      </c>
      <c r="M59" s="813">
        <v>79865</v>
      </c>
      <c r="N59" s="814">
        <f t="shared" si="18"/>
        <v>0</v>
      </c>
      <c r="O59" s="815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1">
        <f t="shared" si="0"/>
        <v>6</v>
      </c>
      <c r="AF59" s="750">
        <v>18204</v>
      </c>
      <c r="AG59" s="750">
        <f t="shared" si="24"/>
        <v>109224</v>
      </c>
      <c r="AH59" s="750">
        <v>79865</v>
      </c>
      <c r="AI59" s="750">
        <f t="shared" si="25"/>
        <v>479190</v>
      </c>
      <c r="AJ59" s="751">
        <f t="shared" si="26"/>
        <v>588414</v>
      </c>
    </row>
    <row r="60" spans="1:37" s="499" customFormat="1" ht="31.5" customHeight="1">
      <c r="A60" s="964" t="s">
        <v>639</v>
      </c>
      <c r="B60" s="433" t="s">
        <v>183</v>
      </c>
      <c r="C60" s="565" t="s">
        <v>31</v>
      </c>
      <c r="D60" s="611">
        <v>42</v>
      </c>
      <c r="E60" s="1008">
        <v>14176</v>
      </c>
      <c r="F60" s="1009">
        <f t="shared" si="14"/>
        <v>595392</v>
      </c>
      <c r="G60" s="1009">
        <v>34900</v>
      </c>
      <c r="H60" s="1009">
        <f t="shared" si="15"/>
        <v>1465800</v>
      </c>
      <c r="I60" s="615">
        <f t="shared" si="16"/>
        <v>2061192</v>
      </c>
      <c r="J60" s="812"/>
      <c r="K60" s="813">
        <v>14176</v>
      </c>
      <c r="L60" s="814">
        <f t="shared" si="17"/>
        <v>0</v>
      </c>
      <c r="M60" s="813">
        <v>34900</v>
      </c>
      <c r="N60" s="814">
        <f t="shared" si="18"/>
        <v>0</v>
      </c>
      <c r="O60" s="815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1">
        <f t="shared" si="0"/>
        <v>42</v>
      </c>
      <c r="AF60" s="750">
        <v>14176</v>
      </c>
      <c r="AG60" s="750">
        <f t="shared" si="24"/>
        <v>595392</v>
      </c>
      <c r="AH60" s="750">
        <v>34900</v>
      </c>
      <c r="AI60" s="750">
        <f t="shared" si="25"/>
        <v>1465800</v>
      </c>
      <c r="AJ60" s="751">
        <f t="shared" si="26"/>
        <v>2061192</v>
      </c>
    </row>
    <row r="61" spans="1:37" s="499" customFormat="1" ht="31.5" customHeight="1">
      <c r="A61" s="964" t="s">
        <v>640</v>
      </c>
      <c r="B61" s="433" t="s">
        <v>184</v>
      </c>
      <c r="C61" s="565" t="s">
        <v>31</v>
      </c>
      <c r="D61" s="611">
        <v>1</v>
      </c>
      <c r="E61" s="1008">
        <v>504288.43</v>
      </c>
      <c r="F61" s="1009">
        <f t="shared" si="14"/>
        <v>504288.43</v>
      </c>
      <c r="G61" s="1009">
        <v>855301.20000000007</v>
      </c>
      <c r="H61" s="1009">
        <f t="shared" si="15"/>
        <v>855301.20000000007</v>
      </c>
      <c r="I61" s="615">
        <f t="shared" si="16"/>
        <v>1359589.6300000001</v>
      </c>
      <c r="J61" s="812"/>
      <c r="K61" s="813">
        <v>504288.43</v>
      </c>
      <c r="L61" s="814">
        <f t="shared" si="17"/>
        <v>0</v>
      </c>
      <c r="M61" s="813">
        <v>855301.20000000007</v>
      </c>
      <c r="N61" s="814">
        <f t="shared" si="18"/>
        <v>0</v>
      </c>
      <c r="O61" s="815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1">
        <f t="shared" si="0"/>
        <v>1</v>
      </c>
      <c r="AF61" s="750">
        <v>504288.43</v>
      </c>
      <c r="AG61" s="750">
        <f t="shared" si="24"/>
        <v>504288.43</v>
      </c>
      <c r="AH61" s="750">
        <v>855301.20000000007</v>
      </c>
      <c r="AI61" s="750">
        <f t="shared" si="25"/>
        <v>855301.20000000007</v>
      </c>
      <c r="AJ61" s="751">
        <f t="shared" si="26"/>
        <v>1359589.6300000001</v>
      </c>
    </row>
    <row r="62" spans="1:37" s="221" customFormat="1" ht="31.5" customHeight="1">
      <c r="A62" s="965" t="s">
        <v>641</v>
      </c>
      <c r="B62" s="492" t="s">
        <v>185</v>
      </c>
      <c r="C62" s="566" t="s">
        <v>171</v>
      </c>
      <c r="D62" s="611">
        <v>41.2</v>
      </c>
      <c r="E62" s="1008">
        <v>44343.5</v>
      </c>
      <c r="F62" s="1009">
        <f t="shared" si="14"/>
        <v>1826952.2000000002</v>
      </c>
      <c r="G62" s="1009">
        <v>47372</v>
      </c>
      <c r="H62" s="1009">
        <f t="shared" si="15"/>
        <v>1951726.4000000001</v>
      </c>
      <c r="I62" s="615">
        <f t="shared" si="16"/>
        <v>3778678.6000000006</v>
      </c>
      <c r="J62" s="816">
        <v>41.2</v>
      </c>
      <c r="K62" s="817">
        <v>44343.5</v>
      </c>
      <c r="L62" s="818">
        <f t="shared" si="17"/>
        <v>1826952.2000000002</v>
      </c>
      <c r="M62" s="817">
        <v>47372</v>
      </c>
      <c r="N62" s="818">
        <f t="shared" si="18"/>
        <v>1951726.4000000001</v>
      </c>
      <c r="O62" s="819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1">
        <f t="shared" si="0"/>
        <v>0</v>
      </c>
      <c r="AF62" s="752">
        <v>44343.5</v>
      </c>
      <c r="AG62" s="752">
        <f t="shared" si="24"/>
        <v>0</v>
      </c>
      <c r="AH62" s="752">
        <v>47372</v>
      </c>
      <c r="AI62" s="752">
        <f t="shared" si="25"/>
        <v>0</v>
      </c>
      <c r="AJ62" s="753">
        <f t="shared" si="26"/>
        <v>0</v>
      </c>
      <c r="AK62" s="410"/>
    </row>
    <row r="63" spans="1:37" s="499" customFormat="1" ht="31.5" customHeight="1">
      <c r="A63" s="964" t="s">
        <v>642</v>
      </c>
      <c r="B63" s="433" t="s">
        <v>186</v>
      </c>
      <c r="C63" s="567" t="s">
        <v>153</v>
      </c>
      <c r="D63" s="1010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20"/>
      <c r="K63" s="821">
        <v>3576</v>
      </c>
      <c r="L63" s="822">
        <f t="shared" si="17"/>
        <v>0</v>
      </c>
      <c r="M63" s="821">
        <v>3510</v>
      </c>
      <c r="N63" s="822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1">
        <f t="shared" si="0"/>
        <v>0</v>
      </c>
      <c r="AF63" s="754">
        <v>3576</v>
      </c>
      <c r="AG63" s="754">
        <f t="shared" si="24"/>
        <v>0</v>
      </c>
      <c r="AH63" s="754">
        <v>3510</v>
      </c>
      <c r="AI63" s="754">
        <f t="shared" si="25"/>
        <v>0</v>
      </c>
      <c r="AJ63" s="751">
        <f t="shared" si="26"/>
        <v>0</v>
      </c>
    </row>
    <row r="64" spans="1:37" s="230" customFormat="1" ht="31.5" customHeight="1">
      <c r="A64" s="965" t="s">
        <v>643</v>
      </c>
      <c r="B64" s="492" t="s">
        <v>187</v>
      </c>
      <c r="C64" s="568" t="s">
        <v>31</v>
      </c>
      <c r="D64" s="1010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3">
        <v>15</v>
      </c>
      <c r="K64" s="824">
        <v>25728.400000000001</v>
      </c>
      <c r="L64" s="825">
        <f t="shared" si="17"/>
        <v>385926</v>
      </c>
      <c r="M64" s="824">
        <v>850.2</v>
      </c>
      <c r="N64" s="825">
        <f t="shared" si="18"/>
        <v>12753</v>
      </c>
      <c r="O64" s="819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1">
        <f t="shared" si="0"/>
        <v>0</v>
      </c>
      <c r="AF64" s="755">
        <v>25728.400000000001</v>
      </c>
      <c r="AG64" s="755">
        <f t="shared" si="24"/>
        <v>0</v>
      </c>
      <c r="AH64" s="755">
        <v>850.2</v>
      </c>
      <c r="AI64" s="755">
        <f t="shared" si="25"/>
        <v>0</v>
      </c>
      <c r="AJ64" s="753">
        <f t="shared" si="26"/>
        <v>0</v>
      </c>
      <c r="AK64" s="409"/>
    </row>
    <row r="65" spans="1:37" s="499" customFormat="1" ht="31.5" customHeight="1">
      <c r="A65" s="964" t="s">
        <v>644</v>
      </c>
      <c r="B65" s="433" t="s">
        <v>188</v>
      </c>
      <c r="C65" s="567" t="s">
        <v>31</v>
      </c>
      <c r="D65" s="1010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20"/>
      <c r="K65" s="821">
        <v>89509.680000000008</v>
      </c>
      <c r="L65" s="822">
        <f t="shared" si="17"/>
        <v>0</v>
      </c>
      <c r="M65" s="821">
        <v>73184.800000000003</v>
      </c>
      <c r="N65" s="822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1">
        <f t="shared" si="0"/>
        <v>1</v>
      </c>
      <c r="AF65" s="754">
        <v>89509.680000000008</v>
      </c>
      <c r="AG65" s="754">
        <f t="shared" si="24"/>
        <v>89509.680000000008</v>
      </c>
      <c r="AH65" s="754">
        <v>73184.800000000003</v>
      </c>
      <c r="AI65" s="754">
        <f t="shared" si="25"/>
        <v>73184.800000000003</v>
      </c>
      <c r="AJ65" s="751">
        <f t="shared" si="26"/>
        <v>162694.48000000001</v>
      </c>
    </row>
    <row r="66" spans="1:37" s="500" customFormat="1" ht="31.5" customHeight="1">
      <c r="A66" s="964" t="s">
        <v>645</v>
      </c>
      <c r="B66" s="433" t="s">
        <v>189</v>
      </c>
      <c r="C66" s="567" t="s">
        <v>31</v>
      </c>
      <c r="D66" s="1010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20"/>
      <c r="K66" s="821">
        <v>11909.974166666669</v>
      </c>
      <c r="L66" s="822">
        <f t="shared" si="17"/>
        <v>0</v>
      </c>
      <c r="M66" s="821">
        <v>4538.7333333333336</v>
      </c>
      <c r="N66" s="822">
        <f t="shared" si="18"/>
        <v>0</v>
      </c>
      <c r="O66" s="815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1">
        <f t="shared" si="0"/>
        <v>12</v>
      </c>
      <c r="AF66" s="754">
        <v>11909.974166666669</v>
      </c>
      <c r="AG66" s="754">
        <f t="shared" si="24"/>
        <v>142919.69000000003</v>
      </c>
      <c r="AH66" s="754">
        <v>4538.7333333333336</v>
      </c>
      <c r="AI66" s="754">
        <f t="shared" si="25"/>
        <v>54464.800000000003</v>
      </c>
      <c r="AJ66" s="751">
        <f t="shared" si="26"/>
        <v>197384.49000000005</v>
      </c>
    </row>
    <row r="67" spans="1:37" s="499" customFormat="1" ht="31.5" customHeight="1">
      <c r="A67" s="964" t="s">
        <v>646</v>
      </c>
      <c r="B67" s="433" t="s">
        <v>190</v>
      </c>
      <c r="C67" s="567" t="s">
        <v>31</v>
      </c>
      <c r="D67" s="1010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20"/>
      <c r="K67" s="821">
        <v>43829.718000000008</v>
      </c>
      <c r="L67" s="822">
        <f t="shared" si="17"/>
        <v>0</v>
      </c>
      <c r="M67" s="821">
        <v>26306.28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1">
        <f t="shared" si="0"/>
        <v>5</v>
      </c>
      <c r="AF67" s="754">
        <v>43829.718000000008</v>
      </c>
      <c r="AG67" s="754">
        <f t="shared" si="24"/>
        <v>219148.59000000003</v>
      </c>
      <c r="AH67" s="754">
        <v>26306.28</v>
      </c>
      <c r="AI67" s="754">
        <f t="shared" si="25"/>
        <v>131531.4</v>
      </c>
      <c r="AJ67" s="751">
        <f t="shared" si="26"/>
        <v>350679.99</v>
      </c>
    </row>
    <row r="68" spans="1:37" s="501" customFormat="1" ht="31.5" customHeight="1">
      <c r="A68" s="964" t="s">
        <v>647</v>
      </c>
      <c r="B68" s="433" t="s">
        <v>191</v>
      </c>
      <c r="C68" s="567" t="s">
        <v>31</v>
      </c>
      <c r="D68" s="1010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20"/>
      <c r="K68" s="821">
        <v>219290.07</v>
      </c>
      <c r="L68" s="822">
        <f t="shared" si="17"/>
        <v>0</v>
      </c>
      <c r="M68" s="821">
        <v>155542.39999999999</v>
      </c>
      <c r="N68" s="822">
        <f t="shared" si="18"/>
        <v>0</v>
      </c>
      <c r="O68" s="815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1">
        <f t="shared" si="0"/>
        <v>1</v>
      </c>
      <c r="AF68" s="754">
        <v>219290.07</v>
      </c>
      <c r="AG68" s="754">
        <f t="shared" si="24"/>
        <v>219290.07</v>
      </c>
      <c r="AH68" s="754">
        <v>155542.39999999999</v>
      </c>
      <c r="AI68" s="754">
        <f t="shared" si="25"/>
        <v>155542.39999999999</v>
      </c>
      <c r="AJ68" s="751">
        <f t="shared" si="26"/>
        <v>374832.47</v>
      </c>
      <c r="AK68" s="499"/>
    </row>
    <row r="69" spans="1:37" s="242" customFormat="1" ht="31.5" customHeight="1">
      <c r="A69" s="96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8"/>
      <c r="K69" s="799"/>
      <c r="L69" s="808">
        <f>L70+L73+L75+L80+L82+L85</f>
        <v>4084784.62</v>
      </c>
      <c r="M69" s="799"/>
      <c r="N69" s="808">
        <f>N70+N73+N75+N80+N82+N85</f>
        <v>10885660</v>
      </c>
      <c r="O69" s="801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1">
        <f t="shared" si="0"/>
        <v>0</v>
      </c>
      <c r="AF69" s="742"/>
      <c r="AG69" s="742">
        <f>AG70+AG73+AG75+AG80+AG82+AG85</f>
        <v>6620143.7399999993</v>
      </c>
      <c r="AH69" s="742"/>
      <c r="AI69" s="742">
        <f>AI70+AI73+AI75+AI80+AI82+AI85</f>
        <v>7765357.3779999996</v>
      </c>
      <c r="AJ69" s="743">
        <f>AJ70+AJ73+AJ75+AJ80+AJ82+AJ85</f>
        <v>14385501.117999999</v>
      </c>
      <c r="AK69" s="404"/>
    </row>
    <row r="70" spans="1:37" s="502" customFormat="1" ht="31.5" customHeight="1">
      <c r="A70" s="964" t="s">
        <v>649</v>
      </c>
      <c r="B70" s="433" t="s">
        <v>194</v>
      </c>
      <c r="C70" s="567"/>
      <c r="D70" s="1010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20"/>
      <c r="K70" s="821"/>
      <c r="L70" s="822">
        <f>SUM(L71:L72)</f>
        <v>696034.62</v>
      </c>
      <c r="M70" s="821"/>
      <c r="N70" s="822">
        <f>SUM(N71:N72)</f>
        <v>1669410</v>
      </c>
      <c r="O70" s="815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1">
        <f t="shared" si="0"/>
        <v>0</v>
      </c>
      <c r="AF70" s="756"/>
      <c r="AG70" s="756">
        <f>SUM(AG71:AG72)</f>
        <v>695079.84</v>
      </c>
      <c r="AH70" s="756"/>
      <c r="AI70" s="756">
        <f>SUM(AI71:AI72)</f>
        <v>1667120</v>
      </c>
      <c r="AJ70" s="757">
        <f>SUM(AJ71:AJ72)</f>
        <v>2362199.8400000003</v>
      </c>
      <c r="AK70" s="503"/>
    </row>
    <row r="71" spans="1:37" ht="31.5" customHeight="1">
      <c r="A71" s="96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3">
        <v>6.95</v>
      </c>
      <c r="K71" s="804">
        <v>95478</v>
      </c>
      <c r="L71" s="805">
        <f>K71*J71</f>
        <v>663572.1</v>
      </c>
      <c r="M71" s="804">
        <v>229000</v>
      </c>
      <c r="N71" s="805">
        <f>M71*J71</f>
        <v>1591550</v>
      </c>
      <c r="O71" s="809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1">
        <f t="shared" si="0"/>
        <v>6.95</v>
      </c>
      <c r="AF71" s="744">
        <v>95478</v>
      </c>
      <c r="AG71" s="744">
        <f>AF71*AE71</f>
        <v>663572.1</v>
      </c>
      <c r="AH71" s="744">
        <v>229000</v>
      </c>
      <c r="AI71" s="744">
        <f>AH71*AE71</f>
        <v>1591550</v>
      </c>
      <c r="AJ71" s="745">
        <f>AG71+AI71</f>
        <v>2255122.1</v>
      </c>
    </row>
    <row r="72" spans="1:37" ht="31.5" customHeight="1">
      <c r="A72" s="96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3">
        <v>0.34</v>
      </c>
      <c r="K72" s="804">
        <v>95478</v>
      </c>
      <c r="L72" s="805">
        <f>K72*J72</f>
        <v>32462.520000000004</v>
      </c>
      <c r="M72" s="804">
        <v>229000</v>
      </c>
      <c r="N72" s="805">
        <f>M72*J72</f>
        <v>77860</v>
      </c>
      <c r="O72" s="809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1">
        <f t="shared" si="0"/>
        <v>0.33</v>
      </c>
      <c r="AF72" s="744">
        <v>95478</v>
      </c>
      <c r="AG72" s="744">
        <f>AF72*AE72</f>
        <v>31507.74</v>
      </c>
      <c r="AH72" s="744">
        <v>229000</v>
      </c>
      <c r="AI72" s="744">
        <f>AH72*AE72</f>
        <v>75570</v>
      </c>
      <c r="AJ72" s="745">
        <f>AG72+AI72</f>
        <v>107077.74</v>
      </c>
    </row>
    <row r="73" spans="1:37" s="503" customFormat="1" ht="31.5" customHeight="1">
      <c r="A73" s="967" t="s">
        <v>652</v>
      </c>
      <c r="B73" s="433" t="s">
        <v>197</v>
      </c>
      <c r="C73" s="567" t="s">
        <v>153</v>
      </c>
      <c r="D73" s="1010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20"/>
      <c r="K73" s="821"/>
      <c r="L73" s="822">
        <f>SUM(L74:L74)</f>
        <v>0</v>
      </c>
      <c r="M73" s="821"/>
      <c r="N73" s="822">
        <f>SUM(N74:N74)</f>
        <v>0</v>
      </c>
      <c r="O73" s="815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1">
        <f t="shared" si="0"/>
        <v>439.29</v>
      </c>
      <c r="AF73" s="754"/>
      <c r="AG73" s="754">
        <f>SUM(AG74:AG74)</f>
        <v>1823053.5</v>
      </c>
      <c r="AH73" s="754"/>
      <c r="AI73" s="754">
        <f>SUM(AI74:AI74)</f>
        <v>292127.85000000003</v>
      </c>
      <c r="AJ73" s="751">
        <f>SUM(AJ74:AJ74)</f>
        <v>2115181.35</v>
      </c>
    </row>
    <row r="74" spans="1:37" s="504" customFormat="1" ht="31.5" customHeight="1">
      <c r="A74" s="96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3"/>
      <c r="K74" s="804">
        <v>4150</v>
      </c>
      <c r="L74" s="805">
        <f>K74*J74</f>
        <v>0</v>
      </c>
      <c r="M74" s="804">
        <v>665</v>
      </c>
      <c r="N74" s="805">
        <f>M74*J74</f>
        <v>0</v>
      </c>
      <c r="O74" s="809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1">
        <f t="shared" si="0"/>
        <v>439.29</v>
      </c>
      <c r="AF74" s="748">
        <v>4150</v>
      </c>
      <c r="AG74" s="748">
        <f>AF74*AE74</f>
        <v>1823053.5</v>
      </c>
      <c r="AH74" s="748">
        <v>665</v>
      </c>
      <c r="AI74" s="748">
        <f>AH74*AE74</f>
        <v>292127.85000000003</v>
      </c>
      <c r="AJ74" s="749">
        <f>AG74+AI74</f>
        <v>2115181.35</v>
      </c>
    </row>
    <row r="75" spans="1:37" s="403" customFormat="1" ht="31.5" customHeight="1">
      <c r="A75" s="967" t="s">
        <v>654</v>
      </c>
      <c r="B75" s="433" t="s">
        <v>199</v>
      </c>
      <c r="C75" s="567"/>
      <c r="D75" s="1010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20"/>
      <c r="K75" s="821"/>
      <c r="L75" s="822">
        <f>SUM(L76:L79)</f>
        <v>0</v>
      </c>
      <c r="M75" s="821"/>
      <c r="N75" s="822">
        <f>SUM(N76:N79)</f>
        <v>0</v>
      </c>
      <c r="O75" s="815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1">
        <f t="shared" si="0"/>
        <v>0</v>
      </c>
      <c r="AF75" s="754"/>
      <c r="AG75" s="754">
        <f>SUM(AG76:AG79)</f>
        <v>202237.8</v>
      </c>
      <c r="AH75" s="754"/>
      <c r="AI75" s="754">
        <f>SUM(AI76:AI79)</f>
        <v>401840.08799999999</v>
      </c>
      <c r="AJ75" s="751">
        <f>SUM(AJ76:AJ79)</f>
        <v>604077.88800000004</v>
      </c>
    </row>
    <row r="76" spans="1:37" s="494" customFormat="1" ht="31.5" customHeight="1">
      <c r="A76" s="96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3"/>
      <c r="K76" s="804">
        <v>707.4</v>
      </c>
      <c r="L76" s="805">
        <f>K76*J76</f>
        <v>0</v>
      </c>
      <c r="M76" s="804">
        <v>1310.4000000000001</v>
      </c>
      <c r="N76" s="805">
        <f>M76*J76</f>
        <v>0</v>
      </c>
      <c r="O76" s="809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1">
        <f t="shared" si="0"/>
        <v>71</v>
      </c>
      <c r="AF76" s="748">
        <v>707.4</v>
      </c>
      <c r="AG76" s="748">
        <f>AF76*AE76</f>
        <v>50225.4</v>
      </c>
      <c r="AH76" s="748">
        <v>1310.4000000000001</v>
      </c>
      <c r="AI76" s="748">
        <f>AH76*AE76</f>
        <v>93038.400000000009</v>
      </c>
      <c r="AJ76" s="749">
        <f>AG76+AI76</f>
        <v>143263.80000000002</v>
      </c>
    </row>
    <row r="77" spans="1:37" s="494" customFormat="1" ht="31.5" customHeight="1">
      <c r="A77" s="96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3"/>
      <c r="K77" s="804">
        <v>235.8</v>
      </c>
      <c r="L77" s="805">
        <f>K77*J77</f>
        <v>0</v>
      </c>
      <c r="M77" s="804">
        <v>326.35199999999998</v>
      </c>
      <c r="N77" s="805">
        <f>M77*J77</f>
        <v>0</v>
      </c>
      <c r="O77" s="809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1">
        <f t="shared" si="0"/>
        <v>350</v>
      </c>
      <c r="AF77" s="748">
        <v>235.8</v>
      </c>
      <c r="AG77" s="748">
        <f>AF77*AE77</f>
        <v>82530</v>
      </c>
      <c r="AH77" s="748">
        <v>326.35199999999998</v>
      </c>
      <c r="AI77" s="748">
        <f>AH77*AE77</f>
        <v>114223.2</v>
      </c>
      <c r="AJ77" s="749">
        <f>AG77+AI77</f>
        <v>196753.2</v>
      </c>
    </row>
    <row r="78" spans="1:37" s="494" customFormat="1" ht="31.5" customHeight="1">
      <c r="A78" s="96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3"/>
      <c r="K78" s="804">
        <v>188.64000000000001</v>
      </c>
      <c r="L78" s="805">
        <f>K78*J78</f>
        <v>0</v>
      </c>
      <c r="M78" s="804">
        <v>492.96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1">
        <f t="shared" si="0"/>
        <v>260</v>
      </c>
      <c r="AF78" s="748">
        <v>188.64000000000001</v>
      </c>
      <c r="AG78" s="748">
        <f>AF78*AE78</f>
        <v>49046.400000000001</v>
      </c>
      <c r="AH78" s="748">
        <v>492.96</v>
      </c>
      <c r="AI78" s="748">
        <f>AH78*AE78</f>
        <v>128169.59999999999</v>
      </c>
      <c r="AJ78" s="749">
        <f>AG78+AI78</f>
        <v>177216</v>
      </c>
    </row>
    <row r="79" spans="1:37" s="494" customFormat="1" ht="31.5" customHeight="1">
      <c r="A79" s="96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3"/>
      <c r="K79" s="804">
        <v>157.20000000000002</v>
      </c>
      <c r="L79" s="805">
        <f>K79*J79</f>
        <v>0</v>
      </c>
      <c r="M79" s="804">
        <v>510.83759999999995</v>
      </c>
      <c r="N79" s="805">
        <f>M79*J79</f>
        <v>0</v>
      </c>
      <c r="O79" s="809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1">
        <f t="shared" si="0"/>
        <v>130</v>
      </c>
      <c r="AF79" s="748">
        <v>157.20000000000002</v>
      </c>
      <c r="AG79" s="748">
        <f>AF79*AE79</f>
        <v>20436.000000000004</v>
      </c>
      <c r="AH79" s="748">
        <v>510.83759999999995</v>
      </c>
      <c r="AI79" s="748">
        <f>AH79*AE79</f>
        <v>66408.887999999992</v>
      </c>
      <c r="AJ79" s="749">
        <f>AG79+AI79</f>
        <v>86844.887999999992</v>
      </c>
    </row>
    <row r="80" spans="1:37" s="403" customFormat="1" ht="31.5" customHeight="1">
      <c r="A80" s="967" t="s">
        <v>659</v>
      </c>
      <c r="B80" s="433" t="s">
        <v>204</v>
      </c>
      <c r="C80" s="567"/>
      <c r="D80" s="1010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20"/>
      <c r="K80" s="821"/>
      <c r="L80" s="822">
        <f>L81</f>
        <v>0</v>
      </c>
      <c r="M80" s="821"/>
      <c r="N80" s="822">
        <f>N81</f>
        <v>0</v>
      </c>
      <c r="O80" s="815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1">
        <f t="shared" si="0"/>
        <v>0</v>
      </c>
      <c r="AF80" s="754"/>
      <c r="AG80" s="754">
        <f>AG81</f>
        <v>103490</v>
      </c>
      <c r="AH80" s="754"/>
      <c r="AI80" s="754">
        <f>AI81</f>
        <v>6500</v>
      </c>
      <c r="AJ80" s="751">
        <f>AJ81</f>
        <v>109990</v>
      </c>
    </row>
    <row r="81" spans="1:37" s="494" customFormat="1" ht="31.5" customHeight="1">
      <c r="A81" s="96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3"/>
      <c r="K81" s="804">
        <v>103490</v>
      </c>
      <c r="L81" s="805">
        <f>K81*J81</f>
        <v>0</v>
      </c>
      <c r="M81" s="804">
        <v>6500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1">
        <f t="shared" si="0"/>
        <v>1</v>
      </c>
      <c r="AF81" s="748">
        <v>103490</v>
      </c>
      <c r="AG81" s="748">
        <f>AF81*AE81</f>
        <v>103490</v>
      </c>
      <c r="AH81" s="748">
        <v>6500</v>
      </c>
      <c r="AI81" s="748">
        <f>AH81*AE81</f>
        <v>6500</v>
      </c>
      <c r="AJ81" s="749">
        <f>AG81+AI81</f>
        <v>109990</v>
      </c>
    </row>
    <row r="82" spans="1:37" ht="31.5" customHeight="1">
      <c r="A82" s="969" t="s">
        <v>661</v>
      </c>
      <c r="B82" s="433" t="s">
        <v>206</v>
      </c>
      <c r="C82" s="567"/>
      <c r="D82" s="1010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20"/>
      <c r="K82" s="821"/>
      <c r="L82" s="822">
        <f>SUM(L83:L84)</f>
        <v>3388750</v>
      </c>
      <c r="M82" s="821"/>
      <c r="N82" s="822">
        <f>SUM(N83:N84)</f>
        <v>9216250</v>
      </c>
      <c r="O82" s="815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1">
        <f t="shared" si="0"/>
        <v>0</v>
      </c>
      <c r="AF82" s="756"/>
      <c r="AG82" s="756">
        <f>SUM(AG83:AG84)</f>
        <v>1947217.5999999999</v>
      </c>
      <c r="AH82" s="756"/>
      <c r="AI82" s="756">
        <f>SUM(AI83:AI84)</f>
        <v>5111003.9999999991</v>
      </c>
      <c r="AJ82" s="757">
        <f>SUM(AJ83:AJ84)</f>
        <v>7058221.5999999987</v>
      </c>
    </row>
    <row r="83" spans="1:37" ht="31.5" customHeight="1">
      <c r="A83" s="97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6">
        <v>1250</v>
      </c>
      <c r="K83" s="804">
        <v>2711</v>
      </c>
      <c r="L83" s="805">
        <f>K83*J83</f>
        <v>3388750</v>
      </c>
      <c r="M83" s="804">
        <v>7373</v>
      </c>
      <c r="N83" s="827">
        <f>M83*J83</f>
        <v>9216250</v>
      </c>
      <c r="O83" s="828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1">
        <f t="shared" si="0"/>
        <v>680.59999999999991</v>
      </c>
      <c r="AF83" s="744">
        <v>2711</v>
      </c>
      <c r="AG83" s="744">
        <f>AF83*AE83</f>
        <v>1845106.5999999999</v>
      </c>
      <c r="AH83" s="744">
        <v>7373</v>
      </c>
      <c r="AI83" s="759">
        <f>AH83*AE83</f>
        <v>5018063.7999999989</v>
      </c>
      <c r="AJ83" s="760">
        <f>AG83+AI83</f>
        <v>6863170.3999999985</v>
      </c>
      <c r="AK83" s="405"/>
    </row>
    <row r="84" spans="1:37" s="403" customFormat="1" ht="31.5" customHeight="1">
      <c r="A84" s="96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1011">
        <f>G84*D84</f>
        <v>92940.2</v>
      </c>
      <c r="I84" s="617">
        <f>F84+H84</f>
        <v>195051.2</v>
      </c>
      <c r="J84" s="803"/>
      <c r="K84" s="804">
        <v>5055</v>
      </c>
      <c r="L84" s="805">
        <f>K84*J84</f>
        <v>0</v>
      </c>
      <c r="M84" s="804">
        <v>4601</v>
      </c>
      <c r="N84" s="829">
        <f>M84*J84</f>
        <v>0</v>
      </c>
      <c r="O84" s="828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49">
        <f>AB84*Y84</f>
        <v>0</v>
      </c>
      <c r="AD84" s="675">
        <f>AA84+AC84</f>
        <v>0</v>
      </c>
      <c r="AE84" s="741">
        <f t="shared" si="0"/>
        <v>20.2</v>
      </c>
      <c r="AF84" s="748">
        <v>5055</v>
      </c>
      <c r="AG84" s="748">
        <f>AF84*AE84</f>
        <v>102111</v>
      </c>
      <c r="AH84" s="748">
        <v>4601</v>
      </c>
      <c r="AI84" s="761">
        <f>AH84*AE84</f>
        <v>92940.2</v>
      </c>
      <c r="AJ84" s="762">
        <f>AG84+AI84</f>
        <v>195051.2</v>
      </c>
    </row>
    <row r="85" spans="1:37" s="403" customFormat="1" ht="31.5" customHeight="1">
      <c r="A85" s="967" t="s">
        <v>664</v>
      </c>
      <c r="B85" s="433" t="s">
        <v>209</v>
      </c>
      <c r="C85" s="567"/>
      <c r="D85" s="1010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20"/>
      <c r="K85" s="821"/>
      <c r="L85" s="822">
        <f>SUM(L86:L88)</f>
        <v>0</v>
      </c>
      <c r="M85" s="821"/>
      <c r="N85" s="822">
        <f>SUM(N86:N88)</f>
        <v>0</v>
      </c>
      <c r="O85" s="815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1">
        <f t="shared" si="0"/>
        <v>0</v>
      </c>
      <c r="AF85" s="754"/>
      <c r="AG85" s="754">
        <f>SUM(AG86:AG88)</f>
        <v>1849065</v>
      </c>
      <c r="AH85" s="754"/>
      <c r="AI85" s="754">
        <f>SUM(AI86:AI88)</f>
        <v>286765.44</v>
      </c>
      <c r="AJ85" s="751">
        <f>SUM(AJ86:AJ88)</f>
        <v>2135830.44</v>
      </c>
    </row>
    <row r="86" spans="1:37" s="494" customFormat="1" ht="31.5" customHeight="1">
      <c r="A86" s="96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3"/>
      <c r="K86" s="804">
        <v>39300</v>
      </c>
      <c r="L86" s="805">
        <f>K86*J86</f>
        <v>0</v>
      </c>
      <c r="M86" s="804">
        <v>23774.400000000001</v>
      </c>
      <c r="N86" s="805">
        <f>M86*J86</f>
        <v>0</v>
      </c>
      <c r="O86" s="809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1">
        <f t="shared" si="0"/>
        <v>7.6</v>
      </c>
      <c r="AF86" s="748">
        <v>39300</v>
      </c>
      <c r="AG86" s="748">
        <f>AF86*AE86</f>
        <v>298680</v>
      </c>
      <c r="AH86" s="748">
        <v>23774.400000000001</v>
      </c>
      <c r="AI86" s="748">
        <f>AH86*AE86</f>
        <v>180685.44</v>
      </c>
      <c r="AJ86" s="749">
        <f>AG86+AI86</f>
        <v>479365.44</v>
      </c>
    </row>
    <row r="87" spans="1:37" s="494" customFormat="1" ht="31.5" customHeight="1">
      <c r="A87" s="96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3"/>
      <c r="K87" s="804">
        <v>1179</v>
      </c>
      <c r="L87" s="805">
        <f>K87*J87</f>
        <v>0</v>
      </c>
      <c r="M87" s="804"/>
      <c r="N87" s="805"/>
      <c r="O87" s="809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1">
        <f t="shared" si="0"/>
        <v>115</v>
      </c>
      <c r="AF87" s="748">
        <v>1179</v>
      </c>
      <c r="AG87" s="748">
        <f>AF87*AE87</f>
        <v>135585</v>
      </c>
      <c r="AH87" s="748"/>
      <c r="AI87" s="748"/>
      <c r="AJ87" s="749">
        <f>AG87+AI87</f>
        <v>135585</v>
      </c>
    </row>
    <row r="88" spans="1:37" s="494" customFormat="1" ht="31.5" customHeight="1">
      <c r="A88" s="96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3"/>
      <c r="K88" s="804">
        <v>2358</v>
      </c>
      <c r="L88" s="805">
        <f>K88*J88</f>
        <v>0</v>
      </c>
      <c r="M88" s="804">
        <v>176.8</v>
      </c>
      <c r="N88" s="805">
        <f>M88*J88</f>
        <v>0</v>
      </c>
      <c r="O88" s="809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1">
        <f t="shared" si="0"/>
        <v>600</v>
      </c>
      <c r="AF88" s="748">
        <v>2358</v>
      </c>
      <c r="AG88" s="748">
        <f>AF88*AE88</f>
        <v>1414800</v>
      </c>
      <c r="AH88" s="748">
        <v>176.8</v>
      </c>
      <c r="AI88" s="748">
        <f>AH88*AE88</f>
        <v>106080</v>
      </c>
      <c r="AJ88" s="749">
        <f>AG88+AI88</f>
        <v>1520880</v>
      </c>
    </row>
    <row r="89" spans="1:37" s="403" customFormat="1" ht="31.5" customHeight="1">
      <c r="A89" s="97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30"/>
      <c r="K89" s="799"/>
      <c r="L89" s="808">
        <f>SUM(L90:L93)</f>
        <v>0</v>
      </c>
      <c r="M89" s="799"/>
      <c r="N89" s="808">
        <f>SUM(N90:N93)</f>
        <v>0</v>
      </c>
      <c r="O89" s="801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1">
        <f t="shared" si="0"/>
        <v>0</v>
      </c>
      <c r="AF89" s="746"/>
      <c r="AG89" s="746">
        <f>SUM(AG90:AG93)</f>
        <v>3768280.5</v>
      </c>
      <c r="AH89" s="746"/>
      <c r="AI89" s="746">
        <f>SUM(AI90:AI93)</f>
        <v>7075575.5</v>
      </c>
      <c r="AJ89" s="747">
        <f>SUM(AJ90:AJ93)</f>
        <v>10843856</v>
      </c>
    </row>
    <row r="90" spans="1:37" s="503" customFormat="1" ht="31.5" customHeight="1">
      <c r="A90" s="97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20"/>
      <c r="K90" s="813">
        <v>910581</v>
      </c>
      <c r="L90" s="831">
        <f>K90*J90</f>
        <v>0</v>
      </c>
      <c r="M90" s="813">
        <v>979867</v>
      </c>
      <c r="N90" s="831">
        <f>M90*J90</f>
        <v>0</v>
      </c>
      <c r="O90" s="832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1">
        <f t="shared" si="0"/>
        <v>1</v>
      </c>
      <c r="AF90" s="750">
        <v>910581</v>
      </c>
      <c r="AG90" s="750">
        <f>AF90*AE90</f>
        <v>910581</v>
      </c>
      <c r="AH90" s="750">
        <v>979867</v>
      </c>
      <c r="AI90" s="750">
        <f>AH90*AE90</f>
        <v>979867</v>
      </c>
      <c r="AJ90" s="751">
        <f>AG90+AI90</f>
        <v>1890448</v>
      </c>
    </row>
    <row r="91" spans="1:37" s="503" customFormat="1" ht="31.5" customHeight="1">
      <c r="A91" s="97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20"/>
      <c r="K91" s="813">
        <v>1137342</v>
      </c>
      <c r="L91" s="831">
        <f>K91*J91</f>
        <v>0</v>
      </c>
      <c r="M91" s="813">
        <v>1607675</v>
      </c>
      <c r="N91" s="831">
        <f>M91*J91</f>
        <v>0</v>
      </c>
      <c r="O91" s="832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1">
        <f t="shared" si="0"/>
        <v>1</v>
      </c>
      <c r="AF91" s="750">
        <v>1137342</v>
      </c>
      <c r="AG91" s="750">
        <f>AF91*AE91</f>
        <v>1137342</v>
      </c>
      <c r="AH91" s="750">
        <v>1607675</v>
      </c>
      <c r="AI91" s="750">
        <f>AH91*AE91</f>
        <v>1607675</v>
      </c>
      <c r="AJ91" s="751">
        <f>AG91+AI91</f>
        <v>2745017</v>
      </c>
    </row>
    <row r="92" spans="1:37" s="503" customFormat="1" ht="31.5" customHeight="1">
      <c r="A92" s="97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20"/>
      <c r="K92" s="813">
        <v>1545276</v>
      </c>
      <c r="L92" s="831">
        <f>K92*J92</f>
        <v>0</v>
      </c>
      <c r="M92" s="813">
        <v>4118435</v>
      </c>
      <c r="N92" s="831">
        <f>M92*J92</f>
        <v>0</v>
      </c>
      <c r="O92" s="832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1">
        <f t="shared" si="0"/>
        <v>1</v>
      </c>
      <c r="AF92" s="750">
        <v>1545276</v>
      </c>
      <c r="AG92" s="750">
        <f>AF92*AE92</f>
        <v>1545276</v>
      </c>
      <c r="AH92" s="750">
        <v>4118435</v>
      </c>
      <c r="AI92" s="750">
        <f>AH92*AE92</f>
        <v>4118435</v>
      </c>
      <c r="AJ92" s="751">
        <f>AG92+AI92</f>
        <v>5663711</v>
      </c>
    </row>
    <row r="93" spans="1:37" s="503" customFormat="1" ht="31.5" customHeight="1">
      <c r="A93" s="97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20"/>
      <c r="K93" s="813">
        <v>350163</v>
      </c>
      <c r="L93" s="831">
        <f>K93*J93</f>
        <v>0</v>
      </c>
      <c r="M93" s="813">
        <v>739197</v>
      </c>
      <c r="N93" s="831">
        <f>M93*J93</f>
        <v>0</v>
      </c>
      <c r="O93" s="832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1">
        <f t="shared" ref="AE93:AE156" si="30">D93-S93-Y93</f>
        <v>0.5</v>
      </c>
      <c r="AF93" s="750">
        <v>350163</v>
      </c>
      <c r="AG93" s="750">
        <f>AF93*AE93</f>
        <v>175081.5</v>
      </c>
      <c r="AH93" s="750">
        <v>739197</v>
      </c>
      <c r="AI93" s="750">
        <f>AH93*AE93</f>
        <v>369598.5</v>
      </c>
      <c r="AJ93" s="751">
        <f>AG93+AI93</f>
        <v>544680</v>
      </c>
    </row>
    <row r="94" spans="1:37" s="403" customFormat="1" ht="31.5" customHeight="1">
      <c r="A94" s="97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30"/>
      <c r="K94" s="799"/>
      <c r="L94" s="808">
        <f>SUM(L95:L145)</f>
        <v>0</v>
      </c>
      <c r="M94" s="799"/>
      <c r="N94" s="808">
        <f>SUM(N95:N145)</f>
        <v>0</v>
      </c>
      <c r="O94" s="801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1">
        <f t="shared" si="30"/>
        <v>0</v>
      </c>
      <c r="AF94" s="746"/>
      <c r="AG94" s="746">
        <f>SUM(AG95:AG145)</f>
        <v>2676199</v>
      </c>
      <c r="AH94" s="746"/>
      <c r="AI94" s="746">
        <f>SUM(AI95:AI145)</f>
        <v>4039309.352</v>
      </c>
      <c r="AJ94" s="747">
        <f>SUM(AJ95:AJ145)</f>
        <v>6715508.352</v>
      </c>
    </row>
    <row r="95" spans="1:37" s="403" customFormat="1" ht="31.5" customHeight="1">
      <c r="A95" s="974" t="s">
        <v>672</v>
      </c>
      <c r="B95" s="438" t="s">
        <v>223</v>
      </c>
      <c r="C95" s="571" t="s">
        <v>224</v>
      </c>
      <c r="D95" s="1012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3"/>
      <c r="K95" s="804">
        <v>50304</v>
      </c>
      <c r="L95" s="805">
        <f t="shared" ref="L95:L143" si="33">K95*J95</f>
        <v>0</v>
      </c>
      <c r="M95" s="804"/>
      <c r="N95" s="805"/>
      <c r="O95" s="809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1">
        <f t="shared" si="30"/>
        <v>1</v>
      </c>
      <c r="AF95" s="748">
        <v>50304</v>
      </c>
      <c r="AG95" s="748">
        <f t="shared" ref="AG95:AG143" si="41">AF95*AE95</f>
        <v>50304</v>
      </c>
      <c r="AH95" s="748"/>
      <c r="AI95" s="748"/>
      <c r="AJ95" s="749">
        <f t="shared" ref="AJ95:AJ145" si="42">AG95+AI95</f>
        <v>50304</v>
      </c>
    </row>
    <row r="96" spans="1:37" s="403" customFormat="1" ht="31.5" customHeight="1">
      <c r="A96" s="974" t="s">
        <v>673</v>
      </c>
      <c r="B96" s="438" t="s">
        <v>225</v>
      </c>
      <c r="C96" s="571" t="s">
        <v>31</v>
      </c>
      <c r="D96" s="1012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3"/>
      <c r="K96" s="804">
        <v>5502</v>
      </c>
      <c r="L96" s="805">
        <f t="shared" si="33"/>
        <v>0</v>
      </c>
      <c r="M96" s="804">
        <v>36625.68</v>
      </c>
      <c r="N96" s="805">
        <f t="shared" ref="N96:N144" si="44">J96*M96</f>
        <v>0</v>
      </c>
      <c r="O96" s="809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1">
        <f t="shared" si="30"/>
        <v>2</v>
      </c>
      <c r="AF96" s="748">
        <v>5502</v>
      </c>
      <c r="AG96" s="748">
        <f t="shared" si="41"/>
        <v>11004</v>
      </c>
      <c r="AH96" s="748">
        <v>36625.68</v>
      </c>
      <c r="AI96" s="748">
        <f t="shared" ref="AI96:AI144" si="47">AE96*AH96</f>
        <v>73251.360000000001</v>
      </c>
      <c r="AJ96" s="749">
        <f t="shared" si="42"/>
        <v>84255.360000000001</v>
      </c>
    </row>
    <row r="97" spans="1:36" s="403" customFormat="1" ht="31.5" customHeight="1">
      <c r="A97" s="974" t="s">
        <v>674</v>
      </c>
      <c r="B97" s="438" t="s">
        <v>226</v>
      </c>
      <c r="C97" s="571" t="s">
        <v>31</v>
      </c>
      <c r="D97" s="1012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3"/>
      <c r="K97" s="804">
        <v>2358</v>
      </c>
      <c r="L97" s="805">
        <f t="shared" si="33"/>
        <v>0</v>
      </c>
      <c r="M97" s="804">
        <v>1456</v>
      </c>
      <c r="N97" s="805">
        <f t="shared" si="44"/>
        <v>0</v>
      </c>
      <c r="O97" s="809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1">
        <f t="shared" si="30"/>
        <v>1</v>
      </c>
      <c r="AF97" s="748">
        <v>2358</v>
      </c>
      <c r="AG97" s="748">
        <f t="shared" si="41"/>
        <v>2358</v>
      </c>
      <c r="AH97" s="748">
        <v>1456</v>
      </c>
      <c r="AI97" s="748">
        <f t="shared" si="47"/>
        <v>1456</v>
      </c>
      <c r="AJ97" s="749">
        <f t="shared" si="42"/>
        <v>3814</v>
      </c>
    </row>
    <row r="98" spans="1:36" s="403" customFormat="1" ht="31.5" customHeight="1">
      <c r="A98" s="974" t="s">
        <v>675</v>
      </c>
      <c r="B98" s="438" t="s">
        <v>227</v>
      </c>
      <c r="C98" s="571" t="s">
        <v>31</v>
      </c>
      <c r="D98" s="1012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3"/>
      <c r="K98" s="804">
        <v>5502</v>
      </c>
      <c r="L98" s="805">
        <f t="shared" si="33"/>
        <v>0</v>
      </c>
      <c r="M98" s="804">
        <v>15730</v>
      </c>
      <c r="N98" s="805">
        <f t="shared" si="44"/>
        <v>0</v>
      </c>
      <c r="O98" s="809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1">
        <f t="shared" si="30"/>
        <v>1</v>
      </c>
      <c r="AF98" s="748">
        <v>5502</v>
      </c>
      <c r="AG98" s="748">
        <f t="shared" si="41"/>
        <v>5502</v>
      </c>
      <c r="AH98" s="748">
        <v>15730</v>
      </c>
      <c r="AI98" s="748">
        <f t="shared" si="47"/>
        <v>15730</v>
      </c>
      <c r="AJ98" s="749">
        <f t="shared" si="42"/>
        <v>21232</v>
      </c>
    </row>
    <row r="99" spans="1:36" s="403" customFormat="1" ht="31.5" customHeight="1">
      <c r="A99" s="974" t="s">
        <v>676</v>
      </c>
      <c r="B99" s="438" t="s">
        <v>228</v>
      </c>
      <c r="C99" s="571" t="s">
        <v>31</v>
      </c>
      <c r="D99" s="1012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3"/>
      <c r="K99" s="804">
        <v>5502</v>
      </c>
      <c r="L99" s="805">
        <f t="shared" si="33"/>
        <v>0</v>
      </c>
      <c r="M99" s="804">
        <v>42033.68</v>
      </c>
      <c r="N99" s="805">
        <f t="shared" si="44"/>
        <v>0</v>
      </c>
      <c r="O99" s="809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1">
        <f t="shared" si="30"/>
        <v>1</v>
      </c>
      <c r="AF99" s="748">
        <v>5502</v>
      </c>
      <c r="AG99" s="748">
        <f t="shared" si="41"/>
        <v>5502</v>
      </c>
      <c r="AH99" s="748">
        <v>42033.68</v>
      </c>
      <c r="AI99" s="748">
        <f t="shared" si="47"/>
        <v>42033.68</v>
      </c>
      <c r="AJ99" s="749">
        <f t="shared" si="42"/>
        <v>47535.68</v>
      </c>
    </row>
    <row r="100" spans="1:36" s="403" customFormat="1" ht="31.5" customHeight="1">
      <c r="A100" s="974" t="s">
        <v>677</v>
      </c>
      <c r="B100" s="438" t="s">
        <v>229</v>
      </c>
      <c r="C100" s="571" t="s">
        <v>31</v>
      </c>
      <c r="D100" s="1012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3"/>
      <c r="K100" s="804">
        <v>524</v>
      </c>
      <c r="L100" s="805">
        <f t="shared" si="33"/>
        <v>0</v>
      </c>
      <c r="M100" s="804">
        <v>7368.4000000000005</v>
      </c>
      <c r="N100" s="805">
        <f t="shared" si="44"/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1">
        <f t="shared" si="30"/>
        <v>6</v>
      </c>
      <c r="AF100" s="748">
        <v>524</v>
      </c>
      <c r="AG100" s="748">
        <f t="shared" si="41"/>
        <v>3144</v>
      </c>
      <c r="AH100" s="748">
        <v>7368.4000000000005</v>
      </c>
      <c r="AI100" s="748">
        <f t="shared" si="47"/>
        <v>44210.400000000001</v>
      </c>
      <c r="AJ100" s="749">
        <f t="shared" si="42"/>
        <v>47354.400000000001</v>
      </c>
    </row>
    <row r="101" spans="1:36" s="403" customFormat="1" ht="31.5" customHeight="1">
      <c r="A101" s="974" t="s">
        <v>678</v>
      </c>
      <c r="B101" s="438" t="s">
        <v>230</v>
      </c>
      <c r="C101" s="571" t="s">
        <v>31</v>
      </c>
      <c r="D101" s="1012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3"/>
      <c r="K101" s="804">
        <v>3406</v>
      </c>
      <c r="L101" s="805">
        <f t="shared" si="33"/>
        <v>0</v>
      </c>
      <c r="M101" s="804">
        <v>14788.176000000001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3406</v>
      </c>
      <c r="AG101" s="748">
        <f t="shared" si="41"/>
        <v>3406</v>
      </c>
      <c r="AH101" s="748">
        <v>14788.176000000001</v>
      </c>
      <c r="AI101" s="748">
        <f t="shared" si="47"/>
        <v>14788.176000000001</v>
      </c>
      <c r="AJ101" s="749">
        <f t="shared" si="42"/>
        <v>18194.175999999999</v>
      </c>
    </row>
    <row r="102" spans="1:36" s="403" customFormat="1" ht="31.5" customHeight="1">
      <c r="A102" s="974" t="s">
        <v>679</v>
      </c>
      <c r="B102" s="438" t="s">
        <v>231</v>
      </c>
      <c r="C102" s="571" t="s">
        <v>31</v>
      </c>
      <c r="D102" s="1012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3"/>
      <c r="K102" s="804">
        <v>3406</v>
      </c>
      <c r="L102" s="805">
        <f t="shared" si="33"/>
        <v>0</v>
      </c>
      <c r="M102" s="804">
        <v>6507.8519999999999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1">
        <f t="shared" si="30"/>
        <v>2</v>
      </c>
      <c r="AF102" s="748">
        <v>3406</v>
      </c>
      <c r="AG102" s="748">
        <f t="shared" si="41"/>
        <v>6812</v>
      </c>
      <c r="AH102" s="748">
        <v>6507.8519999999999</v>
      </c>
      <c r="AI102" s="748">
        <f t="shared" si="47"/>
        <v>13015.704</v>
      </c>
      <c r="AJ102" s="749">
        <f t="shared" si="42"/>
        <v>19827.703999999998</v>
      </c>
    </row>
    <row r="103" spans="1:36" s="403" customFormat="1" ht="31.5" customHeight="1">
      <c r="A103" s="974" t="s">
        <v>680</v>
      </c>
      <c r="B103" s="438" t="s">
        <v>232</v>
      </c>
      <c r="C103" s="571" t="s">
        <v>31</v>
      </c>
      <c r="D103" s="1012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3"/>
      <c r="K103" s="804">
        <v>3406</v>
      </c>
      <c r="L103" s="805">
        <f t="shared" si="33"/>
        <v>0</v>
      </c>
      <c r="M103" s="804">
        <v>5933.9280000000008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3406</v>
      </c>
      <c r="AG103" s="748">
        <f t="shared" si="41"/>
        <v>3406</v>
      </c>
      <c r="AH103" s="748">
        <v>5933.9280000000008</v>
      </c>
      <c r="AI103" s="748">
        <f t="shared" si="47"/>
        <v>5933.9280000000008</v>
      </c>
      <c r="AJ103" s="749">
        <f t="shared" si="42"/>
        <v>9339.9279999999999</v>
      </c>
    </row>
    <row r="104" spans="1:36" s="403" customFormat="1" ht="31.5" customHeight="1">
      <c r="A104" s="974" t="s">
        <v>681</v>
      </c>
      <c r="B104" s="438" t="s">
        <v>233</v>
      </c>
      <c r="C104" s="571" t="s">
        <v>31</v>
      </c>
      <c r="D104" s="1012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3"/>
      <c r="K104" s="804">
        <v>1572</v>
      </c>
      <c r="L104" s="805">
        <f t="shared" si="33"/>
        <v>0</v>
      </c>
      <c r="M104" s="804">
        <v>2472.34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1">
        <f t="shared" si="30"/>
        <v>71</v>
      </c>
      <c r="AF104" s="748">
        <v>1572</v>
      </c>
      <c r="AG104" s="748">
        <f t="shared" si="41"/>
        <v>111612</v>
      </c>
      <c r="AH104" s="748">
        <v>2472.34</v>
      </c>
      <c r="AI104" s="748">
        <f t="shared" si="47"/>
        <v>175536.14</v>
      </c>
      <c r="AJ104" s="749">
        <f t="shared" si="42"/>
        <v>287148.14</v>
      </c>
    </row>
    <row r="105" spans="1:36" s="403" customFormat="1" ht="31.5" customHeight="1">
      <c r="A105" s="974" t="s">
        <v>682</v>
      </c>
      <c r="B105" s="438" t="s">
        <v>234</v>
      </c>
      <c r="C105" s="571" t="s">
        <v>31</v>
      </c>
      <c r="D105" s="1012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3"/>
      <c r="K105" s="804">
        <v>4454</v>
      </c>
      <c r="L105" s="805">
        <f t="shared" si="33"/>
        <v>0</v>
      </c>
      <c r="M105" s="804">
        <v>37518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1">
        <f t="shared" si="30"/>
        <v>26</v>
      </c>
      <c r="AF105" s="748">
        <v>4454</v>
      </c>
      <c r="AG105" s="748">
        <f t="shared" si="41"/>
        <v>115804</v>
      </c>
      <c r="AH105" s="748">
        <v>37518</v>
      </c>
      <c r="AI105" s="748">
        <f t="shared" si="47"/>
        <v>975468</v>
      </c>
      <c r="AJ105" s="749">
        <f t="shared" si="42"/>
        <v>1091272</v>
      </c>
    </row>
    <row r="106" spans="1:36" s="403" customFormat="1" ht="31.5" customHeight="1">
      <c r="A106" s="974" t="s">
        <v>683</v>
      </c>
      <c r="B106" s="438" t="s">
        <v>235</v>
      </c>
      <c r="C106" s="571" t="s">
        <v>31</v>
      </c>
      <c r="D106" s="1012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3"/>
      <c r="K106" s="804">
        <v>1572</v>
      </c>
      <c r="L106" s="805">
        <f t="shared" si="33"/>
        <v>0</v>
      </c>
      <c r="M106" s="804">
        <v>1458.34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1">
        <f t="shared" si="30"/>
        <v>20</v>
      </c>
      <c r="AF106" s="748">
        <v>1572</v>
      </c>
      <c r="AG106" s="748">
        <f t="shared" si="41"/>
        <v>31440</v>
      </c>
      <c r="AH106" s="748">
        <v>1458.34</v>
      </c>
      <c r="AI106" s="748">
        <f t="shared" si="47"/>
        <v>29166.799999999999</v>
      </c>
      <c r="AJ106" s="749">
        <f t="shared" si="42"/>
        <v>60606.8</v>
      </c>
    </row>
    <row r="107" spans="1:36" s="403" customFormat="1" ht="31.5" customHeight="1">
      <c r="A107" s="974" t="s">
        <v>684</v>
      </c>
      <c r="B107" s="438" t="s">
        <v>236</v>
      </c>
      <c r="C107" s="571" t="s">
        <v>31</v>
      </c>
      <c r="D107" s="1012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3"/>
      <c r="K107" s="804">
        <v>1310</v>
      </c>
      <c r="L107" s="805">
        <f t="shared" si="33"/>
        <v>0</v>
      </c>
      <c r="M107" s="804">
        <v>833.50800000000004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1">
        <f t="shared" si="30"/>
        <v>4</v>
      </c>
      <c r="AF107" s="748">
        <v>1310</v>
      </c>
      <c r="AG107" s="748">
        <f t="shared" si="41"/>
        <v>5240</v>
      </c>
      <c r="AH107" s="748">
        <v>833.50800000000004</v>
      </c>
      <c r="AI107" s="748">
        <f t="shared" si="47"/>
        <v>3334.0320000000002</v>
      </c>
      <c r="AJ107" s="749">
        <f t="shared" si="42"/>
        <v>8574.0319999999992</v>
      </c>
    </row>
    <row r="108" spans="1:36" s="403" customFormat="1" ht="31.5" customHeight="1">
      <c r="A108" s="974" t="s">
        <v>685</v>
      </c>
      <c r="B108" s="438" t="s">
        <v>237</v>
      </c>
      <c r="C108" s="571" t="s">
        <v>31</v>
      </c>
      <c r="D108" s="1012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3"/>
      <c r="K108" s="804">
        <v>4192</v>
      </c>
      <c r="L108" s="805">
        <f t="shared" si="33"/>
        <v>0</v>
      </c>
      <c r="M108" s="804">
        <v>15047.760000000002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1">
        <f t="shared" si="30"/>
        <v>4</v>
      </c>
      <c r="AF108" s="748">
        <v>4192</v>
      </c>
      <c r="AG108" s="748">
        <f t="shared" si="41"/>
        <v>16768</v>
      </c>
      <c r="AH108" s="748">
        <v>15047.760000000002</v>
      </c>
      <c r="AI108" s="748">
        <f t="shared" si="47"/>
        <v>60191.040000000008</v>
      </c>
      <c r="AJ108" s="749">
        <f t="shared" si="42"/>
        <v>76959.040000000008</v>
      </c>
    </row>
    <row r="109" spans="1:36" s="403" customFormat="1" ht="31.5" customHeight="1">
      <c r="A109" s="974" t="s">
        <v>686</v>
      </c>
      <c r="B109" s="438" t="s">
        <v>238</v>
      </c>
      <c r="C109" s="571" t="s">
        <v>31</v>
      </c>
      <c r="D109" s="1012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3"/>
      <c r="K109" s="804">
        <v>393</v>
      </c>
      <c r="L109" s="805">
        <f t="shared" si="33"/>
        <v>0</v>
      </c>
      <c r="M109" s="804">
        <v>3135.9119999999998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1">
        <f t="shared" si="30"/>
        <v>4</v>
      </c>
      <c r="AF109" s="748">
        <v>393</v>
      </c>
      <c r="AG109" s="748">
        <f t="shared" si="41"/>
        <v>1572</v>
      </c>
      <c r="AH109" s="748">
        <v>3135.9119999999998</v>
      </c>
      <c r="AI109" s="748">
        <f t="shared" si="47"/>
        <v>12543.647999999999</v>
      </c>
      <c r="AJ109" s="749">
        <f t="shared" si="42"/>
        <v>14115.647999999999</v>
      </c>
    </row>
    <row r="110" spans="1:36" s="403" customFormat="1" ht="31.5" customHeight="1">
      <c r="A110" s="974" t="s">
        <v>687</v>
      </c>
      <c r="B110" s="438" t="s">
        <v>239</v>
      </c>
      <c r="C110" s="571" t="s">
        <v>31</v>
      </c>
      <c r="D110" s="1012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3"/>
      <c r="K110" s="804">
        <v>393</v>
      </c>
      <c r="L110" s="805">
        <f t="shared" si="33"/>
        <v>0</v>
      </c>
      <c r="M110" s="804">
        <v>1027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1">
        <f t="shared" si="30"/>
        <v>4</v>
      </c>
      <c r="AF110" s="748">
        <v>393</v>
      </c>
      <c r="AG110" s="748">
        <f t="shared" si="41"/>
        <v>1572</v>
      </c>
      <c r="AH110" s="748">
        <v>1027</v>
      </c>
      <c r="AI110" s="748">
        <f t="shared" si="47"/>
        <v>4108</v>
      </c>
      <c r="AJ110" s="749">
        <f t="shared" si="42"/>
        <v>5680</v>
      </c>
    </row>
    <row r="111" spans="1:36" s="403" customFormat="1" ht="31.5" customHeight="1">
      <c r="A111" s="974" t="s">
        <v>688</v>
      </c>
      <c r="B111" s="438" t="s">
        <v>240</v>
      </c>
      <c r="C111" s="571" t="s">
        <v>31</v>
      </c>
      <c r="D111" s="1012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3"/>
      <c r="K111" s="804">
        <v>3406</v>
      </c>
      <c r="L111" s="805">
        <f t="shared" si="33"/>
        <v>0</v>
      </c>
      <c r="M111" s="804">
        <v>1774.5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1">
        <f t="shared" si="30"/>
        <v>20</v>
      </c>
      <c r="AF111" s="748">
        <v>3406</v>
      </c>
      <c r="AG111" s="748">
        <f t="shared" si="41"/>
        <v>68120</v>
      </c>
      <c r="AH111" s="748">
        <v>1774.5</v>
      </c>
      <c r="AI111" s="748">
        <f t="shared" si="47"/>
        <v>35490</v>
      </c>
      <c r="AJ111" s="749">
        <f t="shared" si="42"/>
        <v>103610</v>
      </c>
    </row>
    <row r="112" spans="1:36" s="403" customFormat="1" ht="31.5" customHeight="1">
      <c r="A112" s="974" t="s">
        <v>689</v>
      </c>
      <c r="B112" s="438" t="s">
        <v>241</v>
      </c>
      <c r="C112" s="571" t="s">
        <v>31</v>
      </c>
      <c r="D112" s="1012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3"/>
      <c r="K112" s="804">
        <v>1572</v>
      </c>
      <c r="L112" s="805">
        <f t="shared" si="33"/>
        <v>0</v>
      </c>
      <c r="M112" s="804">
        <v>478.40000000000003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1">
        <f t="shared" si="30"/>
        <v>5</v>
      </c>
      <c r="AF112" s="748">
        <v>1572</v>
      </c>
      <c r="AG112" s="748">
        <f t="shared" si="41"/>
        <v>7860</v>
      </c>
      <c r="AH112" s="748">
        <v>478.40000000000003</v>
      </c>
      <c r="AI112" s="748">
        <f t="shared" si="47"/>
        <v>2392</v>
      </c>
      <c r="AJ112" s="749">
        <f t="shared" si="42"/>
        <v>10252</v>
      </c>
    </row>
    <row r="113" spans="1:36" s="403" customFormat="1" ht="31.5" customHeight="1">
      <c r="A113" s="974" t="s">
        <v>690</v>
      </c>
      <c r="B113" s="438" t="s">
        <v>241</v>
      </c>
      <c r="C113" s="571" t="s">
        <v>31</v>
      </c>
      <c r="D113" s="1012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3"/>
      <c r="K113" s="804">
        <v>1572</v>
      </c>
      <c r="L113" s="805">
        <f t="shared" si="33"/>
        <v>0</v>
      </c>
      <c r="M113" s="804">
        <v>478.40000000000003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1">
        <f t="shared" si="30"/>
        <v>8</v>
      </c>
      <c r="AF113" s="748">
        <v>1572</v>
      </c>
      <c r="AG113" s="748">
        <f t="shared" si="41"/>
        <v>12576</v>
      </c>
      <c r="AH113" s="748">
        <v>478.40000000000003</v>
      </c>
      <c r="AI113" s="748">
        <f t="shared" si="47"/>
        <v>3827.2000000000003</v>
      </c>
      <c r="AJ113" s="749">
        <f t="shared" si="42"/>
        <v>16403.2</v>
      </c>
    </row>
    <row r="114" spans="1:36" s="403" customFormat="1" ht="31.5" customHeight="1">
      <c r="A114" s="974" t="s">
        <v>691</v>
      </c>
      <c r="B114" s="438" t="s">
        <v>241</v>
      </c>
      <c r="C114" s="571" t="s">
        <v>31</v>
      </c>
      <c r="D114" s="1012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3"/>
      <c r="K114" s="804">
        <v>1572</v>
      </c>
      <c r="L114" s="805">
        <f t="shared" si="33"/>
        <v>0</v>
      </c>
      <c r="M114" s="804">
        <v>478.40000000000003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1">
        <f t="shared" si="30"/>
        <v>6</v>
      </c>
      <c r="AF114" s="748">
        <v>1572</v>
      </c>
      <c r="AG114" s="748">
        <f t="shared" si="41"/>
        <v>9432</v>
      </c>
      <c r="AH114" s="748">
        <v>478.40000000000003</v>
      </c>
      <c r="AI114" s="748">
        <f t="shared" si="47"/>
        <v>2870.4</v>
      </c>
      <c r="AJ114" s="749">
        <f t="shared" si="42"/>
        <v>12302.4</v>
      </c>
    </row>
    <row r="115" spans="1:36" s="403" customFormat="1" ht="31.5" customHeight="1">
      <c r="A115" s="974" t="s">
        <v>692</v>
      </c>
      <c r="B115" s="438" t="s">
        <v>242</v>
      </c>
      <c r="C115" s="571" t="s">
        <v>31</v>
      </c>
      <c r="D115" s="1012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3"/>
      <c r="K115" s="804">
        <v>1572</v>
      </c>
      <c r="L115" s="805">
        <f t="shared" si="33"/>
        <v>0</v>
      </c>
      <c r="M115" s="804">
        <v>522.6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1">
        <f t="shared" si="30"/>
        <v>13</v>
      </c>
      <c r="AF115" s="748">
        <v>1572</v>
      </c>
      <c r="AG115" s="748">
        <f t="shared" si="41"/>
        <v>20436</v>
      </c>
      <c r="AH115" s="748">
        <v>522.6</v>
      </c>
      <c r="AI115" s="748">
        <f t="shared" si="47"/>
        <v>6793.8</v>
      </c>
      <c r="AJ115" s="749">
        <f t="shared" si="42"/>
        <v>27229.8</v>
      </c>
    </row>
    <row r="116" spans="1:36" s="403" customFormat="1" ht="31.5" customHeight="1">
      <c r="A116" s="974" t="s">
        <v>693</v>
      </c>
      <c r="B116" s="438" t="s">
        <v>243</v>
      </c>
      <c r="C116" s="571" t="s">
        <v>31</v>
      </c>
      <c r="D116" s="1012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3"/>
      <c r="K116" s="804">
        <v>2620</v>
      </c>
      <c r="L116" s="805">
        <f t="shared" si="33"/>
        <v>0</v>
      </c>
      <c r="M116" s="804">
        <v>1900.6000000000001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1">
        <f t="shared" si="30"/>
        <v>1</v>
      </c>
      <c r="AF116" s="748">
        <v>2620</v>
      </c>
      <c r="AG116" s="748">
        <f t="shared" si="41"/>
        <v>2620</v>
      </c>
      <c r="AH116" s="748">
        <v>1900.6000000000001</v>
      </c>
      <c r="AI116" s="748">
        <f t="shared" si="47"/>
        <v>1900.6000000000001</v>
      </c>
      <c r="AJ116" s="749">
        <f t="shared" si="42"/>
        <v>4520.6000000000004</v>
      </c>
    </row>
    <row r="117" spans="1:36" s="403" customFormat="1" ht="31.5" customHeight="1">
      <c r="A117" s="974" t="s">
        <v>694</v>
      </c>
      <c r="B117" s="438" t="s">
        <v>244</v>
      </c>
      <c r="C117" s="571" t="s">
        <v>31</v>
      </c>
      <c r="D117" s="1012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3"/>
      <c r="K117" s="804">
        <v>131</v>
      </c>
      <c r="L117" s="805">
        <f t="shared" si="33"/>
        <v>0</v>
      </c>
      <c r="M117" s="804">
        <v>93.288000000000011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1">
        <f t="shared" si="30"/>
        <v>24</v>
      </c>
      <c r="AF117" s="748">
        <v>131</v>
      </c>
      <c r="AG117" s="748">
        <f t="shared" si="41"/>
        <v>3144</v>
      </c>
      <c r="AH117" s="748">
        <v>93.288000000000011</v>
      </c>
      <c r="AI117" s="748">
        <f t="shared" si="47"/>
        <v>2238.9120000000003</v>
      </c>
      <c r="AJ117" s="749">
        <f t="shared" si="42"/>
        <v>5382.9120000000003</v>
      </c>
    </row>
    <row r="118" spans="1:36" s="403" customFormat="1" ht="31.5" customHeight="1">
      <c r="A118" s="974" t="s">
        <v>695</v>
      </c>
      <c r="B118" s="438" t="s">
        <v>245</v>
      </c>
      <c r="C118" s="571" t="s">
        <v>31</v>
      </c>
      <c r="D118" s="1012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3"/>
      <c r="K118" s="804">
        <v>1965</v>
      </c>
      <c r="L118" s="805">
        <f t="shared" si="33"/>
        <v>0</v>
      </c>
      <c r="M118" s="804">
        <v>1093.0920000000001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1">
        <f t="shared" si="30"/>
        <v>40</v>
      </c>
      <c r="AF118" s="748">
        <v>1965</v>
      </c>
      <c r="AG118" s="748">
        <f t="shared" si="41"/>
        <v>78600</v>
      </c>
      <c r="AH118" s="748">
        <v>1093.0920000000001</v>
      </c>
      <c r="AI118" s="748">
        <f t="shared" si="47"/>
        <v>43723.680000000008</v>
      </c>
      <c r="AJ118" s="749">
        <f t="shared" si="42"/>
        <v>122323.68000000001</v>
      </c>
    </row>
    <row r="119" spans="1:36" s="403" customFormat="1" ht="31.5" customHeight="1">
      <c r="A119" s="974" t="s">
        <v>696</v>
      </c>
      <c r="B119" s="438" t="s">
        <v>246</v>
      </c>
      <c r="C119" s="571" t="s">
        <v>31</v>
      </c>
      <c r="D119" s="1012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3"/>
      <c r="K119" s="804">
        <v>3406</v>
      </c>
      <c r="L119" s="805">
        <f t="shared" si="33"/>
        <v>0</v>
      </c>
      <c r="M119" s="804">
        <v>4581.2520000000004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1">
        <f t="shared" si="30"/>
        <v>1</v>
      </c>
      <c r="AF119" s="748">
        <v>3406</v>
      </c>
      <c r="AG119" s="748">
        <f t="shared" si="41"/>
        <v>3406</v>
      </c>
      <c r="AH119" s="748">
        <v>4581.2520000000004</v>
      </c>
      <c r="AI119" s="748">
        <f t="shared" si="47"/>
        <v>4581.2520000000004</v>
      </c>
      <c r="AJ119" s="749">
        <f t="shared" si="42"/>
        <v>7987.2520000000004</v>
      </c>
    </row>
    <row r="120" spans="1:36" s="403" customFormat="1" ht="31.5" customHeight="1">
      <c r="A120" s="974" t="s">
        <v>697</v>
      </c>
      <c r="B120" s="438" t="s">
        <v>247</v>
      </c>
      <c r="C120" s="571" t="s">
        <v>31</v>
      </c>
      <c r="D120" s="1012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3"/>
      <c r="K120" s="804">
        <v>3406</v>
      </c>
      <c r="L120" s="805">
        <f t="shared" si="33"/>
        <v>0</v>
      </c>
      <c r="M120" s="804">
        <v>11700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3406</v>
      </c>
      <c r="AG120" s="748">
        <f t="shared" si="41"/>
        <v>3406</v>
      </c>
      <c r="AH120" s="748">
        <v>11700</v>
      </c>
      <c r="AI120" s="748">
        <f t="shared" si="47"/>
        <v>11700</v>
      </c>
      <c r="AJ120" s="749">
        <f t="shared" si="42"/>
        <v>15106</v>
      </c>
    </row>
    <row r="121" spans="1:36" s="403" customFormat="1" ht="31.5" customHeight="1">
      <c r="A121" s="974" t="s">
        <v>698</v>
      </c>
      <c r="B121" s="438" t="s">
        <v>248</v>
      </c>
      <c r="C121" s="571" t="s">
        <v>31</v>
      </c>
      <c r="D121" s="1012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3"/>
      <c r="K121" s="804">
        <v>3930</v>
      </c>
      <c r="L121" s="805">
        <f t="shared" si="33"/>
        <v>0</v>
      </c>
      <c r="M121" s="804">
        <v>3325.4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1">
        <f t="shared" si="30"/>
        <v>1</v>
      </c>
      <c r="AF121" s="748">
        <v>3930</v>
      </c>
      <c r="AG121" s="748">
        <f t="shared" si="41"/>
        <v>3930</v>
      </c>
      <c r="AH121" s="748">
        <v>3325.4</v>
      </c>
      <c r="AI121" s="748">
        <f t="shared" si="47"/>
        <v>3325.4</v>
      </c>
      <c r="AJ121" s="749">
        <f t="shared" si="42"/>
        <v>7255.4</v>
      </c>
    </row>
    <row r="122" spans="1:36" s="403" customFormat="1" ht="31.5" customHeight="1">
      <c r="A122" s="974" t="s">
        <v>699</v>
      </c>
      <c r="B122" s="438" t="s">
        <v>249</v>
      </c>
      <c r="C122" s="571" t="s">
        <v>32</v>
      </c>
      <c r="D122" s="1012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3"/>
      <c r="K122" s="804">
        <v>497.8</v>
      </c>
      <c r="L122" s="805">
        <f t="shared" si="33"/>
        <v>0</v>
      </c>
      <c r="M122" s="804">
        <v>587.75599999999997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1">
        <f t="shared" si="30"/>
        <v>890</v>
      </c>
      <c r="AF122" s="748">
        <v>497.8</v>
      </c>
      <c r="AG122" s="748">
        <f t="shared" si="41"/>
        <v>443042</v>
      </c>
      <c r="AH122" s="748">
        <v>587.75599999999997</v>
      </c>
      <c r="AI122" s="748">
        <f t="shared" si="47"/>
        <v>523102.83999999997</v>
      </c>
      <c r="AJ122" s="749">
        <f t="shared" si="42"/>
        <v>966144.84</v>
      </c>
    </row>
    <row r="123" spans="1:36" s="403" customFormat="1" ht="31.5" customHeight="1">
      <c r="A123" s="974" t="s">
        <v>700</v>
      </c>
      <c r="B123" s="438" t="s">
        <v>250</v>
      </c>
      <c r="C123" s="571" t="s">
        <v>32</v>
      </c>
      <c r="D123" s="1012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3"/>
      <c r="K123" s="804">
        <v>131</v>
      </c>
      <c r="L123" s="805">
        <f t="shared" si="33"/>
        <v>0</v>
      </c>
      <c r="M123" s="804">
        <v>380.64000000000004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1">
        <f t="shared" si="30"/>
        <v>890</v>
      </c>
      <c r="AF123" s="748">
        <v>131</v>
      </c>
      <c r="AG123" s="748">
        <f t="shared" si="41"/>
        <v>116590</v>
      </c>
      <c r="AH123" s="748">
        <v>380.64000000000004</v>
      </c>
      <c r="AI123" s="748">
        <f t="shared" si="47"/>
        <v>338769.60000000003</v>
      </c>
      <c r="AJ123" s="749">
        <f t="shared" si="42"/>
        <v>455359.60000000003</v>
      </c>
    </row>
    <row r="124" spans="1:36" s="403" customFormat="1" ht="31.5" customHeight="1">
      <c r="A124" s="974" t="s">
        <v>701</v>
      </c>
      <c r="B124" s="438" t="s">
        <v>251</v>
      </c>
      <c r="C124" s="571" t="s">
        <v>32</v>
      </c>
      <c r="D124" s="1012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3"/>
      <c r="K124" s="804">
        <v>157.20000000000002</v>
      </c>
      <c r="L124" s="805">
        <f t="shared" si="33"/>
        <v>0</v>
      </c>
      <c r="M124" s="804">
        <v>278.72000000000003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1">
        <f t="shared" si="30"/>
        <v>890</v>
      </c>
      <c r="AF124" s="748">
        <v>157.20000000000002</v>
      </c>
      <c r="AG124" s="748">
        <f t="shared" si="41"/>
        <v>139908.00000000003</v>
      </c>
      <c r="AH124" s="748">
        <v>278.72000000000003</v>
      </c>
      <c r="AI124" s="748">
        <f t="shared" si="47"/>
        <v>248060.80000000002</v>
      </c>
      <c r="AJ124" s="749">
        <f t="shared" si="42"/>
        <v>387968.80000000005</v>
      </c>
    </row>
    <row r="125" spans="1:36" s="403" customFormat="1" ht="31.5" customHeight="1">
      <c r="A125" s="974" t="s">
        <v>702</v>
      </c>
      <c r="B125" s="438" t="s">
        <v>252</v>
      </c>
      <c r="C125" s="571" t="s">
        <v>31</v>
      </c>
      <c r="D125" s="1012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3"/>
      <c r="K125" s="804">
        <v>1572</v>
      </c>
      <c r="L125" s="805">
        <f t="shared" si="33"/>
        <v>0</v>
      </c>
      <c r="M125" s="804">
        <v>2107.04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1">
        <f t="shared" si="30"/>
        <v>16</v>
      </c>
      <c r="AF125" s="748">
        <v>1572</v>
      </c>
      <c r="AG125" s="748">
        <f t="shared" si="41"/>
        <v>25152</v>
      </c>
      <c r="AH125" s="748">
        <v>2107.04</v>
      </c>
      <c r="AI125" s="748">
        <f t="shared" si="47"/>
        <v>33712.639999999999</v>
      </c>
      <c r="AJ125" s="749">
        <f t="shared" si="42"/>
        <v>58864.639999999999</v>
      </c>
    </row>
    <row r="126" spans="1:36" s="403" customFormat="1" ht="31.5" customHeight="1">
      <c r="A126" s="974" t="s">
        <v>703</v>
      </c>
      <c r="B126" s="438" t="s">
        <v>253</v>
      </c>
      <c r="C126" s="571" t="s">
        <v>31</v>
      </c>
      <c r="D126" s="1012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3"/>
      <c r="K126" s="804">
        <v>1572</v>
      </c>
      <c r="L126" s="805">
        <f t="shared" si="33"/>
        <v>0</v>
      </c>
      <c r="M126" s="804">
        <v>2459.6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1">
        <f t="shared" si="30"/>
        <v>10</v>
      </c>
      <c r="AF126" s="748">
        <v>1572</v>
      </c>
      <c r="AG126" s="748">
        <f t="shared" si="41"/>
        <v>15720</v>
      </c>
      <c r="AH126" s="748">
        <v>2459.6</v>
      </c>
      <c r="AI126" s="748">
        <f t="shared" si="47"/>
        <v>24596</v>
      </c>
      <c r="AJ126" s="749">
        <f t="shared" si="42"/>
        <v>40316</v>
      </c>
    </row>
    <row r="127" spans="1:36" s="403" customFormat="1" ht="31.5" customHeight="1">
      <c r="A127" s="974" t="s">
        <v>704</v>
      </c>
      <c r="B127" s="438" t="s">
        <v>254</v>
      </c>
      <c r="C127" s="571" t="s">
        <v>31</v>
      </c>
      <c r="D127" s="1012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3"/>
      <c r="K127" s="804">
        <v>353.7</v>
      </c>
      <c r="L127" s="805">
        <f t="shared" si="33"/>
        <v>0</v>
      </c>
      <c r="M127" s="804">
        <v>456.27400000000006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1">
        <f t="shared" si="30"/>
        <v>100</v>
      </c>
      <c r="AF127" s="748">
        <v>353.7</v>
      </c>
      <c r="AG127" s="748">
        <f t="shared" si="41"/>
        <v>35370</v>
      </c>
      <c r="AH127" s="748">
        <v>456.27400000000006</v>
      </c>
      <c r="AI127" s="748">
        <f t="shared" si="47"/>
        <v>45627.400000000009</v>
      </c>
      <c r="AJ127" s="749">
        <f t="shared" si="42"/>
        <v>80997.400000000009</v>
      </c>
    </row>
    <row r="128" spans="1:36" s="403" customFormat="1" ht="31.5" customHeight="1">
      <c r="A128" s="974" t="s">
        <v>705</v>
      </c>
      <c r="B128" s="438" t="s">
        <v>255</v>
      </c>
      <c r="C128" s="571" t="s">
        <v>31</v>
      </c>
      <c r="D128" s="1012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3"/>
      <c r="K128" s="804">
        <v>183.4</v>
      </c>
      <c r="L128" s="805">
        <f t="shared" si="33"/>
        <v>0</v>
      </c>
      <c r="M128" s="804">
        <v>291.33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1">
        <f t="shared" si="30"/>
        <v>300</v>
      </c>
      <c r="AF128" s="748">
        <v>183.4</v>
      </c>
      <c r="AG128" s="748">
        <f t="shared" si="41"/>
        <v>55020</v>
      </c>
      <c r="AH128" s="748">
        <v>291.33</v>
      </c>
      <c r="AI128" s="748">
        <f t="shared" si="47"/>
        <v>87399</v>
      </c>
      <c r="AJ128" s="749">
        <f t="shared" si="42"/>
        <v>142419</v>
      </c>
    </row>
    <row r="129" spans="1:36" s="403" customFormat="1" ht="31.5" customHeight="1">
      <c r="A129" s="974" t="s">
        <v>706</v>
      </c>
      <c r="B129" s="438" t="s">
        <v>256</v>
      </c>
      <c r="C129" s="571" t="s">
        <v>31</v>
      </c>
      <c r="D129" s="1012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3"/>
      <c r="K129" s="804">
        <v>117.9</v>
      </c>
      <c r="L129" s="805">
        <f t="shared" si="33"/>
        <v>0</v>
      </c>
      <c r="M129" s="804">
        <v>98.8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1">
        <f t="shared" si="30"/>
        <v>60</v>
      </c>
      <c r="AF129" s="748">
        <v>117.9</v>
      </c>
      <c r="AG129" s="748">
        <f t="shared" si="41"/>
        <v>7074</v>
      </c>
      <c r="AH129" s="748">
        <v>98.8</v>
      </c>
      <c r="AI129" s="748">
        <f t="shared" si="47"/>
        <v>5928</v>
      </c>
      <c r="AJ129" s="749">
        <f t="shared" si="42"/>
        <v>13002</v>
      </c>
    </row>
    <row r="130" spans="1:36" s="403" customFormat="1" ht="31.5" customHeight="1">
      <c r="A130" s="974" t="s">
        <v>707</v>
      </c>
      <c r="B130" s="438" t="s">
        <v>257</v>
      </c>
      <c r="C130" s="571" t="s">
        <v>31</v>
      </c>
      <c r="D130" s="1012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3"/>
      <c r="K130" s="804">
        <v>117.9</v>
      </c>
      <c r="L130" s="805">
        <f t="shared" si="33"/>
        <v>0</v>
      </c>
      <c r="M130" s="804">
        <v>120.9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1">
        <f t="shared" si="30"/>
        <v>60</v>
      </c>
      <c r="AF130" s="748">
        <v>117.9</v>
      </c>
      <c r="AG130" s="748">
        <f t="shared" si="41"/>
        <v>7074</v>
      </c>
      <c r="AH130" s="748">
        <v>120.9</v>
      </c>
      <c r="AI130" s="748">
        <f t="shared" si="47"/>
        <v>7254</v>
      </c>
      <c r="AJ130" s="749">
        <f t="shared" si="42"/>
        <v>14328</v>
      </c>
    </row>
    <row r="131" spans="1:36" s="403" customFormat="1" ht="31.5" customHeight="1">
      <c r="A131" s="974" t="s">
        <v>708</v>
      </c>
      <c r="B131" s="438" t="s">
        <v>258</v>
      </c>
      <c r="C131" s="571" t="s">
        <v>31</v>
      </c>
      <c r="D131" s="1012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3"/>
      <c r="K131" s="804">
        <v>32.75</v>
      </c>
      <c r="L131" s="805">
        <f t="shared" si="33"/>
        <v>0</v>
      </c>
      <c r="M131" s="804">
        <v>107.926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1">
        <f t="shared" si="30"/>
        <v>400</v>
      </c>
      <c r="AF131" s="748">
        <v>32.75</v>
      </c>
      <c r="AG131" s="748">
        <f t="shared" si="41"/>
        <v>13100</v>
      </c>
      <c r="AH131" s="748">
        <v>107.926</v>
      </c>
      <c r="AI131" s="748">
        <f t="shared" si="47"/>
        <v>43170.400000000001</v>
      </c>
      <c r="AJ131" s="749">
        <f t="shared" si="42"/>
        <v>56270.400000000001</v>
      </c>
    </row>
    <row r="132" spans="1:36" s="403" customFormat="1" ht="31.5" customHeight="1">
      <c r="A132" s="974" t="s">
        <v>709</v>
      </c>
      <c r="B132" s="438" t="s">
        <v>259</v>
      </c>
      <c r="C132" s="571" t="s">
        <v>31</v>
      </c>
      <c r="D132" s="1012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3"/>
      <c r="K132" s="804">
        <v>19.650000000000002</v>
      </c>
      <c r="L132" s="805">
        <f t="shared" si="33"/>
        <v>0</v>
      </c>
      <c r="M132" s="804">
        <v>8.84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1">
        <f t="shared" si="30"/>
        <v>100</v>
      </c>
      <c r="AF132" s="748">
        <v>19.650000000000002</v>
      </c>
      <c r="AG132" s="748">
        <f t="shared" si="41"/>
        <v>1965.0000000000002</v>
      </c>
      <c r="AH132" s="748">
        <v>8.84</v>
      </c>
      <c r="AI132" s="748">
        <f t="shared" si="47"/>
        <v>884</v>
      </c>
      <c r="AJ132" s="749">
        <f t="shared" si="42"/>
        <v>2849</v>
      </c>
    </row>
    <row r="133" spans="1:36" s="403" customFormat="1" ht="31.5" customHeight="1">
      <c r="A133" s="974" t="s">
        <v>710</v>
      </c>
      <c r="B133" s="438" t="s">
        <v>260</v>
      </c>
      <c r="C133" s="571" t="s">
        <v>32</v>
      </c>
      <c r="D133" s="1012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3"/>
      <c r="K133" s="804">
        <v>393</v>
      </c>
      <c r="L133" s="805">
        <f t="shared" si="33"/>
        <v>0</v>
      </c>
      <c r="M133" s="804">
        <v>127.4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1">
        <f t="shared" si="30"/>
        <v>200</v>
      </c>
      <c r="AF133" s="748">
        <v>393</v>
      </c>
      <c r="AG133" s="748">
        <f t="shared" si="41"/>
        <v>78600</v>
      </c>
      <c r="AH133" s="748">
        <v>127.4</v>
      </c>
      <c r="AI133" s="748">
        <f t="shared" si="47"/>
        <v>25480</v>
      </c>
      <c r="AJ133" s="749">
        <f t="shared" si="42"/>
        <v>104080</v>
      </c>
    </row>
    <row r="134" spans="1:36" s="403" customFormat="1" ht="31.5" customHeight="1">
      <c r="A134" s="974" t="s">
        <v>711</v>
      </c>
      <c r="B134" s="438" t="s">
        <v>261</v>
      </c>
      <c r="C134" s="571" t="s">
        <v>32</v>
      </c>
      <c r="D134" s="1012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3"/>
      <c r="K134" s="804">
        <v>162.44</v>
      </c>
      <c r="L134" s="805">
        <f t="shared" si="33"/>
        <v>0</v>
      </c>
      <c r="M134" s="804">
        <v>188.31800000000001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1">
        <f t="shared" si="30"/>
        <v>2960</v>
      </c>
      <c r="AF134" s="748">
        <v>162.44</v>
      </c>
      <c r="AG134" s="748">
        <f t="shared" si="41"/>
        <v>480822.39999999997</v>
      </c>
      <c r="AH134" s="748">
        <v>188.31800000000001</v>
      </c>
      <c r="AI134" s="748">
        <f t="shared" si="47"/>
        <v>557421.28</v>
      </c>
      <c r="AJ134" s="749">
        <f t="shared" si="42"/>
        <v>1038243.6799999999</v>
      </c>
    </row>
    <row r="135" spans="1:36" s="403" customFormat="1" ht="31.5" customHeight="1">
      <c r="A135" s="974" t="s">
        <v>712</v>
      </c>
      <c r="B135" s="438" t="s">
        <v>261</v>
      </c>
      <c r="C135" s="571" t="s">
        <v>32</v>
      </c>
      <c r="D135" s="1012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3"/>
      <c r="K135" s="804">
        <v>162.44</v>
      </c>
      <c r="L135" s="805">
        <f t="shared" si="33"/>
        <v>0</v>
      </c>
      <c r="M135" s="804">
        <v>107.822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1">
        <f t="shared" si="30"/>
        <v>930</v>
      </c>
      <c r="AF135" s="748">
        <v>162.44</v>
      </c>
      <c r="AG135" s="748">
        <f t="shared" si="41"/>
        <v>151069.20000000001</v>
      </c>
      <c r="AH135" s="748">
        <v>107.822</v>
      </c>
      <c r="AI135" s="748">
        <f t="shared" si="47"/>
        <v>100274.46</v>
      </c>
      <c r="AJ135" s="749">
        <f t="shared" si="42"/>
        <v>251343.66000000003</v>
      </c>
    </row>
    <row r="136" spans="1:36" s="403" customFormat="1" ht="31.5" customHeight="1">
      <c r="A136" s="974" t="s">
        <v>713</v>
      </c>
      <c r="B136" s="438" t="s">
        <v>261</v>
      </c>
      <c r="C136" s="571" t="s">
        <v>32</v>
      </c>
      <c r="D136" s="1012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3"/>
      <c r="K136" s="804">
        <v>162.44</v>
      </c>
      <c r="L136" s="805">
        <f t="shared" si="33"/>
        <v>0</v>
      </c>
      <c r="M136" s="804">
        <v>182.80600000000001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1">
        <f t="shared" si="30"/>
        <v>510</v>
      </c>
      <c r="AF136" s="748">
        <v>162.44</v>
      </c>
      <c r="AG136" s="748">
        <f t="shared" si="41"/>
        <v>82844.399999999994</v>
      </c>
      <c r="AH136" s="748">
        <v>182.80600000000001</v>
      </c>
      <c r="AI136" s="748">
        <f t="shared" si="47"/>
        <v>93231.060000000012</v>
      </c>
      <c r="AJ136" s="749">
        <f t="shared" si="42"/>
        <v>176075.46000000002</v>
      </c>
    </row>
    <row r="137" spans="1:36" s="403" customFormat="1" ht="31.5" customHeight="1">
      <c r="A137" s="974" t="s">
        <v>714</v>
      </c>
      <c r="B137" s="438" t="s">
        <v>261</v>
      </c>
      <c r="C137" s="571" t="s">
        <v>32</v>
      </c>
      <c r="D137" s="1012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3"/>
      <c r="K137" s="804">
        <v>162.44</v>
      </c>
      <c r="L137" s="805">
        <f t="shared" si="33"/>
        <v>0</v>
      </c>
      <c r="M137" s="804">
        <v>111.72199999999999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1">
        <f t="shared" si="30"/>
        <v>600</v>
      </c>
      <c r="AF137" s="748">
        <v>162.44</v>
      </c>
      <c r="AG137" s="748">
        <f t="shared" si="41"/>
        <v>97464</v>
      </c>
      <c r="AH137" s="748">
        <v>111.72199999999999</v>
      </c>
      <c r="AI137" s="748">
        <f t="shared" si="47"/>
        <v>67033.2</v>
      </c>
      <c r="AJ137" s="749">
        <f t="shared" si="42"/>
        <v>164497.20000000001</v>
      </c>
    </row>
    <row r="138" spans="1:36" s="403" customFormat="1" ht="31.5" customHeight="1">
      <c r="A138" s="974" t="s">
        <v>715</v>
      </c>
      <c r="B138" s="438" t="s">
        <v>262</v>
      </c>
      <c r="C138" s="571" t="s">
        <v>32</v>
      </c>
      <c r="D138" s="1012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3"/>
      <c r="K138" s="804">
        <v>78.600000000000009</v>
      </c>
      <c r="L138" s="805">
        <f t="shared" si="33"/>
        <v>0</v>
      </c>
      <c r="M138" s="804">
        <v>116.012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1">
        <f t="shared" si="30"/>
        <v>1410</v>
      </c>
      <c r="AF138" s="748">
        <v>78.600000000000009</v>
      </c>
      <c r="AG138" s="748">
        <f t="shared" si="41"/>
        <v>110826.00000000001</v>
      </c>
      <c r="AH138" s="748">
        <v>116.012</v>
      </c>
      <c r="AI138" s="748">
        <f t="shared" si="47"/>
        <v>163576.92000000001</v>
      </c>
      <c r="AJ138" s="749">
        <f t="shared" si="42"/>
        <v>274402.92000000004</v>
      </c>
    </row>
    <row r="139" spans="1:36" s="403" customFormat="1" ht="31.5" customHeight="1">
      <c r="A139" s="974" t="s">
        <v>716</v>
      </c>
      <c r="B139" s="438" t="s">
        <v>263</v>
      </c>
      <c r="C139" s="571" t="s">
        <v>32</v>
      </c>
      <c r="D139" s="1012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3"/>
      <c r="K139" s="804">
        <v>45.85</v>
      </c>
      <c r="L139" s="805">
        <f t="shared" si="33"/>
        <v>0</v>
      </c>
      <c r="M139" s="804">
        <v>28.080000000000002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1">
        <f t="shared" si="30"/>
        <v>600</v>
      </c>
      <c r="AF139" s="748">
        <v>45.85</v>
      </c>
      <c r="AG139" s="748">
        <f t="shared" si="41"/>
        <v>27510</v>
      </c>
      <c r="AH139" s="748">
        <v>28.080000000000002</v>
      </c>
      <c r="AI139" s="748">
        <f t="shared" si="47"/>
        <v>16848</v>
      </c>
      <c r="AJ139" s="749">
        <f t="shared" si="42"/>
        <v>44358</v>
      </c>
    </row>
    <row r="140" spans="1:36" s="403" customFormat="1" ht="31.5" customHeight="1">
      <c r="A140" s="974" t="s">
        <v>717</v>
      </c>
      <c r="B140" s="438" t="s">
        <v>264</v>
      </c>
      <c r="C140" s="571" t="s">
        <v>31</v>
      </c>
      <c r="D140" s="1012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3"/>
      <c r="K140" s="804">
        <v>6.5500000000000007</v>
      </c>
      <c r="L140" s="805">
        <f t="shared" si="33"/>
        <v>0</v>
      </c>
      <c r="M140" s="804">
        <v>3.3800000000000003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1">
        <f t="shared" si="30"/>
        <v>1200</v>
      </c>
      <c r="AF140" s="748">
        <v>6.5500000000000007</v>
      </c>
      <c r="AG140" s="748">
        <f t="shared" si="41"/>
        <v>7860.0000000000009</v>
      </c>
      <c r="AH140" s="748">
        <v>3.3800000000000003</v>
      </c>
      <c r="AI140" s="748">
        <f t="shared" si="47"/>
        <v>4056.0000000000005</v>
      </c>
      <c r="AJ140" s="749">
        <f t="shared" si="42"/>
        <v>11916.000000000002</v>
      </c>
    </row>
    <row r="141" spans="1:36" s="403" customFormat="1" ht="31.5" customHeight="1">
      <c r="A141" s="974" t="s">
        <v>718</v>
      </c>
      <c r="B141" s="438" t="s">
        <v>265</v>
      </c>
      <c r="C141" s="571" t="s">
        <v>31</v>
      </c>
      <c r="D141" s="1012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3"/>
      <c r="K141" s="804">
        <v>6.5500000000000007</v>
      </c>
      <c r="L141" s="805">
        <f t="shared" si="33"/>
        <v>0</v>
      </c>
      <c r="M141" s="804">
        <v>4.6800000000000006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1">
        <f t="shared" si="30"/>
        <v>400</v>
      </c>
      <c r="AF141" s="748">
        <v>6.5500000000000007</v>
      </c>
      <c r="AG141" s="748">
        <f t="shared" si="41"/>
        <v>2620.0000000000005</v>
      </c>
      <c r="AH141" s="748">
        <v>4.6800000000000006</v>
      </c>
      <c r="AI141" s="748">
        <f t="shared" si="47"/>
        <v>1872.0000000000002</v>
      </c>
      <c r="AJ141" s="749">
        <f t="shared" si="42"/>
        <v>4492.0000000000009</v>
      </c>
    </row>
    <row r="142" spans="1:36" s="403" customFormat="1" ht="31.5" customHeight="1">
      <c r="A142" s="974" t="s">
        <v>719</v>
      </c>
      <c r="B142" s="438" t="s">
        <v>266</v>
      </c>
      <c r="C142" s="571" t="s">
        <v>31</v>
      </c>
      <c r="D142" s="1012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3"/>
      <c r="K142" s="804">
        <v>6.5500000000000007</v>
      </c>
      <c r="L142" s="805">
        <f t="shared" si="33"/>
        <v>0</v>
      </c>
      <c r="M142" s="804">
        <v>18.46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1">
        <f t="shared" si="30"/>
        <v>1600</v>
      </c>
      <c r="AF142" s="748">
        <v>6.5500000000000007</v>
      </c>
      <c r="AG142" s="748">
        <f t="shared" si="41"/>
        <v>10480.000000000002</v>
      </c>
      <c r="AH142" s="748">
        <v>18.46</v>
      </c>
      <c r="AI142" s="748">
        <f t="shared" si="47"/>
        <v>29536</v>
      </c>
      <c r="AJ142" s="749">
        <f t="shared" si="42"/>
        <v>40016</v>
      </c>
    </row>
    <row r="143" spans="1:36" s="403" customFormat="1" ht="31.5" customHeight="1">
      <c r="A143" s="974" t="s">
        <v>720</v>
      </c>
      <c r="B143" s="438" t="s">
        <v>267</v>
      </c>
      <c r="C143" s="571" t="s">
        <v>31</v>
      </c>
      <c r="D143" s="1012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3"/>
      <c r="K143" s="804">
        <v>6.5500000000000007</v>
      </c>
      <c r="L143" s="805">
        <f t="shared" si="33"/>
        <v>0</v>
      </c>
      <c r="M143" s="804">
        <v>2.3660000000000001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1">
        <f t="shared" si="30"/>
        <v>1600</v>
      </c>
      <c r="AF143" s="748">
        <v>6.5500000000000007</v>
      </c>
      <c r="AG143" s="748">
        <f t="shared" si="41"/>
        <v>10480.000000000002</v>
      </c>
      <c r="AH143" s="748">
        <v>2.3660000000000001</v>
      </c>
      <c r="AI143" s="748">
        <f t="shared" si="47"/>
        <v>3785.6000000000004</v>
      </c>
      <c r="AJ143" s="749">
        <f t="shared" si="42"/>
        <v>14265.600000000002</v>
      </c>
    </row>
    <row r="144" spans="1:36" s="403" customFormat="1" ht="31.5" customHeight="1">
      <c r="A144" s="974" t="s">
        <v>721</v>
      </c>
      <c r="B144" s="438" t="s">
        <v>268</v>
      </c>
      <c r="C144" s="571" t="s">
        <v>224</v>
      </c>
      <c r="D144" s="1012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3"/>
      <c r="K144" s="804"/>
      <c r="L144" s="805"/>
      <c r="M144" s="804">
        <v>28080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1">
        <f t="shared" si="30"/>
        <v>1</v>
      </c>
      <c r="AF144" s="748"/>
      <c r="AG144" s="748"/>
      <c r="AH144" s="748">
        <v>28080</v>
      </c>
      <c r="AI144" s="748">
        <f t="shared" si="47"/>
        <v>28080</v>
      </c>
      <c r="AJ144" s="749">
        <f t="shared" si="42"/>
        <v>28080</v>
      </c>
    </row>
    <row r="145" spans="1:37" s="403" customFormat="1" ht="31.5" customHeight="1">
      <c r="A145" s="974" t="s">
        <v>722</v>
      </c>
      <c r="B145" s="438" t="s">
        <v>269</v>
      </c>
      <c r="C145" s="571" t="s">
        <v>224</v>
      </c>
      <c r="D145" s="1012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3"/>
      <c r="K145" s="804">
        <v>166632</v>
      </c>
      <c r="L145" s="805">
        <f>K145*J145</f>
        <v>0</v>
      </c>
      <c r="M145" s="804"/>
      <c r="N145" s="805"/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1">
        <f t="shared" si="30"/>
        <v>1</v>
      </c>
      <c r="AF145" s="748">
        <v>166632</v>
      </c>
      <c r="AG145" s="748">
        <f>AF145*AE145</f>
        <v>166632</v>
      </c>
      <c r="AH145" s="748"/>
      <c r="AI145" s="748"/>
      <c r="AJ145" s="749">
        <f t="shared" si="42"/>
        <v>166632</v>
      </c>
    </row>
    <row r="146" spans="1:37" ht="31.5" customHeight="1">
      <c r="A146" s="96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30"/>
      <c r="K146" s="799"/>
      <c r="L146" s="808">
        <f>L147+L148+L149+L150+L151+L152+L153+L154+L155+L156+L159+L160+L161</f>
        <v>11110198.632095326</v>
      </c>
      <c r="M146" s="799"/>
      <c r="N146" s="808">
        <f>SUM(N147:N161)</f>
        <v>35090649</v>
      </c>
      <c r="O146" s="801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1">
        <f t="shared" si="30"/>
        <v>0</v>
      </c>
      <c r="AF146" s="742"/>
      <c r="AG146" s="742">
        <f>AG147+AG148+AG149+AG150+AG151+AG152+AG153+AG154+AG155+AG156+AG159+AG160+AG161</f>
        <v>6237125.74331012</v>
      </c>
      <c r="AH146" s="742"/>
      <c r="AI146" s="742">
        <f>SUM(AI147:AI161)</f>
        <v>17442476.559600003</v>
      </c>
      <c r="AJ146" s="743">
        <f>SUM(AJ147:AJ161)</f>
        <v>24418777.662910122</v>
      </c>
    </row>
    <row r="147" spans="1:37" s="496" customFormat="1" ht="31.5" customHeight="1">
      <c r="A147" s="974" t="s">
        <v>723</v>
      </c>
      <c r="B147" s="1013" t="s">
        <v>272</v>
      </c>
      <c r="C147" s="574" t="s">
        <v>224</v>
      </c>
      <c r="D147" s="1014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8">
        <v>6</v>
      </c>
      <c r="K147" s="834">
        <v>125450</v>
      </c>
      <c r="L147" s="835">
        <f t="shared" ref="L147:L161" si="52">K147*J147</f>
        <v>752700</v>
      </c>
      <c r="M147" s="834">
        <v>982545</v>
      </c>
      <c r="N147" s="835">
        <f t="shared" ref="N147:N161" si="53">M147*J147</f>
        <v>5895270</v>
      </c>
      <c r="O147" s="809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1">
        <f t="shared" si="30"/>
        <v>0</v>
      </c>
      <c r="AF147" s="763">
        <v>125450</v>
      </c>
      <c r="AG147" s="763">
        <f t="shared" ref="AG147:AG161" si="62">AF147*AE147</f>
        <v>0</v>
      </c>
      <c r="AH147" s="763">
        <v>982545</v>
      </c>
      <c r="AI147" s="763">
        <f t="shared" ref="AI147:AI161" si="63">AH147*AE147</f>
        <v>0</v>
      </c>
      <c r="AJ147" s="745">
        <f t="shared" ref="AJ147:AJ161" si="64">AI147+AG147</f>
        <v>0</v>
      </c>
      <c r="AK147" s="494"/>
    </row>
    <row r="148" spans="1:37" s="494" customFormat="1" ht="31.5" customHeight="1">
      <c r="A148" s="974" t="s">
        <v>725</v>
      </c>
      <c r="B148" s="1013" t="s">
        <v>273</v>
      </c>
      <c r="C148" s="574" t="s">
        <v>224</v>
      </c>
      <c r="D148" s="1014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8"/>
      <c r="K148" s="834">
        <v>29545</v>
      </c>
      <c r="L148" s="835">
        <f t="shared" si="52"/>
        <v>0</v>
      </c>
      <c r="M148" s="834">
        <v>469586</v>
      </c>
      <c r="N148" s="835">
        <f t="shared" si="53"/>
        <v>0</v>
      </c>
      <c r="O148" s="809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1">
        <f t="shared" si="30"/>
        <v>1</v>
      </c>
      <c r="AF148" s="764">
        <v>29545</v>
      </c>
      <c r="AG148" s="764">
        <f t="shared" si="62"/>
        <v>29545</v>
      </c>
      <c r="AH148" s="764">
        <v>469586</v>
      </c>
      <c r="AI148" s="764">
        <f t="shared" si="63"/>
        <v>469586</v>
      </c>
      <c r="AJ148" s="749">
        <f t="shared" si="64"/>
        <v>499131</v>
      </c>
    </row>
    <row r="149" spans="1:37" s="494" customFormat="1" ht="31.5" customHeight="1">
      <c r="A149" s="974" t="s">
        <v>726</v>
      </c>
      <c r="B149" s="1013" t="s">
        <v>274</v>
      </c>
      <c r="C149" s="574" t="s">
        <v>224</v>
      </c>
      <c r="D149" s="1014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8"/>
      <c r="K149" s="834">
        <v>102635.07494545454</v>
      </c>
      <c r="L149" s="835">
        <f t="shared" si="52"/>
        <v>0</v>
      </c>
      <c r="M149" s="834">
        <v>309219.33883636363</v>
      </c>
      <c r="N149" s="835">
        <f t="shared" si="53"/>
        <v>0</v>
      </c>
      <c r="O149" s="809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1">
        <f t="shared" si="30"/>
        <v>11</v>
      </c>
      <c r="AF149" s="764">
        <v>102635.07494545454</v>
      </c>
      <c r="AG149" s="764">
        <f t="shared" si="62"/>
        <v>1128985.8244</v>
      </c>
      <c r="AH149" s="764">
        <v>309219.33883636363</v>
      </c>
      <c r="AI149" s="764">
        <f t="shared" si="63"/>
        <v>3401412.7272000001</v>
      </c>
      <c r="AJ149" s="749">
        <f t="shared" si="64"/>
        <v>4530398.5515999999</v>
      </c>
    </row>
    <row r="150" spans="1:37" s="494" customFormat="1" ht="31.5" customHeight="1">
      <c r="A150" s="974" t="s">
        <v>727</v>
      </c>
      <c r="B150" s="1013" t="s">
        <v>275</v>
      </c>
      <c r="C150" s="574" t="s">
        <v>31</v>
      </c>
      <c r="D150" s="1014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8"/>
      <c r="K150" s="834">
        <v>4332.5980348837211</v>
      </c>
      <c r="L150" s="835">
        <f t="shared" si="52"/>
        <v>0</v>
      </c>
      <c r="M150" s="834">
        <v>10463.972093023256</v>
      </c>
      <c r="N150" s="835">
        <f t="shared" si="53"/>
        <v>0</v>
      </c>
      <c r="O150" s="809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1">
        <f t="shared" si="30"/>
        <v>86</v>
      </c>
      <c r="AF150" s="764">
        <v>4332.5980348837211</v>
      </c>
      <c r="AG150" s="764">
        <f t="shared" si="62"/>
        <v>372603.43100000004</v>
      </c>
      <c r="AH150" s="764">
        <v>10463.972093023256</v>
      </c>
      <c r="AI150" s="764">
        <f t="shared" si="63"/>
        <v>899901.6</v>
      </c>
      <c r="AJ150" s="749">
        <f t="shared" si="64"/>
        <v>1272505.031</v>
      </c>
    </row>
    <row r="151" spans="1:37" s="496" customFormat="1" ht="31.5" customHeight="1">
      <c r="A151" s="974" t="s">
        <v>728</v>
      </c>
      <c r="B151" s="1013" t="s">
        <v>276</v>
      </c>
      <c r="C151" s="574" t="s">
        <v>153</v>
      </c>
      <c r="D151" s="1014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8">
        <v>1500</v>
      </c>
      <c r="K151" s="834">
        <v>2655.5948880635515</v>
      </c>
      <c r="L151" s="835">
        <f t="shared" si="52"/>
        <v>3983392.3320953273</v>
      </c>
      <c r="M151" s="834">
        <v>1958</v>
      </c>
      <c r="N151" s="835">
        <f t="shared" si="53"/>
        <v>2937000</v>
      </c>
      <c r="O151" s="809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1">
        <f t="shared" si="30"/>
        <v>108.89999999999964</v>
      </c>
      <c r="AF151" s="763">
        <v>2655.5948880635515</v>
      </c>
      <c r="AG151" s="763">
        <f t="shared" si="62"/>
        <v>289194.28331011976</v>
      </c>
      <c r="AH151" s="763">
        <v>1958</v>
      </c>
      <c r="AI151" s="763">
        <f t="shared" si="63"/>
        <v>213226.19999999928</v>
      </c>
      <c r="AJ151" s="745">
        <f t="shared" si="64"/>
        <v>502420.48331011902</v>
      </c>
      <c r="AK151" s="494"/>
    </row>
    <row r="152" spans="1:37" s="494" customFormat="1" ht="31.5" customHeight="1">
      <c r="A152" s="974" t="s">
        <v>729</v>
      </c>
      <c r="B152" s="1013" t="s">
        <v>277</v>
      </c>
      <c r="C152" s="574" t="s">
        <v>31</v>
      </c>
      <c r="D152" s="1014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8"/>
      <c r="K152" s="834">
        <v>11973.056124999999</v>
      </c>
      <c r="L152" s="835">
        <f t="shared" si="52"/>
        <v>0</v>
      </c>
      <c r="M152" s="834">
        <v>32008.274999999998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1">
        <f t="shared" si="30"/>
        <v>8</v>
      </c>
      <c r="AF152" s="764">
        <v>11973.056124999999</v>
      </c>
      <c r="AG152" s="764">
        <f t="shared" si="62"/>
        <v>95784.448999999993</v>
      </c>
      <c r="AH152" s="764">
        <v>32008.274999999998</v>
      </c>
      <c r="AI152" s="764">
        <f t="shared" si="63"/>
        <v>256066.19999999998</v>
      </c>
      <c r="AJ152" s="749">
        <f t="shared" si="64"/>
        <v>351850.64899999998</v>
      </c>
    </row>
    <row r="153" spans="1:37" s="496" customFormat="1" ht="31.5" customHeight="1">
      <c r="A153" s="974" t="s">
        <v>730</v>
      </c>
      <c r="B153" s="1013" t="s">
        <v>278</v>
      </c>
      <c r="C153" s="574" t="s">
        <v>224</v>
      </c>
      <c r="D153" s="1014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8">
        <v>10</v>
      </c>
      <c r="K153" s="834">
        <v>637410.63</v>
      </c>
      <c r="L153" s="835">
        <f t="shared" si="52"/>
        <v>6374106.2999999998</v>
      </c>
      <c r="M153" s="834">
        <v>2625837.9000000004</v>
      </c>
      <c r="N153" s="835">
        <f t="shared" si="53"/>
        <v>26258379.000000004</v>
      </c>
      <c r="O153" s="809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1">
        <f t="shared" si="30"/>
        <v>0</v>
      </c>
      <c r="AF153" s="763">
        <v>637410.63</v>
      </c>
      <c r="AG153" s="763">
        <f t="shared" si="62"/>
        <v>0</v>
      </c>
      <c r="AH153" s="763">
        <v>2625837.9000000004</v>
      </c>
      <c r="AI153" s="763">
        <f t="shared" si="63"/>
        <v>0</v>
      </c>
      <c r="AJ153" s="745">
        <f t="shared" si="64"/>
        <v>0</v>
      </c>
      <c r="AK153" s="494"/>
    </row>
    <row r="154" spans="1:37" s="494" customFormat="1" ht="31.5" customHeight="1">
      <c r="A154" s="974" t="s">
        <v>731</v>
      </c>
      <c r="B154" s="1013" t="s">
        <v>279</v>
      </c>
      <c r="C154" s="574" t="s">
        <v>31</v>
      </c>
      <c r="D154" s="1014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8"/>
      <c r="K154" s="834">
        <v>8305.7144000000008</v>
      </c>
      <c r="L154" s="835">
        <f t="shared" si="52"/>
        <v>0</v>
      </c>
      <c r="M154" s="834">
        <v>20103.2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1">
        <f t="shared" si="30"/>
        <v>24</v>
      </c>
      <c r="AF154" s="764">
        <v>8305.7144000000008</v>
      </c>
      <c r="AG154" s="764">
        <f t="shared" si="62"/>
        <v>199337.14560000002</v>
      </c>
      <c r="AH154" s="764">
        <v>20103.2</v>
      </c>
      <c r="AI154" s="764">
        <f t="shared" si="63"/>
        <v>482476.80000000005</v>
      </c>
      <c r="AJ154" s="749">
        <f t="shared" si="64"/>
        <v>681813.94560000009</v>
      </c>
    </row>
    <row r="155" spans="1:37" s="494" customFormat="1" ht="31.5" customHeight="1">
      <c r="A155" s="974" t="s">
        <v>732</v>
      </c>
      <c r="B155" s="1013" t="s">
        <v>276</v>
      </c>
      <c r="C155" s="574" t="s">
        <v>153</v>
      </c>
      <c r="D155" s="1014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8"/>
      <c r="K155" s="834">
        <v>3758</v>
      </c>
      <c r="L155" s="835">
        <f t="shared" si="52"/>
        <v>0</v>
      </c>
      <c r="M155" s="834">
        <v>1100</v>
      </c>
      <c r="N155" s="835">
        <f t="shared" si="53"/>
        <v>0</v>
      </c>
      <c r="O155" s="809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1">
        <f t="shared" si="30"/>
        <v>64.5</v>
      </c>
      <c r="AF155" s="764">
        <v>3758</v>
      </c>
      <c r="AG155" s="764">
        <f t="shared" si="62"/>
        <v>242391</v>
      </c>
      <c r="AH155" s="764">
        <v>1100</v>
      </c>
      <c r="AI155" s="764">
        <f t="shared" si="63"/>
        <v>70950</v>
      </c>
      <c r="AJ155" s="749">
        <f t="shared" si="64"/>
        <v>313341</v>
      </c>
    </row>
    <row r="156" spans="1:37" s="494" customFormat="1" ht="31.5" customHeight="1">
      <c r="A156" s="974" t="s">
        <v>733</v>
      </c>
      <c r="B156" s="1013" t="s">
        <v>280</v>
      </c>
      <c r="C156" s="574" t="s">
        <v>224</v>
      </c>
      <c r="D156" s="1014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8"/>
      <c r="K156" s="834">
        <v>46198.46</v>
      </c>
      <c r="L156" s="835">
        <f t="shared" si="52"/>
        <v>0</v>
      </c>
      <c r="M156" s="834">
        <v>372209.49577500008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1">
        <f t="shared" si="30"/>
        <v>16</v>
      </c>
      <c r="AF156" s="764">
        <v>46198.46</v>
      </c>
      <c r="AG156" s="764">
        <f t="shared" si="62"/>
        <v>739175.36</v>
      </c>
      <c r="AH156" s="764">
        <v>372209.49577500008</v>
      </c>
      <c r="AI156" s="764">
        <f t="shared" si="63"/>
        <v>5955351.9324000012</v>
      </c>
      <c r="AJ156" s="749">
        <f t="shared" si="64"/>
        <v>6694527.2924000015</v>
      </c>
    </row>
    <row r="157" spans="1:37" s="494" customFormat="1" ht="31.5" customHeight="1">
      <c r="A157" s="1015"/>
      <c r="B157" s="1016" t="s">
        <v>282</v>
      </c>
      <c r="C157" s="1017" t="s">
        <v>31</v>
      </c>
      <c r="D157" s="1018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8"/>
      <c r="K157" s="804">
        <v>46198.46</v>
      </c>
      <c r="L157" s="805">
        <f t="shared" si="52"/>
        <v>0</v>
      </c>
      <c r="M157" s="804">
        <v>191555</v>
      </c>
      <c r="N157" s="805">
        <f t="shared" si="53"/>
        <v>0</v>
      </c>
      <c r="O157" s="809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1">
        <f t="shared" ref="AE157:AE220" si="65">D157-S157-Y157</f>
        <v>4</v>
      </c>
      <c r="AF157" s="748">
        <v>46198.46</v>
      </c>
      <c r="AG157" s="748">
        <f t="shared" si="62"/>
        <v>184793.84</v>
      </c>
      <c r="AH157" s="748">
        <v>191555</v>
      </c>
      <c r="AI157" s="748">
        <f t="shared" si="63"/>
        <v>766220</v>
      </c>
      <c r="AJ157" s="749">
        <f t="shared" si="64"/>
        <v>951013.84</v>
      </c>
    </row>
    <row r="158" spans="1:37" s="494" customFormat="1" ht="31.5" customHeight="1">
      <c r="A158" s="1015"/>
      <c r="B158" s="1016" t="s">
        <v>283</v>
      </c>
      <c r="C158" s="1017" t="s">
        <v>31</v>
      </c>
      <c r="D158" s="1018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8"/>
      <c r="K158" s="804">
        <v>46198.46</v>
      </c>
      <c r="L158" s="805">
        <f t="shared" si="52"/>
        <v>0</v>
      </c>
      <c r="M158" s="804">
        <v>229879</v>
      </c>
      <c r="N158" s="80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1">
        <f t="shared" si="65"/>
        <v>12</v>
      </c>
      <c r="AF158" s="748">
        <v>46198.46</v>
      </c>
      <c r="AG158" s="748">
        <f t="shared" si="62"/>
        <v>554381.52</v>
      </c>
      <c r="AH158" s="748">
        <v>229879</v>
      </c>
      <c r="AI158" s="748">
        <f t="shared" si="63"/>
        <v>2758548</v>
      </c>
      <c r="AJ158" s="749">
        <f t="shared" si="64"/>
        <v>3312929.52</v>
      </c>
    </row>
    <row r="159" spans="1:37" s="494" customFormat="1" ht="31.5" customHeight="1">
      <c r="A159" s="974" t="s">
        <v>734</v>
      </c>
      <c r="B159" s="431" t="s">
        <v>284</v>
      </c>
      <c r="C159" s="574" t="s">
        <v>213</v>
      </c>
      <c r="D159" s="1014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8"/>
      <c r="K159" s="834">
        <v>2887.5240963855426</v>
      </c>
      <c r="L159" s="835">
        <f t="shared" si="52"/>
        <v>0</v>
      </c>
      <c r="M159" s="834">
        <v>4676.726506024097</v>
      </c>
      <c r="N159" s="835">
        <f t="shared" si="53"/>
        <v>0</v>
      </c>
      <c r="O159" s="809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1">
        <f t="shared" si="65"/>
        <v>166</v>
      </c>
      <c r="AF159" s="764">
        <v>2887.5240963855426</v>
      </c>
      <c r="AG159" s="764">
        <f t="shared" si="62"/>
        <v>479329.00000000006</v>
      </c>
      <c r="AH159" s="764">
        <v>4676.726506024097</v>
      </c>
      <c r="AI159" s="764">
        <f t="shared" si="63"/>
        <v>776336.60000000009</v>
      </c>
      <c r="AJ159" s="749">
        <f t="shared" si="64"/>
        <v>1255665.6000000001</v>
      </c>
    </row>
    <row r="160" spans="1:37" s="494" customFormat="1" ht="31.5" customHeight="1">
      <c r="A160" s="974" t="s">
        <v>735</v>
      </c>
      <c r="B160" s="431" t="s">
        <v>285</v>
      </c>
      <c r="C160" s="574" t="s">
        <v>224</v>
      </c>
      <c r="D160" s="1014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8"/>
      <c r="K160" s="834">
        <v>1432280.25</v>
      </c>
      <c r="L160" s="835">
        <f t="shared" si="52"/>
        <v>0</v>
      </c>
      <c r="M160" s="834">
        <v>1392400.5</v>
      </c>
      <c r="N160" s="835">
        <f t="shared" si="53"/>
        <v>0</v>
      </c>
      <c r="O160" s="809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1">
        <f t="shared" si="65"/>
        <v>1</v>
      </c>
      <c r="AF160" s="764">
        <v>1432280.25</v>
      </c>
      <c r="AG160" s="764">
        <f t="shared" si="62"/>
        <v>1432280.25</v>
      </c>
      <c r="AH160" s="764">
        <v>1392400.5</v>
      </c>
      <c r="AI160" s="764">
        <f t="shared" si="63"/>
        <v>1392400.5</v>
      </c>
      <c r="AJ160" s="749">
        <f t="shared" si="64"/>
        <v>2824680.75</v>
      </c>
    </row>
    <row r="161" spans="1:36" s="494" customFormat="1" ht="31.5" customHeight="1">
      <c r="A161" s="974" t="s">
        <v>736</v>
      </c>
      <c r="B161" s="431" t="s">
        <v>286</v>
      </c>
      <c r="C161" s="574" t="s">
        <v>224</v>
      </c>
      <c r="D161" s="1014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8"/>
      <c r="K161" s="834">
        <v>1228500</v>
      </c>
      <c r="L161" s="835">
        <f t="shared" si="52"/>
        <v>0</v>
      </c>
      <c r="M161" s="834">
        <v>0</v>
      </c>
      <c r="N161" s="835">
        <f t="shared" si="53"/>
        <v>0</v>
      </c>
      <c r="O161" s="809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1">
        <f t="shared" si="65"/>
        <v>1</v>
      </c>
      <c r="AF161" s="764">
        <v>1228500</v>
      </c>
      <c r="AG161" s="764">
        <f t="shared" si="62"/>
        <v>1228500</v>
      </c>
      <c r="AH161" s="764">
        <v>0</v>
      </c>
      <c r="AI161" s="764">
        <f t="shared" si="63"/>
        <v>0</v>
      </c>
      <c r="AJ161" s="749">
        <f t="shared" si="64"/>
        <v>1228500</v>
      </c>
    </row>
    <row r="162" spans="1:36" s="403" customFormat="1" ht="31.5" customHeight="1">
      <c r="A162" s="97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8"/>
      <c r="K162" s="799"/>
      <c r="L162" s="808">
        <f>SUM(L163:L183)</f>
        <v>0</v>
      </c>
      <c r="M162" s="799"/>
      <c r="N162" s="808">
        <f>SUM(N163:N183)</f>
        <v>0</v>
      </c>
      <c r="O162" s="801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1">
        <f t="shared" si="65"/>
        <v>0</v>
      </c>
      <c r="AF162" s="746"/>
      <c r="AG162" s="746">
        <f>SUM(AG163:AG183)</f>
        <v>4413698.76</v>
      </c>
      <c r="AH162" s="746"/>
      <c r="AI162" s="746">
        <f>SUM(AI163:AI183)</f>
        <v>5088361.2729999991</v>
      </c>
      <c r="AJ162" s="747">
        <f>SUM(AJ163:AJ183)</f>
        <v>9502060.0330000017</v>
      </c>
    </row>
    <row r="163" spans="1:36" s="403" customFormat="1" ht="31.5" customHeight="1">
      <c r="A163" s="977" t="s">
        <v>737</v>
      </c>
      <c r="B163" s="433" t="s">
        <v>289</v>
      </c>
      <c r="C163" s="567" t="s">
        <v>31</v>
      </c>
      <c r="D163" s="1010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20"/>
      <c r="K163" s="821">
        <v>7205</v>
      </c>
      <c r="L163" s="822">
        <f>K163*J163</f>
        <v>0</v>
      </c>
      <c r="M163" s="821">
        <v>17301.587931034483</v>
      </c>
      <c r="N163" s="822">
        <f>M163*J163</f>
        <v>0</v>
      </c>
      <c r="O163" s="815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1">
        <f t="shared" si="65"/>
        <v>58</v>
      </c>
      <c r="AF163" s="754">
        <v>7205</v>
      </c>
      <c r="AG163" s="754">
        <f>AF163*AE163</f>
        <v>417890</v>
      </c>
      <c r="AH163" s="754">
        <v>17301.587931034483</v>
      </c>
      <c r="AI163" s="754">
        <f>AH163*AE163</f>
        <v>1003492.1</v>
      </c>
      <c r="AJ163" s="751">
        <f>AG163+AI163</f>
        <v>1421382.1</v>
      </c>
    </row>
    <row r="164" spans="1:36" s="403" customFormat="1" ht="31.5" customHeight="1">
      <c r="A164" s="977" t="s">
        <v>738</v>
      </c>
      <c r="B164" s="433" t="s">
        <v>290</v>
      </c>
      <c r="C164" s="567" t="s">
        <v>213</v>
      </c>
      <c r="D164" s="1010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20"/>
      <c r="K164" s="821">
        <v>1451.6653376205788</v>
      </c>
      <c r="L164" s="822">
        <f>K164*J164</f>
        <v>0</v>
      </c>
      <c r="M164" s="821">
        <v>811.65284030010719</v>
      </c>
      <c r="N164" s="822">
        <f>M164*J164</f>
        <v>0</v>
      </c>
      <c r="O164" s="815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1">
        <f t="shared" si="65"/>
        <v>933</v>
      </c>
      <c r="AF164" s="754">
        <v>1451.6653376205788</v>
      </c>
      <c r="AG164" s="754">
        <f>AF164*AE164</f>
        <v>1354403.76</v>
      </c>
      <c r="AH164" s="754">
        <v>811.65284030010719</v>
      </c>
      <c r="AI164" s="754">
        <f>AH164*AE164</f>
        <v>757272.1</v>
      </c>
      <c r="AJ164" s="751">
        <f>AG164+AI164</f>
        <v>2111675.86</v>
      </c>
    </row>
    <row r="165" spans="1:36" s="403" customFormat="1" ht="31.5" customHeight="1">
      <c r="A165" s="977" t="s">
        <v>741</v>
      </c>
      <c r="B165" s="433" t="s">
        <v>291</v>
      </c>
      <c r="C165" s="567" t="s">
        <v>31</v>
      </c>
      <c r="D165" s="1010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20"/>
      <c r="K165" s="821">
        <v>39090</v>
      </c>
      <c r="L165" s="822">
        <f>K165*J165</f>
        <v>0</v>
      </c>
      <c r="M165" s="821">
        <v>204170</v>
      </c>
      <c r="N165" s="822">
        <f>M165*J165</f>
        <v>0</v>
      </c>
      <c r="O165" s="815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1">
        <f t="shared" si="65"/>
        <v>1</v>
      </c>
      <c r="AF165" s="754">
        <v>39090</v>
      </c>
      <c r="AG165" s="754">
        <f>AF165*AE165</f>
        <v>39090</v>
      </c>
      <c r="AH165" s="754">
        <v>204170</v>
      </c>
      <c r="AI165" s="754">
        <f>AH165*AE165</f>
        <v>204170</v>
      </c>
      <c r="AJ165" s="751">
        <f>AG165+AI165</f>
        <v>243260</v>
      </c>
    </row>
    <row r="166" spans="1:36" s="403" customFormat="1" ht="31.5" customHeight="1">
      <c r="A166" s="977" t="s">
        <v>740</v>
      </c>
      <c r="B166" s="440" t="s">
        <v>292</v>
      </c>
      <c r="C166" s="575"/>
      <c r="D166" s="1019"/>
      <c r="E166" s="477"/>
      <c r="F166" s="477"/>
      <c r="G166" s="477"/>
      <c r="H166" s="477"/>
      <c r="I166" s="610"/>
      <c r="J166" s="798"/>
      <c r="K166" s="804"/>
      <c r="L166" s="805"/>
      <c r="M166" s="804"/>
      <c r="N166" s="805"/>
      <c r="O166" s="809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1">
        <f t="shared" si="65"/>
        <v>0</v>
      </c>
      <c r="AF166" s="748"/>
      <c r="AG166" s="748"/>
      <c r="AH166" s="748"/>
      <c r="AI166" s="748"/>
      <c r="AJ166" s="749"/>
    </row>
    <row r="167" spans="1:36" s="403" customFormat="1" ht="31.5" customHeight="1">
      <c r="A167" s="977" t="s">
        <v>742</v>
      </c>
      <c r="B167" s="433" t="s">
        <v>293</v>
      </c>
      <c r="C167" s="567" t="s">
        <v>213</v>
      </c>
      <c r="D167" s="1010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20"/>
      <c r="K167" s="821">
        <v>1239.4615384615386</v>
      </c>
      <c r="L167" s="822">
        <f>K167*J167</f>
        <v>0</v>
      </c>
      <c r="M167" s="821">
        <v>505.48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1">
        <f t="shared" si="65"/>
        <v>390</v>
      </c>
      <c r="AF167" s="754">
        <v>1239.4615384615386</v>
      </c>
      <c r="AG167" s="754">
        <f>AF167*AE167</f>
        <v>483390.00000000006</v>
      </c>
      <c r="AH167" s="754">
        <v>505.48</v>
      </c>
      <c r="AI167" s="754">
        <f>AH167*AE167</f>
        <v>197137.2</v>
      </c>
      <c r="AJ167" s="751">
        <f>AG167+AI167</f>
        <v>680527.20000000007</v>
      </c>
    </row>
    <row r="168" spans="1:36" s="403" customFormat="1" ht="31.5" customHeight="1">
      <c r="A168" s="977" t="s">
        <v>739</v>
      </c>
      <c r="B168" s="440" t="s">
        <v>294</v>
      </c>
      <c r="C168" s="575"/>
      <c r="D168" s="1019"/>
      <c r="E168" s="477"/>
      <c r="F168" s="477"/>
      <c r="G168" s="477"/>
      <c r="H168" s="477"/>
      <c r="I168" s="610"/>
      <c r="J168" s="798"/>
      <c r="K168" s="804"/>
      <c r="L168" s="805"/>
      <c r="M168" s="804"/>
      <c r="N168" s="805"/>
      <c r="O168" s="809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1">
        <f t="shared" si="65"/>
        <v>0</v>
      </c>
      <c r="AF168" s="748"/>
      <c r="AG168" s="748"/>
      <c r="AH168" s="748"/>
      <c r="AI168" s="748"/>
      <c r="AJ168" s="749"/>
    </row>
    <row r="169" spans="1:36" s="403" customFormat="1" ht="31.5" customHeight="1">
      <c r="A169" s="977" t="s">
        <v>744</v>
      </c>
      <c r="B169" s="433" t="s">
        <v>272</v>
      </c>
      <c r="C169" s="567" t="s">
        <v>224</v>
      </c>
      <c r="D169" s="1010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20"/>
      <c r="K169" s="821">
        <v>88935.900000000009</v>
      </c>
      <c r="L169" s="822">
        <f t="shared" ref="L169:L176" si="71">K169*J169</f>
        <v>0</v>
      </c>
      <c r="M169" s="821">
        <v>212371.0056</v>
      </c>
      <c r="N169" s="822">
        <f t="shared" ref="N169:N176" si="72">M169*J169</f>
        <v>0</v>
      </c>
      <c r="O169" s="815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1">
        <f t="shared" si="65"/>
        <v>1</v>
      </c>
      <c r="AF169" s="754">
        <v>88935.900000000009</v>
      </c>
      <c r="AG169" s="754">
        <f t="shared" ref="AG169:AG176" si="80">AF169*AE169</f>
        <v>88935.900000000009</v>
      </c>
      <c r="AH169" s="754">
        <v>212371.0056</v>
      </c>
      <c r="AI169" s="754">
        <f t="shared" ref="AI169:AI176" si="81">AH169*AE169</f>
        <v>212371.0056</v>
      </c>
      <c r="AJ169" s="751">
        <f t="shared" ref="AJ169:AJ176" si="82">AG169+AI169</f>
        <v>301306.9056</v>
      </c>
    </row>
    <row r="170" spans="1:36" s="403" customFormat="1" ht="31.5" customHeight="1">
      <c r="A170" s="977" t="s">
        <v>745</v>
      </c>
      <c r="B170" s="433" t="s">
        <v>295</v>
      </c>
      <c r="C170" s="567" t="s">
        <v>224</v>
      </c>
      <c r="D170" s="1010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20"/>
      <c r="K170" s="821">
        <v>27333.15</v>
      </c>
      <c r="L170" s="822">
        <f t="shared" si="71"/>
        <v>0</v>
      </c>
      <c r="M170" s="821">
        <v>92996.28</v>
      </c>
      <c r="N170" s="822">
        <f t="shared" si="72"/>
        <v>0</v>
      </c>
      <c r="O170" s="815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1">
        <f t="shared" si="65"/>
        <v>1</v>
      </c>
      <c r="AF170" s="754">
        <v>27333.15</v>
      </c>
      <c r="AG170" s="754">
        <f t="shared" si="80"/>
        <v>27333.15</v>
      </c>
      <c r="AH170" s="754">
        <v>92996.28</v>
      </c>
      <c r="AI170" s="754">
        <f t="shared" si="81"/>
        <v>92996.28</v>
      </c>
      <c r="AJ170" s="751">
        <f t="shared" si="82"/>
        <v>120329.43</v>
      </c>
    </row>
    <row r="171" spans="1:36" s="403" customFormat="1" ht="31.5" customHeight="1">
      <c r="A171" s="977" t="s">
        <v>746</v>
      </c>
      <c r="B171" s="433" t="s">
        <v>296</v>
      </c>
      <c r="C171" s="567" t="s">
        <v>224</v>
      </c>
      <c r="D171" s="1010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20"/>
      <c r="K171" s="821">
        <v>8541.7240000000002</v>
      </c>
      <c r="L171" s="822">
        <f t="shared" si="71"/>
        <v>0</v>
      </c>
      <c r="M171" s="821">
        <v>15825.326399999998</v>
      </c>
      <c r="N171" s="822">
        <f t="shared" si="72"/>
        <v>0</v>
      </c>
      <c r="O171" s="815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1">
        <f t="shared" si="65"/>
        <v>5</v>
      </c>
      <c r="AF171" s="754">
        <v>8541.7240000000002</v>
      </c>
      <c r="AG171" s="754">
        <f t="shared" si="80"/>
        <v>42708.62</v>
      </c>
      <c r="AH171" s="754">
        <v>15825.326399999998</v>
      </c>
      <c r="AI171" s="754">
        <f t="shared" si="81"/>
        <v>79126.631999999983</v>
      </c>
      <c r="AJ171" s="751">
        <f t="shared" si="82"/>
        <v>121835.25199999998</v>
      </c>
    </row>
    <row r="172" spans="1:36" s="403" customFormat="1" ht="31.5" customHeight="1">
      <c r="A172" s="977" t="s">
        <v>747</v>
      </c>
      <c r="B172" s="433" t="s">
        <v>297</v>
      </c>
      <c r="C172" s="567" t="s">
        <v>31</v>
      </c>
      <c r="D172" s="1010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20"/>
      <c r="K172" s="821">
        <v>896.04000000000008</v>
      </c>
      <c r="L172" s="822">
        <f t="shared" si="71"/>
        <v>0</v>
      </c>
      <c r="M172" s="821">
        <v>784.68000000000006</v>
      </c>
      <c r="N172" s="822">
        <f t="shared" si="72"/>
        <v>0</v>
      </c>
      <c r="O172" s="815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1">
        <f t="shared" si="65"/>
        <v>75</v>
      </c>
      <c r="AF172" s="754">
        <v>896.04000000000008</v>
      </c>
      <c r="AG172" s="754">
        <f t="shared" si="80"/>
        <v>67203</v>
      </c>
      <c r="AH172" s="754">
        <v>784.68000000000006</v>
      </c>
      <c r="AI172" s="754">
        <f t="shared" si="81"/>
        <v>58851.000000000007</v>
      </c>
      <c r="AJ172" s="751">
        <f t="shared" si="82"/>
        <v>126054</v>
      </c>
    </row>
    <row r="173" spans="1:36" s="403" customFormat="1" ht="31.5" customHeight="1">
      <c r="A173" s="977" t="s">
        <v>748</v>
      </c>
      <c r="B173" s="433" t="s">
        <v>276</v>
      </c>
      <c r="C173" s="567" t="s">
        <v>153</v>
      </c>
      <c r="D173" s="1010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20"/>
      <c r="K173" s="821">
        <v>1375.5</v>
      </c>
      <c r="L173" s="822">
        <f t="shared" si="71"/>
        <v>0</v>
      </c>
      <c r="M173" s="821">
        <v>1858.420124481328</v>
      </c>
      <c r="N173" s="822">
        <f t="shared" si="72"/>
        <v>0</v>
      </c>
      <c r="O173" s="815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1">
        <f t="shared" si="65"/>
        <v>289.2</v>
      </c>
      <c r="AF173" s="754">
        <v>1375.5</v>
      </c>
      <c r="AG173" s="754">
        <f t="shared" si="80"/>
        <v>397794.6</v>
      </c>
      <c r="AH173" s="754">
        <v>1858.420124481328</v>
      </c>
      <c r="AI173" s="754">
        <f t="shared" si="81"/>
        <v>537455.10000000009</v>
      </c>
      <c r="AJ173" s="751">
        <f t="shared" si="82"/>
        <v>935249.70000000007</v>
      </c>
    </row>
    <row r="174" spans="1:36" s="403" customFormat="1" ht="31.5" customHeight="1">
      <c r="A174" s="977" t="s">
        <v>749</v>
      </c>
      <c r="B174" s="433" t="s">
        <v>298</v>
      </c>
      <c r="C174" s="567" t="s">
        <v>224</v>
      </c>
      <c r="D174" s="1010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20"/>
      <c r="K174" s="821">
        <v>100586.38500000001</v>
      </c>
      <c r="L174" s="822">
        <f t="shared" si="71"/>
        <v>0</v>
      </c>
      <c r="M174" s="821">
        <v>266448.06760000001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1">
        <f t="shared" si="65"/>
        <v>2</v>
      </c>
      <c r="AF174" s="754">
        <v>100586.38500000001</v>
      </c>
      <c r="AG174" s="754">
        <f t="shared" si="80"/>
        <v>201172.77000000002</v>
      </c>
      <c r="AH174" s="754">
        <v>266448.06760000001</v>
      </c>
      <c r="AI174" s="754">
        <f t="shared" si="81"/>
        <v>532896.13520000002</v>
      </c>
      <c r="AJ174" s="751">
        <f t="shared" si="82"/>
        <v>734068.90520000004</v>
      </c>
    </row>
    <row r="175" spans="1:36" s="403" customFormat="1" ht="31.5" customHeight="1">
      <c r="A175" s="977" t="s">
        <v>750</v>
      </c>
      <c r="B175" s="433" t="s">
        <v>299</v>
      </c>
      <c r="C175" s="567" t="s">
        <v>31</v>
      </c>
      <c r="D175" s="1010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20"/>
      <c r="K175" s="821">
        <v>8489.2366666666658</v>
      </c>
      <c r="L175" s="822">
        <f t="shared" si="71"/>
        <v>0</v>
      </c>
      <c r="M175" s="821">
        <v>18251.225200000001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1">
        <f t="shared" si="65"/>
        <v>6</v>
      </c>
      <c r="AF175" s="754">
        <v>8489.2366666666658</v>
      </c>
      <c r="AG175" s="754">
        <f t="shared" si="80"/>
        <v>50935.42</v>
      </c>
      <c r="AH175" s="754">
        <v>18251.225200000001</v>
      </c>
      <c r="AI175" s="754">
        <f t="shared" si="81"/>
        <v>109507.3512</v>
      </c>
      <c r="AJ175" s="751">
        <f t="shared" si="82"/>
        <v>160442.77120000002</v>
      </c>
    </row>
    <row r="176" spans="1:36" s="403" customFormat="1" ht="31.5" customHeight="1">
      <c r="A176" s="977" t="s">
        <v>751</v>
      </c>
      <c r="B176" s="433" t="s">
        <v>300</v>
      </c>
      <c r="C176" s="567" t="s">
        <v>153</v>
      </c>
      <c r="D176" s="1010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20"/>
      <c r="K176" s="821">
        <v>2456.7671052631581</v>
      </c>
      <c r="L176" s="822">
        <f t="shared" si="71"/>
        <v>0</v>
      </c>
      <c r="M176" s="821">
        <v>4354.8717105263158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1">
        <f t="shared" si="65"/>
        <v>152</v>
      </c>
      <c r="AF176" s="754">
        <v>2456.7671052631581</v>
      </c>
      <c r="AG176" s="754">
        <f t="shared" si="80"/>
        <v>373428.60000000003</v>
      </c>
      <c r="AH176" s="754">
        <v>4354.8717105263158</v>
      </c>
      <c r="AI176" s="754">
        <f t="shared" si="81"/>
        <v>661940.5</v>
      </c>
      <c r="AJ176" s="751">
        <f t="shared" si="82"/>
        <v>1035369.1000000001</v>
      </c>
    </row>
    <row r="177" spans="1:36" s="403" customFormat="1" ht="31.5" customHeight="1">
      <c r="A177" s="977" t="s">
        <v>743</v>
      </c>
      <c r="B177" s="440" t="s">
        <v>301</v>
      </c>
      <c r="C177" s="575"/>
      <c r="D177" s="1019"/>
      <c r="E177" s="477"/>
      <c r="F177" s="477"/>
      <c r="G177" s="477"/>
      <c r="H177" s="477"/>
      <c r="I177" s="610"/>
      <c r="J177" s="798"/>
      <c r="K177" s="804"/>
      <c r="L177" s="805"/>
      <c r="M177" s="804"/>
      <c r="N177" s="805"/>
      <c r="O177" s="809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1">
        <f t="shared" si="65"/>
        <v>0</v>
      </c>
      <c r="AF177" s="748"/>
      <c r="AG177" s="748"/>
      <c r="AH177" s="748"/>
      <c r="AI177" s="748"/>
      <c r="AJ177" s="749"/>
    </row>
    <row r="178" spans="1:36" s="403" customFormat="1" ht="31.5" customHeight="1">
      <c r="A178" s="977" t="s">
        <v>752</v>
      </c>
      <c r="B178" s="433" t="s">
        <v>302</v>
      </c>
      <c r="C178" s="567" t="s">
        <v>224</v>
      </c>
      <c r="D178" s="1010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20"/>
      <c r="K178" s="821">
        <v>61132.46</v>
      </c>
      <c r="L178" s="822">
        <f t="shared" ref="L178:L183" si="85">K178*J178</f>
        <v>0</v>
      </c>
      <c r="M178" s="821">
        <v>389269.56900000002</v>
      </c>
      <c r="N178" s="822">
        <f>M178*J178</f>
        <v>0</v>
      </c>
      <c r="O178" s="815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1">
        <f t="shared" si="65"/>
        <v>1</v>
      </c>
      <c r="AF178" s="754">
        <v>61132.46</v>
      </c>
      <c r="AG178" s="754">
        <f t="shared" ref="AG178:AG183" si="91">AF178*AE178</f>
        <v>61132.46</v>
      </c>
      <c r="AH178" s="754">
        <v>389269.56900000002</v>
      </c>
      <c r="AI178" s="754">
        <f>AH178*AE178</f>
        <v>389269.56900000002</v>
      </c>
      <c r="AJ178" s="751">
        <f t="shared" ref="AJ178:AJ183" si="92">AG178+AI178</f>
        <v>450402.02900000004</v>
      </c>
    </row>
    <row r="179" spans="1:36" s="403" customFormat="1" ht="31.5" customHeight="1">
      <c r="A179" s="977" t="s">
        <v>753</v>
      </c>
      <c r="B179" s="433" t="s">
        <v>303</v>
      </c>
      <c r="C179" s="567" t="s">
        <v>224</v>
      </c>
      <c r="D179" s="1010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20"/>
      <c r="K179" s="821">
        <v>18340</v>
      </c>
      <c r="L179" s="822">
        <f t="shared" si="85"/>
        <v>0</v>
      </c>
      <c r="M179" s="821">
        <v>52353.599999999999</v>
      </c>
      <c r="N179" s="822">
        <f>M179*J179</f>
        <v>0</v>
      </c>
      <c r="O179" s="815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1">
        <f t="shared" si="65"/>
        <v>3</v>
      </c>
      <c r="AF179" s="754">
        <v>18340</v>
      </c>
      <c r="AG179" s="754">
        <f t="shared" si="91"/>
        <v>55020</v>
      </c>
      <c r="AH179" s="754">
        <v>52353.599999999999</v>
      </c>
      <c r="AI179" s="754">
        <f>AH179*AE179</f>
        <v>157060.79999999999</v>
      </c>
      <c r="AJ179" s="751">
        <f t="shared" si="92"/>
        <v>212080.8</v>
      </c>
    </row>
    <row r="180" spans="1:36" s="403" customFormat="1" ht="31.5" customHeight="1">
      <c r="A180" s="977" t="s">
        <v>754</v>
      </c>
      <c r="B180" s="433" t="s">
        <v>304</v>
      </c>
      <c r="C180" s="567" t="s">
        <v>213</v>
      </c>
      <c r="D180" s="1010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20"/>
      <c r="K180" s="821">
        <v>557.77675675675675</v>
      </c>
      <c r="L180" s="822">
        <f t="shared" si="85"/>
        <v>0</v>
      </c>
      <c r="M180" s="821">
        <v>815.66216216216219</v>
      </c>
      <c r="N180" s="822">
        <f>M180*J180</f>
        <v>0</v>
      </c>
      <c r="O180" s="815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1">
        <f t="shared" si="65"/>
        <v>74</v>
      </c>
      <c r="AF180" s="754">
        <v>557.77675675675675</v>
      </c>
      <c r="AG180" s="754">
        <f t="shared" si="91"/>
        <v>41275.480000000003</v>
      </c>
      <c r="AH180" s="754">
        <v>815.66216216216219</v>
      </c>
      <c r="AI180" s="754">
        <f>AH180*AE180</f>
        <v>60359</v>
      </c>
      <c r="AJ180" s="751">
        <f t="shared" si="92"/>
        <v>101634.48000000001</v>
      </c>
    </row>
    <row r="181" spans="1:36" s="403" customFormat="1" ht="31.5" customHeight="1">
      <c r="A181" s="977" t="s">
        <v>755</v>
      </c>
      <c r="B181" s="433" t="s">
        <v>305</v>
      </c>
      <c r="C181" s="567" t="s">
        <v>213</v>
      </c>
      <c r="D181" s="1010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20"/>
      <c r="K181" s="821">
        <v>655</v>
      </c>
      <c r="L181" s="822">
        <f t="shared" si="85"/>
        <v>0</v>
      </c>
      <c r="M181" s="821">
        <v>152.1</v>
      </c>
      <c r="N181" s="822">
        <f>M181*J181</f>
        <v>0</v>
      </c>
      <c r="O181" s="815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1">
        <f t="shared" si="65"/>
        <v>16</v>
      </c>
      <c r="AF181" s="754">
        <v>655</v>
      </c>
      <c r="AG181" s="754">
        <f t="shared" si="91"/>
        <v>10480</v>
      </c>
      <c r="AH181" s="754">
        <v>152.1</v>
      </c>
      <c r="AI181" s="754">
        <f>AH181*AE181</f>
        <v>2433.6</v>
      </c>
      <c r="AJ181" s="751">
        <f t="shared" si="92"/>
        <v>12913.6</v>
      </c>
    </row>
    <row r="182" spans="1:36" s="403" customFormat="1" ht="31.5" customHeight="1">
      <c r="A182" s="977" t="s">
        <v>756</v>
      </c>
      <c r="B182" s="433" t="s">
        <v>306</v>
      </c>
      <c r="C182" s="567" t="s">
        <v>31</v>
      </c>
      <c r="D182" s="1010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20"/>
      <c r="K182" s="821">
        <v>3275</v>
      </c>
      <c r="L182" s="822">
        <f t="shared" si="85"/>
        <v>0</v>
      </c>
      <c r="M182" s="821">
        <v>10674.300000000001</v>
      </c>
      <c r="N182" s="822">
        <f>M182*J182</f>
        <v>0</v>
      </c>
      <c r="O182" s="815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1">
        <f t="shared" si="65"/>
        <v>3</v>
      </c>
      <c r="AF182" s="754">
        <v>3275</v>
      </c>
      <c r="AG182" s="754">
        <f t="shared" si="91"/>
        <v>9825</v>
      </c>
      <c r="AH182" s="754">
        <v>10674.300000000001</v>
      </c>
      <c r="AI182" s="754">
        <f>AH182*AE182</f>
        <v>32022.9</v>
      </c>
      <c r="AJ182" s="751">
        <f t="shared" si="92"/>
        <v>41847.9</v>
      </c>
    </row>
    <row r="183" spans="1:36" s="403" customFormat="1" ht="31.5" customHeight="1">
      <c r="A183" s="977" t="s">
        <v>757</v>
      </c>
      <c r="B183" s="433" t="s">
        <v>286</v>
      </c>
      <c r="C183" s="567" t="s">
        <v>224</v>
      </c>
      <c r="D183" s="1010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20"/>
      <c r="K183" s="821">
        <v>691680</v>
      </c>
      <c r="L183" s="822">
        <f t="shared" si="85"/>
        <v>0</v>
      </c>
      <c r="M183" s="821"/>
      <c r="N183" s="822"/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1">
        <f t="shared" si="65"/>
        <v>1</v>
      </c>
      <c r="AF183" s="754">
        <v>691680</v>
      </c>
      <c r="AG183" s="754">
        <f t="shared" si="91"/>
        <v>691680</v>
      </c>
      <c r="AH183" s="754"/>
      <c r="AI183" s="754"/>
      <c r="AJ183" s="751">
        <f t="shared" si="92"/>
        <v>691680</v>
      </c>
    </row>
    <row r="184" spans="1:36" s="404" customFormat="1" ht="31.5" customHeight="1">
      <c r="A184" s="97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30"/>
      <c r="K184" s="799"/>
      <c r="L184" s="808">
        <f>SUM(L185:L242)</f>
        <v>0</v>
      </c>
      <c r="M184" s="799"/>
      <c r="N184" s="808">
        <f>SUM(N185:N242)</f>
        <v>0</v>
      </c>
      <c r="O184" s="801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1">
        <f t="shared" si="65"/>
        <v>0</v>
      </c>
      <c r="AF184" s="746"/>
      <c r="AG184" s="746">
        <f>SUM(AG185:AG242)</f>
        <v>3539331.34</v>
      </c>
      <c r="AH184" s="746"/>
      <c r="AI184" s="746">
        <f>SUM(AI185:AI242)</f>
        <v>3141796.4720000001</v>
      </c>
      <c r="AJ184" s="747">
        <f>SUM(AJ185:AJ242)</f>
        <v>6681127.8119999999</v>
      </c>
    </row>
    <row r="185" spans="1:36" s="403" customFormat="1" ht="31.5" customHeight="1">
      <c r="A185" s="978" t="s">
        <v>758</v>
      </c>
      <c r="B185" s="438" t="s">
        <v>309</v>
      </c>
      <c r="C185" s="571" t="s">
        <v>224</v>
      </c>
      <c r="D185" s="1020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8"/>
      <c r="K185" s="804">
        <v>5502</v>
      </c>
      <c r="L185" s="805">
        <f t="shared" ref="L185:L242" si="95">K185*J185</f>
        <v>0</v>
      </c>
      <c r="M185" s="804">
        <v>42612.700000000004</v>
      </c>
      <c r="N185" s="805">
        <f>M185*J185</f>
        <v>0</v>
      </c>
      <c r="O185" s="809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1">
        <f t="shared" si="65"/>
        <v>0</v>
      </c>
      <c r="AF185" s="748">
        <v>5502</v>
      </c>
      <c r="AG185" s="748">
        <f t="shared" ref="AG185:AG242" si="101">AF185*AE185</f>
        <v>0</v>
      </c>
      <c r="AH185" s="748">
        <v>42612.700000000004</v>
      </c>
      <c r="AI185" s="748">
        <f>AH185*AE185</f>
        <v>0</v>
      </c>
      <c r="AJ185" s="749">
        <f t="shared" ref="AJ185:AJ242" si="102">AG185+AI185</f>
        <v>0</v>
      </c>
    </row>
    <row r="186" spans="1:36" s="403" customFormat="1" ht="31.5" customHeight="1">
      <c r="A186" s="978" t="s">
        <v>759</v>
      </c>
      <c r="B186" s="438" t="s">
        <v>309</v>
      </c>
      <c r="C186" s="571" t="s">
        <v>224</v>
      </c>
      <c r="D186" s="1020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8"/>
      <c r="K186" s="804">
        <v>5502</v>
      </c>
      <c r="L186" s="805">
        <f t="shared" si="95"/>
        <v>0</v>
      </c>
      <c r="M186" s="804"/>
      <c r="N186" s="805"/>
      <c r="O186" s="809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1">
        <f t="shared" si="65"/>
        <v>1</v>
      </c>
      <c r="AF186" s="748">
        <v>5502</v>
      </c>
      <c r="AG186" s="748">
        <f t="shared" si="101"/>
        <v>5502</v>
      </c>
      <c r="AH186" s="748"/>
      <c r="AI186" s="748"/>
      <c r="AJ186" s="749">
        <f t="shared" si="102"/>
        <v>5502</v>
      </c>
    </row>
    <row r="187" spans="1:36" s="403" customFormat="1" ht="31.5" customHeight="1">
      <c r="A187" s="978" t="s">
        <v>760</v>
      </c>
      <c r="B187" s="438" t="s">
        <v>310</v>
      </c>
      <c r="C187" s="571" t="s">
        <v>224</v>
      </c>
      <c r="D187" s="1020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8"/>
      <c r="K187" s="804">
        <v>5502</v>
      </c>
      <c r="L187" s="805">
        <f t="shared" si="95"/>
        <v>0</v>
      </c>
      <c r="M187" s="804"/>
      <c r="N187" s="805"/>
      <c r="O187" s="809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1">
        <f t="shared" si="65"/>
        <v>1</v>
      </c>
      <c r="AF187" s="748">
        <v>5502</v>
      </c>
      <c r="AG187" s="748">
        <f t="shared" si="101"/>
        <v>5502</v>
      </c>
      <c r="AH187" s="748"/>
      <c r="AI187" s="748"/>
      <c r="AJ187" s="749">
        <f t="shared" si="102"/>
        <v>5502</v>
      </c>
    </row>
    <row r="188" spans="1:36" s="403" customFormat="1" ht="31.5" customHeight="1">
      <c r="A188" s="978" t="s">
        <v>761</v>
      </c>
      <c r="B188" s="438" t="s">
        <v>311</v>
      </c>
      <c r="C188" s="576" t="s">
        <v>31</v>
      </c>
      <c r="D188" s="1020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8"/>
      <c r="K188" s="804">
        <v>1310</v>
      </c>
      <c r="L188" s="805">
        <f t="shared" si="95"/>
        <v>0</v>
      </c>
      <c r="M188" s="804">
        <v>5053.1000000000004</v>
      </c>
      <c r="N188" s="805">
        <f>M188*J188</f>
        <v>0</v>
      </c>
      <c r="O188" s="809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1">
        <f t="shared" si="65"/>
        <v>2</v>
      </c>
      <c r="AF188" s="748">
        <v>1310</v>
      </c>
      <c r="AG188" s="748">
        <f t="shared" si="101"/>
        <v>2620</v>
      </c>
      <c r="AH188" s="748">
        <v>5053.1000000000004</v>
      </c>
      <c r="AI188" s="748">
        <f>AH188*AE188</f>
        <v>10106.200000000001</v>
      </c>
      <c r="AJ188" s="749">
        <f t="shared" si="102"/>
        <v>12726.2</v>
      </c>
    </row>
    <row r="189" spans="1:36" s="403" customFormat="1" ht="31.5" customHeight="1">
      <c r="A189" s="978" t="s">
        <v>762</v>
      </c>
      <c r="B189" s="438" t="s">
        <v>312</v>
      </c>
      <c r="C189" s="576" t="s">
        <v>31</v>
      </c>
      <c r="D189" s="1020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8"/>
      <c r="K189" s="804">
        <v>1310</v>
      </c>
      <c r="L189" s="805">
        <f t="shared" si="95"/>
        <v>0</v>
      </c>
      <c r="M189" s="804">
        <v>11354.2</v>
      </c>
      <c r="N189" s="805">
        <f>M189*J189</f>
        <v>0</v>
      </c>
      <c r="O189" s="809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1">
        <f t="shared" si="65"/>
        <v>1</v>
      </c>
      <c r="AF189" s="748">
        <v>1310</v>
      </c>
      <c r="AG189" s="748">
        <f t="shared" si="101"/>
        <v>1310</v>
      </c>
      <c r="AH189" s="748">
        <v>11354.2</v>
      </c>
      <c r="AI189" s="748">
        <f>AH189*AE189</f>
        <v>11354.2</v>
      </c>
      <c r="AJ189" s="749">
        <f t="shared" si="102"/>
        <v>12664.2</v>
      </c>
    </row>
    <row r="190" spans="1:36" s="403" customFormat="1" ht="31.5" customHeight="1">
      <c r="A190" s="978" t="s">
        <v>763</v>
      </c>
      <c r="B190" s="438" t="s">
        <v>313</v>
      </c>
      <c r="C190" s="571" t="s">
        <v>224</v>
      </c>
      <c r="D190" s="1020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8"/>
      <c r="K190" s="804">
        <v>3930</v>
      </c>
      <c r="L190" s="805">
        <f t="shared" si="95"/>
        <v>0</v>
      </c>
      <c r="M190" s="804">
        <v>4232.8</v>
      </c>
      <c r="N190" s="805">
        <f>M190*J190</f>
        <v>0</v>
      </c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1">
        <f t="shared" si="65"/>
        <v>8</v>
      </c>
      <c r="AF190" s="748">
        <v>3930</v>
      </c>
      <c r="AG190" s="748">
        <f t="shared" si="101"/>
        <v>31440</v>
      </c>
      <c r="AH190" s="748">
        <v>4232.8</v>
      </c>
      <c r="AI190" s="748">
        <f>AH190*AE190</f>
        <v>33862.400000000001</v>
      </c>
      <c r="AJ190" s="749">
        <f t="shared" si="102"/>
        <v>65302.400000000001</v>
      </c>
    </row>
    <row r="191" spans="1:36" s="403" customFormat="1" ht="31.5" customHeight="1">
      <c r="A191" s="978" t="s">
        <v>764</v>
      </c>
      <c r="B191" s="438" t="s">
        <v>313</v>
      </c>
      <c r="C191" s="571" t="s">
        <v>224</v>
      </c>
      <c r="D191" s="1020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8"/>
      <c r="K191" s="804">
        <v>3930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3930</v>
      </c>
      <c r="AG191" s="748">
        <f t="shared" si="101"/>
        <v>3930</v>
      </c>
      <c r="AH191" s="748"/>
      <c r="AI191" s="748"/>
      <c r="AJ191" s="749">
        <f t="shared" si="102"/>
        <v>3930</v>
      </c>
    </row>
    <row r="192" spans="1:36" s="403" customFormat="1" ht="31.5" customHeight="1">
      <c r="A192" s="978" t="s">
        <v>765</v>
      </c>
      <c r="B192" s="438" t="s">
        <v>314</v>
      </c>
      <c r="C192" s="576" t="s">
        <v>31</v>
      </c>
      <c r="D192" s="1020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8"/>
      <c r="K192" s="804">
        <v>32.75</v>
      </c>
      <c r="L192" s="805">
        <f t="shared" si="95"/>
        <v>0</v>
      </c>
      <c r="M192" s="804">
        <v>128.70000000000002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1">
        <f t="shared" si="65"/>
        <v>192</v>
      </c>
      <c r="AF192" s="748">
        <v>32.75</v>
      </c>
      <c r="AG192" s="748">
        <f t="shared" si="101"/>
        <v>6288</v>
      </c>
      <c r="AH192" s="748">
        <v>128.70000000000002</v>
      </c>
      <c r="AI192" s="748">
        <f>AH192*AE192</f>
        <v>24710.400000000001</v>
      </c>
      <c r="AJ192" s="749">
        <f t="shared" si="102"/>
        <v>30998.400000000001</v>
      </c>
    </row>
    <row r="193" spans="1:36" s="403" customFormat="1" ht="31.5" customHeight="1">
      <c r="A193" s="978" t="s">
        <v>766</v>
      </c>
      <c r="B193" s="438" t="s">
        <v>315</v>
      </c>
      <c r="C193" s="576" t="s">
        <v>31</v>
      </c>
      <c r="D193" s="1020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8"/>
      <c r="K193" s="804">
        <v>32.75</v>
      </c>
      <c r="L193" s="805">
        <f t="shared" si="95"/>
        <v>0</v>
      </c>
      <c r="M193" s="804">
        <v>93.600000000000009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1">
        <f t="shared" si="65"/>
        <v>96</v>
      </c>
      <c r="AF193" s="748">
        <v>32.75</v>
      </c>
      <c r="AG193" s="748">
        <f t="shared" si="101"/>
        <v>3144</v>
      </c>
      <c r="AH193" s="748">
        <v>93.600000000000009</v>
      </c>
      <c r="AI193" s="748">
        <f>AH193*AE193</f>
        <v>8985.6</v>
      </c>
      <c r="AJ193" s="749">
        <f t="shared" si="102"/>
        <v>12129.6</v>
      </c>
    </row>
    <row r="194" spans="1:36" s="403" customFormat="1" ht="31.5" customHeight="1">
      <c r="A194" s="978" t="s">
        <v>767</v>
      </c>
      <c r="B194" s="438" t="s">
        <v>316</v>
      </c>
      <c r="C194" s="576" t="s">
        <v>31</v>
      </c>
      <c r="D194" s="1020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8"/>
      <c r="K194" s="804">
        <v>4716</v>
      </c>
      <c r="L194" s="805">
        <f t="shared" si="95"/>
        <v>0</v>
      </c>
      <c r="M194" s="804">
        <v>7410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1">
        <f t="shared" si="65"/>
        <v>4</v>
      </c>
      <c r="AF194" s="748">
        <v>4716</v>
      </c>
      <c r="AG194" s="748">
        <f t="shared" si="101"/>
        <v>18864</v>
      </c>
      <c r="AH194" s="748">
        <v>7410</v>
      </c>
      <c r="AI194" s="748">
        <f>AH194*AE194</f>
        <v>29640</v>
      </c>
      <c r="AJ194" s="749">
        <f t="shared" si="102"/>
        <v>48504</v>
      </c>
    </row>
    <row r="195" spans="1:36" s="403" customFormat="1" ht="31.5" customHeight="1">
      <c r="A195" s="978" t="s">
        <v>768</v>
      </c>
      <c r="B195" s="438" t="s">
        <v>316</v>
      </c>
      <c r="C195" s="576" t="s">
        <v>31</v>
      </c>
      <c r="D195" s="1020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8"/>
      <c r="K195" s="804">
        <v>4716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10</v>
      </c>
      <c r="AF195" s="748">
        <v>4716</v>
      </c>
      <c r="AG195" s="748">
        <f t="shared" si="101"/>
        <v>47160</v>
      </c>
      <c r="AH195" s="748"/>
      <c r="AI195" s="748"/>
      <c r="AJ195" s="749">
        <f t="shared" si="102"/>
        <v>47160</v>
      </c>
    </row>
    <row r="196" spans="1:36" s="403" customFormat="1" ht="31.5" customHeight="1">
      <c r="A196" s="978" t="s">
        <v>769</v>
      </c>
      <c r="B196" s="438" t="s">
        <v>317</v>
      </c>
      <c r="C196" s="576" t="s">
        <v>31</v>
      </c>
      <c r="D196" s="1020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8"/>
      <c r="K196" s="804">
        <v>3275</v>
      </c>
      <c r="L196" s="805">
        <f t="shared" si="95"/>
        <v>0</v>
      </c>
      <c r="M196" s="804"/>
      <c r="N196" s="805"/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1">
        <f t="shared" si="65"/>
        <v>4</v>
      </c>
      <c r="AF196" s="748">
        <v>3275</v>
      </c>
      <c r="AG196" s="748">
        <f t="shared" si="101"/>
        <v>13100</v>
      </c>
      <c r="AH196" s="748"/>
      <c r="AI196" s="748"/>
      <c r="AJ196" s="749">
        <f t="shared" si="102"/>
        <v>13100</v>
      </c>
    </row>
    <row r="197" spans="1:36" s="403" customFormat="1" ht="31.5" customHeight="1">
      <c r="A197" s="978" t="s">
        <v>770</v>
      </c>
      <c r="B197" s="438" t="s">
        <v>318</v>
      </c>
      <c r="C197" s="576" t="s">
        <v>31</v>
      </c>
      <c r="D197" s="1020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8"/>
      <c r="K197" s="804">
        <v>3930</v>
      </c>
      <c r="L197" s="805">
        <f t="shared" si="95"/>
        <v>0</v>
      </c>
      <c r="M197" s="804"/>
      <c r="N197" s="805"/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1">
        <f t="shared" si="65"/>
        <v>1</v>
      </c>
      <c r="AF197" s="748">
        <v>3930</v>
      </c>
      <c r="AG197" s="748">
        <f t="shared" si="101"/>
        <v>3930</v>
      </c>
      <c r="AH197" s="748"/>
      <c r="AI197" s="748"/>
      <c r="AJ197" s="749">
        <f t="shared" si="102"/>
        <v>3930</v>
      </c>
    </row>
    <row r="198" spans="1:36" s="403" customFormat="1" ht="31.5" customHeight="1">
      <c r="A198" s="978" t="s">
        <v>771</v>
      </c>
      <c r="B198" s="438" t="s">
        <v>319</v>
      </c>
      <c r="C198" s="576" t="s">
        <v>31</v>
      </c>
      <c r="D198" s="1020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8"/>
      <c r="K198" s="804">
        <v>3930</v>
      </c>
      <c r="L198" s="805">
        <f t="shared" si="95"/>
        <v>0</v>
      </c>
      <c r="M198" s="804">
        <v>38230.400000000001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1">
        <f t="shared" si="65"/>
        <v>5</v>
      </c>
      <c r="AF198" s="748">
        <v>3930</v>
      </c>
      <c r="AG198" s="748">
        <f t="shared" si="101"/>
        <v>19650</v>
      </c>
      <c r="AH198" s="748">
        <v>38230.400000000001</v>
      </c>
      <c r="AI198" s="748">
        <f>AH198*AE198</f>
        <v>191152</v>
      </c>
      <c r="AJ198" s="749">
        <f t="shared" si="102"/>
        <v>210802</v>
      </c>
    </row>
    <row r="199" spans="1:36" s="403" customFormat="1" ht="31.5" customHeight="1">
      <c r="A199" s="978" t="s">
        <v>772</v>
      </c>
      <c r="B199" s="438" t="s">
        <v>320</v>
      </c>
      <c r="C199" s="576" t="s">
        <v>31</v>
      </c>
      <c r="D199" s="1020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8"/>
      <c r="K199" s="804">
        <v>1965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2</v>
      </c>
      <c r="AF199" s="748">
        <v>1965</v>
      </c>
      <c r="AG199" s="748">
        <f t="shared" si="101"/>
        <v>3930</v>
      </c>
      <c r="AH199" s="748"/>
      <c r="AI199" s="748"/>
      <c r="AJ199" s="749">
        <f t="shared" si="102"/>
        <v>3930</v>
      </c>
    </row>
    <row r="200" spans="1:36" s="403" customFormat="1" ht="31.5" customHeight="1">
      <c r="A200" s="978" t="s">
        <v>773</v>
      </c>
      <c r="B200" s="438" t="s">
        <v>321</v>
      </c>
      <c r="C200" s="576" t="s">
        <v>31</v>
      </c>
      <c r="D200" s="1020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8"/>
      <c r="K200" s="804">
        <v>1965</v>
      </c>
      <c r="L200" s="805">
        <f t="shared" si="95"/>
        <v>0</v>
      </c>
      <c r="M200" s="804">
        <v>902.2</v>
      </c>
      <c r="N200" s="805">
        <f>M200*J200</f>
        <v>0</v>
      </c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1">
        <f t="shared" si="65"/>
        <v>11</v>
      </c>
      <c r="AF200" s="748">
        <v>1965</v>
      </c>
      <c r="AG200" s="748">
        <f t="shared" si="101"/>
        <v>21615</v>
      </c>
      <c r="AH200" s="748">
        <v>902.2</v>
      </c>
      <c r="AI200" s="748">
        <f>AH200*AE200</f>
        <v>9924.2000000000007</v>
      </c>
      <c r="AJ200" s="749">
        <f t="shared" si="102"/>
        <v>31539.200000000001</v>
      </c>
    </row>
    <row r="201" spans="1:36" s="403" customFormat="1" ht="31.5" customHeight="1">
      <c r="A201" s="978" t="s">
        <v>774</v>
      </c>
      <c r="B201" s="438" t="s">
        <v>321</v>
      </c>
      <c r="C201" s="576" t="s">
        <v>31</v>
      </c>
      <c r="D201" s="1020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8"/>
      <c r="K201" s="804">
        <v>1965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16</v>
      </c>
      <c r="AF201" s="748">
        <v>1965</v>
      </c>
      <c r="AG201" s="748">
        <f t="shared" si="101"/>
        <v>31440</v>
      </c>
      <c r="AH201" s="748"/>
      <c r="AI201" s="748"/>
      <c r="AJ201" s="749">
        <f t="shared" si="102"/>
        <v>31440</v>
      </c>
    </row>
    <row r="202" spans="1:36" s="403" customFormat="1" ht="31.5" customHeight="1">
      <c r="A202" s="978" t="s">
        <v>775</v>
      </c>
      <c r="B202" s="438" t="s">
        <v>322</v>
      </c>
      <c r="C202" s="576" t="s">
        <v>31</v>
      </c>
      <c r="D202" s="1020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8"/>
      <c r="K202" s="804">
        <v>3275</v>
      </c>
      <c r="L202" s="805">
        <f t="shared" si="95"/>
        <v>0</v>
      </c>
      <c r="M202" s="804">
        <v>3539.1460000000002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1">
        <f t="shared" si="65"/>
        <v>4</v>
      </c>
      <c r="AF202" s="748">
        <v>3275</v>
      </c>
      <c r="AG202" s="748">
        <f t="shared" si="101"/>
        <v>13100</v>
      </c>
      <c r="AH202" s="748">
        <v>3539.1460000000002</v>
      </c>
      <c r="AI202" s="748">
        <f>AH202*AE202</f>
        <v>14156.584000000001</v>
      </c>
      <c r="AJ202" s="749">
        <f t="shared" si="102"/>
        <v>27256.584000000003</v>
      </c>
    </row>
    <row r="203" spans="1:36" s="403" customFormat="1" ht="31.5" customHeight="1">
      <c r="A203" s="978" t="s">
        <v>776</v>
      </c>
      <c r="B203" s="438" t="s">
        <v>322</v>
      </c>
      <c r="C203" s="576" t="s">
        <v>31</v>
      </c>
      <c r="D203" s="1020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8"/>
      <c r="K203" s="804">
        <v>3275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3275</v>
      </c>
      <c r="AG203" s="748">
        <f t="shared" si="101"/>
        <v>6550</v>
      </c>
      <c r="AH203" s="748"/>
      <c r="AI203" s="748"/>
      <c r="AJ203" s="749">
        <f t="shared" si="102"/>
        <v>6550</v>
      </c>
    </row>
    <row r="204" spans="1:36" s="403" customFormat="1" ht="31.5" customHeight="1">
      <c r="A204" s="978" t="s">
        <v>777</v>
      </c>
      <c r="B204" s="438" t="s">
        <v>323</v>
      </c>
      <c r="C204" s="576" t="s">
        <v>31</v>
      </c>
      <c r="D204" s="1020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8"/>
      <c r="K204" s="804">
        <v>393</v>
      </c>
      <c r="L204" s="805">
        <f t="shared" si="95"/>
        <v>0</v>
      </c>
      <c r="M204" s="804">
        <v>2462.2000000000003</v>
      </c>
      <c r="N204" s="805">
        <f t="shared" ref="N204:N210" si="104"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1">
        <f t="shared" si="65"/>
        <v>5</v>
      </c>
      <c r="AF204" s="748">
        <v>393</v>
      </c>
      <c r="AG204" s="748">
        <f t="shared" si="101"/>
        <v>1965</v>
      </c>
      <c r="AH204" s="748">
        <v>2462.2000000000003</v>
      </c>
      <c r="AI204" s="748">
        <f t="shared" ref="AI204:AI210" si="107">AH204*AE204</f>
        <v>12311.000000000002</v>
      </c>
      <c r="AJ204" s="749">
        <f t="shared" si="102"/>
        <v>14276.000000000002</v>
      </c>
    </row>
    <row r="205" spans="1:36" s="403" customFormat="1" ht="31.5" customHeight="1">
      <c r="A205" s="978" t="s">
        <v>778</v>
      </c>
      <c r="B205" s="438" t="s">
        <v>324</v>
      </c>
      <c r="C205" s="576" t="s">
        <v>31</v>
      </c>
      <c r="D205" s="1020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8"/>
      <c r="K205" s="804">
        <v>393</v>
      </c>
      <c r="L205" s="805">
        <f t="shared" si="95"/>
        <v>0</v>
      </c>
      <c r="M205" s="804">
        <v>2433.6</v>
      </c>
      <c r="N205" s="805">
        <f t="shared" si="104"/>
        <v>0</v>
      </c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1">
        <f t="shared" si="65"/>
        <v>1</v>
      </c>
      <c r="AF205" s="748">
        <v>393</v>
      </c>
      <c r="AG205" s="748">
        <f t="shared" si="101"/>
        <v>393</v>
      </c>
      <c r="AH205" s="748">
        <v>2433.6</v>
      </c>
      <c r="AI205" s="748">
        <f t="shared" si="107"/>
        <v>2433.6</v>
      </c>
      <c r="AJ205" s="749">
        <f t="shared" si="102"/>
        <v>2826.6</v>
      </c>
    </row>
    <row r="206" spans="1:36" s="403" customFormat="1" ht="31.5" customHeight="1">
      <c r="A206" s="978" t="s">
        <v>779</v>
      </c>
      <c r="B206" s="438" t="s">
        <v>325</v>
      </c>
      <c r="C206" s="576" t="s">
        <v>31</v>
      </c>
      <c r="D206" s="1020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8"/>
      <c r="K206" s="804">
        <v>623</v>
      </c>
      <c r="L206" s="805">
        <f t="shared" si="95"/>
        <v>0</v>
      </c>
      <c r="M206" s="804">
        <v>281</v>
      </c>
      <c r="N206" s="805">
        <f t="shared" si="104"/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1">
        <f t="shared" si="65"/>
        <v>202</v>
      </c>
      <c r="AF206" s="748">
        <v>623</v>
      </c>
      <c r="AG206" s="748">
        <f t="shared" si="101"/>
        <v>125846</v>
      </c>
      <c r="AH206" s="748">
        <v>281</v>
      </c>
      <c r="AI206" s="748">
        <f t="shared" si="107"/>
        <v>56762</v>
      </c>
      <c r="AJ206" s="749">
        <f t="shared" si="102"/>
        <v>182608</v>
      </c>
    </row>
    <row r="207" spans="1:36" s="403" customFormat="1" ht="31.5" customHeight="1">
      <c r="A207" s="978" t="s">
        <v>780</v>
      </c>
      <c r="B207" s="438" t="s">
        <v>326</v>
      </c>
      <c r="C207" s="576" t="s">
        <v>31</v>
      </c>
      <c r="D207" s="1020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8"/>
      <c r="K207" s="804">
        <v>393</v>
      </c>
      <c r="L207" s="805">
        <f t="shared" si="95"/>
        <v>0</v>
      </c>
      <c r="M207" s="804">
        <v>7013.5</v>
      </c>
      <c r="N207" s="805">
        <f t="shared" si="104"/>
        <v>0</v>
      </c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1">
        <f t="shared" si="65"/>
        <v>3</v>
      </c>
      <c r="AF207" s="748">
        <v>393</v>
      </c>
      <c r="AG207" s="748">
        <f t="shared" si="101"/>
        <v>1179</v>
      </c>
      <c r="AH207" s="748">
        <v>7013.5</v>
      </c>
      <c r="AI207" s="748">
        <f t="shared" si="107"/>
        <v>21040.5</v>
      </c>
      <c r="AJ207" s="749">
        <f t="shared" si="102"/>
        <v>22219.5</v>
      </c>
    </row>
    <row r="208" spans="1:36" s="403" customFormat="1" ht="31.5" customHeight="1">
      <c r="A208" s="978" t="s">
        <v>781</v>
      </c>
      <c r="B208" s="438" t="s">
        <v>327</v>
      </c>
      <c r="C208" s="576" t="s">
        <v>31</v>
      </c>
      <c r="D208" s="1020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8"/>
      <c r="K208" s="804">
        <v>262</v>
      </c>
      <c r="L208" s="805">
        <f t="shared" si="95"/>
        <v>0</v>
      </c>
      <c r="M208" s="804">
        <v>153.4</v>
      </c>
      <c r="N208" s="805">
        <f t="shared" si="104"/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1">
        <f t="shared" si="65"/>
        <v>5</v>
      </c>
      <c r="AF208" s="748">
        <v>262</v>
      </c>
      <c r="AG208" s="748">
        <f t="shared" si="101"/>
        <v>1310</v>
      </c>
      <c r="AH208" s="748">
        <v>153.4</v>
      </c>
      <c r="AI208" s="748">
        <f t="shared" si="107"/>
        <v>767</v>
      </c>
      <c r="AJ208" s="749">
        <f t="shared" si="102"/>
        <v>2077</v>
      </c>
    </row>
    <row r="209" spans="1:36" s="403" customFormat="1" ht="31.5" customHeight="1">
      <c r="A209" s="978" t="s">
        <v>782</v>
      </c>
      <c r="B209" s="438" t="s">
        <v>328</v>
      </c>
      <c r="C209" s="576" t="s">
        <v>31</v>
      </c>
      <c r="D209" s="1020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8"/>
      <c r="K209" s="804">
        <v>131</v>
      </c>
      <c r="L209" s="805">
        <f t="shared" si="95"/>
        <v>0</v>
      </c>
      <c r="M209" s="804">
        <v>273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1">
        <f t="shared" si="65"/>
        <v>5</v>
      </c>
      <c r="AF209" s="748">
        <v>131</v>
      </c>
      <c r="AG209" s="748">
        <f t="shared" si="101"/>
        <v>655</v>
      </c>
      <c r="AH209" s="748">
        <v>273</v>
      </c>
      <c r="AI209" s="748">
        <f t="shared" si="107"/>
        <v>1365</v>
      </c>
      <c r="AJ209" s="749">
        <f t="shared" si="102"/>
        <v>2020</v>
      </c>
    </row>
    <row r="210" spans="1:36" s="403" customFormat="1" ht="31.5" customHeight="1">
      <c r="A210" s="978" t="s">
        <v>783</v>
      </c>
      <c r="B210" s="438" t="s">
        <v>329</v>
      </c>
      <c r="C210" s="576" t="s">
        <v>31</v>
      </c>
      <c r="D210" s="1020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8"/>
      <c r="K210" s="804">
        <v>393</v>
      </c>
      <c r="L210" s="805">
        <f t="shared" si="95"/>
        <v>0</v>
      </c>
      <c r="M210" s="804">
        <v>365.11800000000005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1">
        <f t="shared" si="65"/>
        <v>6</v>
      </c>
      <c r="AF210" s="748">
        <v>393</v>
      </c>
      <c r="AG210" s="748">
        <f t="shared" si="101"/>
        <v>2358</v>
      </c>
      <c r="AH210" s="748">
        <v>365.11800000000005</v>
      </c>
      <c r="AI210" s="748">
        <f t="shared" si="107"/>
        <v>2190.7080000000005</v>
      </c>
      <c r="AJ210" s="749">
        <f t="shared" si="102"/>
        <v>4548.7080000000005</v>
      </c>
    </row>
    <row r="211" spans="1:36" s="403" customFormat="1" ht="31.5" customHeight="1">
      <c r="A211" s="978" t="s">
        <v>784</v>
      </c>
      <c r="B211" s="438" t="s">
        <v>330</v>
      </c>
      <c r="C211" s="576" t="s">
        <v>31</v>
      </c>
      <c r="D211" s="1020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8"/>
      <c r="K211" s="804">
        <v>1572</v>
      </c>
      <c r="L211" s="805">
        <f t="shared" si="95"/>
        <v>0</v>
      </c>
      <c r="M211" s="804"/>
      <c r="N211" s="805"/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1">
        <f t="shared" si="65"/>
        <v>5</v>
      </c>
      <c r="AF211" s="748">
        <v>1572</v>
      </c>
      <c r="AG211" s="748">
        <f t="shared" si="101"/>
        <v>7860</v>
      </c>
      <c r="AH211" s="748"/>
      <c r="AI211" s="748"/>
      <c r="AJ211" s="749">
        <f t="shared" si="102"/>
        <v>7860</v>
      </c>
    </row>
    <row r="212" spans="1:36" s="403" customFormat="1" ht="31.5" customHeight="1">
      <c r="A212" s="978" t="s">
        <v>785</v>
      </c>
      <c r="B212" s="438" t="s">
        <v>331</v>
      </c>
      <c r="C212" s="576" t="s">
        <v>31</v>
      </c>
      <c r="D212" s="1019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8"/>
      <c r="K212" s="804">
        <v>65.5</v>
      </c>
      <c r="L212" s="805">
        <f t="shared" si="95"/>
        <v>0</v>
      </c>
      <c r="M212" s="804">
        <v>557.70000000000005</v>
      </c>
      <c r="N212" s="805">
        <f t="shared" ref="N212:N242" si="110">M212*J212</f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1">
        <f t="shared" si="65"/>
        <v>8</v>
      </c>
      <c r="AF212" s="748">
        <v>65.5</v>
      </c>
      <c r="AG212" s="748">
        <f t="shared" si="101"/>
        <v>524</v>
      </c>
      <c r="AH212" s="748">
        <v>557.70000000000005</v>
      </c>
      <c r="AI212" s="748">
        <f t="shared" ref="AI212:AI242" si="113">AH212*AE212</f>
        <v>4461.6000000000004</v>
      </c>
      <c r="AJ212" s="749">
        <f t="shared" si="102"/>
        <v>4985.6000000000004</v>
      </c>
    </row>
    <row r="213" spans="1:36" s="403" customFormat="1" ht="31.5" customHeight="1">
      <c r="A213" s="978" t="s">
        <v>786</v>
      </c>
      <c r="B213" s="438" t="s">
        <v>332</v>
      </c>
      <c r="C213" s="576" t="s">
        <v>31</v>
      </c>
      <c r="D213" s="1020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8"/>
      <c r="K213" s="804">
        <v>65.5</v>
      </c>
      <c r="L213" s="805">
        <f t="shared" si="95"/>
        <v>0</v>
      </c>
      <c r="M213" s="804">
        <v>370.5</v>
      </c>
      <c r="N213" s="805">
        <f t="shared" si="110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1">
        <f t="shared" si="65"/>
        <v>57</v>
      </c>
      <c r="AF213" s="748">
        <v>65.5</v>
      </c>
      <c r="AG213" s="748">
        <f t="shared" si="101"/>
        <v>3733.5</v>
      </c>
      <c r="AH213" s="748">
        <v>370.5</v>
      </c>
      <c r="AI213" s="748">
        <f t="shared" si="113"/>
        <v>21118.5</v>
      </c>
      <c r="AJ213" s="749">
        <f t="shared" si="102"/>
        <v>24852</v>
      </c>
    </row>
    <row r="214" spans="1:36" s="403" customFormat="1" ht="31.5" customHeight="1">
      <c r="A214" s="978" t="s">
        <v>787</v>
      </c>
      <c r="B214" s="438" t="s">
        <v>333</v>
      </c>
      <c r="C214" s="576" t="s">
        <v>31</v>
      </c>
      <c r="D214" s="1020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8"/>
      <c r="K214" s="804">
        <v>65.5</v>
      </c>
      <c r="L214" s="805">
        <f t="shared" si="95"/>
        <v>0</v>
      </c>
      <c r="M214" s="804">
        <v>767</v>
      </c>
      <c r="N214" s="805">
        <f t="shared" si="110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1">
        <f t="shared" si="65"/>
        <v>163</v>
      </c>
      <c r="AF214" s="748">
        <v>65.5</v>
      </c>
      <c r="AG214" s="748">
        <f t="shared" si="101"/>
        <v>10676.5</v>
      </c>
      <c r="AH214" s="748">
        <v>767</v>
      </c>
      <c r="AI214" s="748">
        <f t="shared" si="113"/>
        <v>125021</v>
      </c>
      <c r="AJ214" s="749">
        <f t="shared" si="102"/>
        <v>135697.5</v>
      </c>
    </row>
    <row r="215" spans="1:36" s="403" customFormat="1" ht="31.5" customHeight="1">
      <c r="A215" s="978" t="s">
        <v>788</v>
      </c>
      <c r="B215" s="438" t="s">
        <v>334</v>
      </c>
      <c r="C215" s="576" t="s">
        <v>31</v>
      </c>
      <c r="D215" s="1020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8"/>
      <c r="K215" s="804">
        <v>65.5</v>
      </c>
      <c r="L215" s="805">
        <f t="shared" si="95"/>
        <v>0</v>
      </c>
      <c r="M215" s="804">
        <v>557.70000000000005</v>
      </c>
      <c r="N215" s="805">
        <f t="shared" si="110"/>
        <v>0</v>
      </c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1">
        <f t="shared" si="65"/>
        <v>2</v>
      </c>
      <c r="AF215" s="748">
        <v>65.5</v>
      </c>
      <c r="AG215" s="748">
        <f t="shared" si="101"/>
        <v>131</v>
      </c>
      <c r="AH215" s="748">
        <v>557.70000000000005</v>
      </c>
      <c r="AI215" s="748">
        <f t="shared" si="113"/>
        <v>1115.4000000000001</v>
      </c>
      <c r="AJ215" s="749">
        <f t="shared" si="102"/>
        <v>1246.4000000000001</v>
      </c>
    </row>
    <row r="216" spans="1:36" s="403" customFormat="1" ht="31.5" customHeight="1">
      <c r="A216" s="978" t="s">
        <v>789</v>
      </c>
      <c r="B216" s="438" t="s">
        <v>335</v>
      </c>
      <c r="C216" s="576" t="s">
        <v>32</v>
      </c>
      <c r="D216" s="1020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8"/>
      <c r="K216" s="804">
        <v>393</v>
      </c>
      <c r="L216" s="805">
        <f t="shared" si="95"/>
        <v>0</v>
      </c>
      <c r="M216" s="804">
        <v>600.6</v>
      </c>
      <c r="N216" s="805">
        <f t="shared" si="110"/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1">
        <f t="shared" si="65"/>
        <v>96</v>
      </c>
      <c r="AF216" s="748">
        <v>393</v>
      </c>
      <c r="AG216" s="748">
        <f t="shared" si="101"/>
        <v>37728</v>
      </c>
      <c r="AH216" s="748">
        <v>600.6</v>
      </c>
      <c r="AI216" s="748">
        <f t="shared" si="113"/>
        <v>57657.600000000006</v>
      </c>
      <c r="AJ216" s="749">
        <f t="shared" si="102"/>
        <v>95385.600000000006</v>
      </c>
    </row>
    <row r="217" spans="1:36" s="403" customFormat="1" ht="31.5" customHeight="1">
      <c r="A217" s="978" t="s">
        <v>790</v>
      </c>
      <c r="B217" s="438" t="s">
        <v>336</v>
      </c>
      <c r="C217" s="576" t="s">
        <v>32</v>
      </c>
      <c r="D217" s="1012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3"/>
      <c r="K217" s="804">
        <v>262</v>
      </c>
      <c r="L217" s="805">
        <f t="shared" si="95"/>
        <v>0</v>
      </c>
      <c r="M217" s="804">
        <v>143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1">
        <f t="shared" si="65"/>
        <v>96</v>
      </c>
      <c r="AF217" s="748">
        <v>262</v>
      </c>
      <c r="AG217" s="748">
        <f t="shared" si="101"/>
        <v>25152</v>
      </c>
      <c r="AH217" s="748">
        <v>143</v>
      </c>
      <c r="AI217" s="748">
        <f t="shared" si="113"/>
        <v>13728</v>
      </c>
      <c r="AJ217" s="749">
        <f t="shared" si="102"/>
        <v>38880</v>
      </c>
    </row>
    <row r="218" spans="1:36" s="403" customFormat="1" ht="31.5" customHeight="1">
      <c r="A218" s="978" t="s">
        <v>791</v>
      </c>
      <c r="B218" s="438" t="s">
        <v>337</v>
      </c>
      <c r="C218" s="576" t="s">
        <v>31</v>
      </c>
      <c r="D218" s="1020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8"/>
      <c r="K218" s="804">
        <v>65.5</v>
      </c>
      <c r="L218" s="805">
        <f t="shared" si="95"/>
        <v>0</v>
      </c>
      <c r="M218" s="804">
        <v>806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1">
        <f t="shared" si="65"/>
        <v>12</v>
      </c>
      <c r="AF218" s="748">
        <v>65.5</v>
      </c>
      <c r="AG218" s="748">
        <f t="shared" si="101"/>
        <v>786</v>
      </c>
      <c r="AH218" s="748">
        <v>806</v>
      </c>
      <c r="AI218" s="748">
        <f t="shared" si="113"/>
        <v>9672</v>
      </c>
      <c r="AJ218" s="749">
        <f t="shared" si="102"/>
        <v>10458</v>
      </c>
    </row>
    <row r="219" spans="1:36" s="403" customFormat="1" ht="31.5" customHeight="1">
      <c r="A219" s="978" t="s">
        <v>792</v>
      </c>
      <c r="B219" s="438" t="s">
        <v>338</v>
      </c>
      <c r="C219" s="576" t="s">
        <v>31</v>
      </c>
      <c r="D219" s="1020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8"/>
      <c r="K219" s="804">
        <v>65.5</v>
      </c>
      <c r="L219" s="805">
        <f t="shared" si="95"/>
        <v>0</v>
      </c>
      <c r="M219" s="804">
        <v>860.6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1">
        <f t="shared" si="65"/>
        <v>5</v>
      </c>
      <c r="AF219" s="748">
        <v>65.5</v>
      </c>
      <c r="AG219" s="748">
        <f t="shared" si="101"/>
        <v>327.5</v>
      </c>
      <c r="AH219" s="748">
        <v>860.6</v>
      </c>
      <c r="AI219" s="748">
        <f t="shared" si="113"/>
        <v>4303</v>
      </c>
      <c r="AJ219" s="749">
        <f t="shared" si="102"/>
        <v>4630.5</v>
      </c>
    </row>
    <row r="220" spans="1:36" s="403" customFormat="1" ht="31.5" customHeight="1">
      <c r="A220" s="978" t="s">
        <v>793</v>
      </c>
      <c r="B220" s="438" t="s">
        <v>339</v>
      </c>
      <c r="C220" s="576" t="s">
        <v>31</v>
      </c>
      <c r="D220" s="1020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8"/>
      <c r="K220" s="804">
        <v>131</v>
      </c>
      <c r="L220" s="805">
        <f t="shared" si="95"/>
        <v>0</v>
      </c>
      <c r="M220" s="804">
        <v>140.4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1">
        <f t="shared" si="65"/>
        <v>120</v>
      </c>
      <c r="AF220" s="748">
        <v>131</v>
      </c>
      <c r="AG220" s="748">
        <f t="shared" si="101"/>
        <v>15720</v>
      </c>
      <c r="AH220" s="748">
        <v>140.4</v>
      </c>
      <c r="AI220" s="748">
        <f t="shared" si="113"/>
        <v>16848</v>
      </c>
      <c r="AJ220" s="749">
        <f t="shared" si="102"/>
        <v>32568</v>
      </c>
    </row>
    <row r="221" spans="1:36" s="403" customFormat="1" ht="31.5" customHeight="1">
      <c r="A221" s="978" t="s">
        <v>794</v>
      </c>
      <c r="B221" s="438" t="s">
        <v>340</v>
      </c>
      <c r="C221" s="576" t="s">
        <v>31</v>
      </c>
      <c r="D221" s="1020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8"/>
      <c r="K221" s="804">
        <v>32.75</v>
      </c>
      <c r="L221" s="805">
        <f t="shared" si="95"/>
        <v>0</v>
      </c>
      <c r="M221" s="804">
        <v>59.800000000000004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1">
        <f t="shared" ref="AE221:AE284" si="114">D221-S221-Y221</f>
        <v>20</v>
      </c>
      <c r="AF221" s="748">
        <v>32.75</v>
      </c>
      <c r="AG221" s="748">
        <f t="shared" si="101"/>
        <v>655</v>
      </c>
      <c r="AH221" s="748">
        <v>59.800000000000004</v>
      </c>
      <c r="AI221" s="748">
        <f t="shared" si="113"/>
        <v>1196</v>
      </c>
      <c r="AJ221" s="749">
        <f t="shared" si="102"/>
        <v>1851</v>
      </c>
    </row>
    <row r="222" spans="1:36" s="403" customFormat="1" ht="31.5" customHeight="1">
      <c r="A222" s="978" t="s">
        <v>795</v>
      </c>
      <c r="B222" s="438" t="s">
        <v>341</v>
      </c>
      <c r="C222" s="576" t="s">
        <v>31</v>
      </c>
      <c r="D222" s="1020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8"/>
      <c r="K222" s="804">
        <v>32.75</v>
      </c>
      <c r="L222" s="805">
        <f t="shared" si="95"/>
        <v>0</v>
      </c>
      <c r="M222" s="804">
        <v>122.2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1">
        <f t="shared" si="114"/>
        <v>20</v>
      </c>
      <c r="AF222" s="748">
        <v>32.75</v>
      </c>
      <c r="AG222" s="748">
        <f t="shared" si="101"/>
        <v>655</v>
      </c>
      <c r="AH222" s="748">
        <v>122.2</v>
      </c>
      <c r="AI222" s="748">
        <f t="shared" si="113"/>
        <v>2444</v>
      </c>
      <c r="AJ222" s="749">
        <f t="shared" si="102"/>
        <v>3099</v>
      </c>
    </row>
    <row r="223" spans="1:36" s="403" customFormat="1" ht="31.5" customHeight="1">
      <c r="A223" s="978" t="s">
        <v>796</v>
      </c>
      <c r="B223" s="438" t="s">
        <v>342</v>
      </c>
      <c r="C223" s="576" t="s">
        <v>31</v>
      </c>
      <c r="D223" s="1020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8"/>
      <c r="K223" s="804">
        <v>65.5</v>
      </c>
      <c r="L223" s="805">
        <f t="shared" si="95"/>
        <v>0</v>
      </c>
      <c r="M223" s="804">
        <v>440.7</v>
      </c>
      <c r="N223" s="805">
        <f t="shared" si="110"/>
        <v>0</v>
      </c>
      <c r="O223" s="809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1">
        <f t="shared" si="114"/>
        <v>4</v>
      </c>
      <c r="AF223" s="748">
        <v>65.5</v>
      </c>
      <c r="AG223" s="748">
        <f t="shared" si="101"/>
        <v>262</v>
      </c>
      <c r="AH223" s="748">
        <v>440.7</v>
      </c>
      <c r="AI223" s="748">
        <f t="shared" si="113"/>
        <v>1762.8</v>
      </c>
      <c r="AJ223" s="749">
        <f t="shared" si="102"/>
        <v>2024.8</v>
      </c>
    </row>
    <row r="224" spans="1:36" s="403" customFormat="1" ht="31.5" customHeight="1">
      <c r="A224" s="978" t="s">
        <v>797</v>
      </c>
      <c r="B224" s="438" t="s">
        <v>343</v>
      </c>
      <c r="C224" s="576" t="s">
        <v>31</v>
      </c>
      <c r="D224" s="1020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8"/>
      <c r="K224" s="804">
        <v>32.75</v>
      </c>
      <c r="L224" s="805">
        <f t="shared" si="95"/>
        <v>0</v>
      </c>
      <c r="M224" s="804">
        <v>205.4</v>
      </c>
      <c r="N224" s="805">
        <f t="shared" si="110"/>
        <v>0</v>
      </c>
      <c r="O224" s="809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1">
        <f t="shared" si="114"/>
        <v>8</v>
      </c>
      <c r="AF224" s="748">
        <v>32.75</v>
      </c>
      <c r="AG224" s="748">
        <f t="shared" si="101"/>
        <v>262</v>
      </c>
      <c r="AH224" s="748">
        <v>205.4</v>
      </c>
      <c r="AI224" s="748">
        <f t="shared" si="113"/>
        <v>1643.2</v>
      </c>
      <c r="AJ224" s="749">
        <f t="shared" si="102"/>
        <v>1905.2</v>
      </c>
    </row>
    <row r="225" spans="1:36" s="403" customFormat="1" ht="31.5" customHeight="1">
      <c r="A225" s="978" t="s">
        <v>798</v>
      </c>
      <c r="B225" s="438" t="s">
        <v>344</v>
      </c>
      <c r="C225" s="576" t="s">
        <v>31</v>
      </c>
      <c r="D225" s="1020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8"/>
      <c r="K225" s="804">
        <v>13.100000000000001</v>
      </c>
      <c r="L225" s="805">
        <f t="shared" si="95"/>
        <v>0</v>
      </c>
      <c r="M225" s="804">
        <v>17.940000000000001</v>
      </c>
      <c r="N225" s="805">
        <f t="shared" si="110"/>
        <v>0</v>
      </c>
      <c r="O225" s="809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1">
        <f t="shared" si="114"/>
        <v>100</v>
      </c>
      <c r="AF225" s="748">
        <v>13.100000000000001</v>
      </c>
      <c r="AG225" s="748">
        <f t="shared" si="101"/>
        <v>1310.0000000000002</v>
      </c>
      <c r="AH225" s="748">
        <v>17.940000000000001</v>
      </c>
      <c r="AI225" s="748">
        <f t="shared" si="113"/>
        <v>1794.0000000000002</v>
      </c>
      <c r="AJ225" s="749">
        <f t="shared" si="102"/>
        <v>3104.0000000000005</v>
      </c>
    </row>
    <row r="226" spans="1:36" s="403" customFormat="1" ht="31.5" customHeight="1">
      <c r="A226" s="978" t="s">
        <v>799</v>
      </c>
      <c r="B226" s="438" t="s">
        <v>345</v>
      </c>
      <c r="C226" s="576" t="s">
        <v>32</v>
      </c>
      <c r="D226" s="1020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8"/>
      <c r="K226" s="804">
        <v>497.8</v>
      </c>
      <c r="L226" s="805">
        <f t="shared" si="95"/>
        <v>0</v>
      </c>
      <c r="M226" s="804">
        <v>1094.6000000000001</v>
      </c>
      <c r="N226" s="805">
        <f t="shared" si="110"/>
        <v>0</v>
      </c>
      <c r="O226" s="809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1">
        <f t="shared" si="114"/>
        <v>324</v>
      </c>
      <c r="AF226" s="748">
        <v>497.8</v>
      </c>
      <c r="AG226" s="748">
        <f t="shared" si="101"/>
        <v>161287.20000000001</v>
      </c>
      <c r="AH226" s="748">
        <v>1094.6000000000001</v>
      </c>
      <c r="AI226" s="748">
        <f t="shared" si="113"/>
        <v>354650.4</v>
      </c>
      <c r="AJ226" s="749">
        <f t="shared" si="102"/>
        <v>515937.60000000003</v>
      </c>
    </row>
    <row r="227" spans="1:36" s="403" customFormat="1" ht="31.5" customHeight="1">
      <c r="A227" s="978" t="s">
        <v>800</v>
      </c>
      <c r="B227" s="438" t="s">
        <v>249</v>
      </c>
      <c r="C227" s="576" t="s">
        <v>32</v>
      </c>
      <c r="D227" s="1020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8"/>
      <c r="K227" s="804">
        <v>497.8</v>
      </c>
      <c r="L227" s="805">
        <f t="shared" si="95"/>
        <v>0</v>
      </c>
      <c r="M227" s="804">
        <v>587.75599999999997</v>
      </c>
      <c r="N227" s="805">
        <f t="shared" si="110"/>
        <v>0</v>
      </c>
      <c r="O227" s="809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1">
        <f t="shared" si="114"/>
        <v>648</v>
      </c>
      <c r="AF227" s="748">
        <v>497.8</v>
      </c>
      <c r="AG227" s="748">
        <f t="shared" si="101"/>
        <v>322574.40000000002</v>
      </c>
      <c r="AH227" s="748">
        <v>587.75599999999997</v>
      </c>
      <c r="AI227" s="748">
        <f t="shared" si="113"/>
        <v>380865.88799999998</v>
      </c>
      <c r="AJ227" s="749">
        <f t="shared" si="102"/>
        <v>703440.28799999994</v>
      </c>
    </row>
    <row r="228" spans="1:36" s="403" customFormat="1" ht="31.5" customHeight="1">
      <c r="A228" s="978" t="s">
        <v>801</v>
      </c>
      <c r="B228" s="438" t="s">
        <v>346</v>
      </c>
      <c r="C228" s="576" t="s">
        <v>32</v>
      </c>
      <c r="D228" s="1020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8"/>
      <c r="K228" s="804">
        <v>131</v>
      </c>
      <c r="L228" s="805">
        <f t="shared" si="95"/>
        <v>0</v>
      </c>
      <c r="M228" s="804">
        <v>367.64000000000004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1">
        <f t="shared" si="114"/>
        <v>24</v>
      </c>
      <c r="AF228" s="748">
        <v>131</v>
      </c>
      <c r="AG228" s="748">
        <f t="shared" si="101"/>
        <v>3144</v>
      </c>
      <c r="AH228" s="748">
        <v>367.64000000000004</v>
      </c>
      <c r="AI228" s="748">
        <f t="shared" si="113"/>
        <v>8823.36</v>
      </c>
      <c r="AJ228" s="749">
        <f t="shared" si="102"/>
        <v>11967.36</v>
      </c>
    </row>
    <row r="229" spans="1:36" s="403" customFormat="1" ht="31.5" customHeight="1">
      <c r="A229" s="978" t="s">
        <v>802</v>
      </c>
      <c r="B229" s="438" t="s">
        <v>347</v>
      </c>
      <c r="C229" s="576" t="s">
        <v>32</v>
      </c>
      <c r="D229" s="1020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8"/>
      <c r="K229" s="804">
        <v>196.5</v>
      </c>
      <c r="L229" s="805">
        <f t="shared" si="95"/>
        <v>0</v>
      </c>
      <c r="M229" s="804">
        <v>271.98599999999999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1">
        <f t="shared" si="114"/>
        <v>32</v>
      </c>
      <c r="AF229" s="748">
        <v>196.5</v>
      </c>
      <c r="AG229" s="748">
        <f t="shared" si="101"/>
        <v>6288</v>
      </c>
      <c r="AH229" s="748">
        <v>271.98599999999999</v>
      </c>
      <c r="AI229" s="748">
        <f t="shared" si="113"/>
        <v>8703.5519999999997</v>
      </c>
      <c r="AJ229" s="749">
        <f t="shared" si="102"/>
        <v>14991.552</v>
      </c>
    </row>
    <row r="230" spans="1:36" s="403" customFormat="1" ht="31.5" customHeight="1">
      <c r="A230" s="978" t="s">
        <v>803</v>
      </c>
      <c r="B230" s="438" t="s">
        <v>348</v>
      </c>
      <c r="C230" s="576" t="s">
        <v>31</v>
      </c>
      <c r="D230" s="1020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8"/>
      <c r="K230" s="804">
        <v>1572</v>
      </c>
      <c r="L230" s="805">
        <f t="shared" si="95"/>
        <v>0</v>
      </c>
      <c r="M230" s="804">
        <v>3572.4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1">
        <f t="shared" si="114"/>
        <v>5</v>
      </c>
      <c r="AF230" s="748">
        <v>1572</v>
      </c>
      <c r="AG230" s="748">
        <f t="shared" si="101"/>
        <v>7860</v>
      </c>
      <c r="AH230" s="748">
        <v>3572.4</v>
      </c>
      <c r="AI230" s="748">
        <f t="shared" si="113"/>
        <v>17862</v>
      </c>
      <c r="AJ230" s="749">
        <f t="shared" si="102"/>
        <v>25722</v>
      </c>
    </row>
    <row r="231" spans="1:36" s="403" customFormat="1" ht="31.5" customHeight="1">
      <c r="A231" s="978" t="s">
        <v>804</v>
      </c>
      <c r="B231" s="438" t="s">
        <v>349</v>
      </c>
      <c r="C231" s="576" t="s">
        <v>31</v>
      </c>
      <c r="D231" s="1020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8"/>
      <c r="K231" s="804">
        <v>1572</v>
      </c>
      <c r="L231" s="805">
        <f t="shared" si="95"/>
        <v>0</v>
      </c>
      <c r="M231" s="804">
        <v>2107.04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1">
        <f t="shared" si="114"/>
        <v>3</v>
      </c>
      <c r="AF231" s="748">
        <v>1572</v>
      </c>
      <c r="AG231" s="748">
        <f t="shared" si="101"/>
        <v>4716</v>
      </c>
      <c r="AH231" s="748">
        <v>2107.04</v>
      </c>
      <c r="AI231" s="748">
        <f t="shared" si="113"/>
        <v>6321.12</v>
      </c>
      <c r="AJ231" s="749">
        <f t="shared" si="102"/>
        <v>11037.119999999999</v>
      </c>
    </row>
    <row r="232" spans="1:36" s="403" customFormat="1" ht="31.5" customHeight="1">
      <c r="A232" s="978" t="s">
        <v>805</v>
      </c>
      <c r="B232" s="438" t="s">
        <v>350</v>
      </c>
      <c r="C232" s="576" t="s">
        <v>31</v>
      </c>
      <c r="D232" s="1020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8"/>
      <c r="K232" s="804">
        <v>1572</v>
      </c>
      <c r="L232" s="805">
        <f t="shared" si="95"/>
        <v>0</v>
      </c>
      <c r="M232" s="804">
        <v>4797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1">
        <f t="shared" si="114"/>
        <v>7</v>
      </c>
      <c r="AF232" s="748">
        <v>1572</v>
      </c>
      <c r="AG232" s="748">
        <f t="shared" si="101"/>
        <v>11004</v>
      </c>
      <c r="AH232" s="748">
        <v>4797</v>
      </c>
      <c r="AI232" s="748">
        <f t="shared" si="113"/>
        <v>33579</v>
      </c>
      <c r="AJ232" s="749">
        <f t="shared" si="102"/>
        <v>44583</v>
      </c>
    </row>
    <row r="233" spans="1:36" s="403" customFormat="1" ht="31.5" customHeight="1">
      <c r="A233" s="978" t="s">
        <v>806</v>
      </c>
      <c r="B233" s="438" t="s">
        <v>351</v>
      </c>
      <c r="C233" s="576" t="s">
        <v>31</v>
      </c>
      <c r="D233" s="1020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8"/>
      <c r="K233" s="804">
        <v>393</v>
      </c>
      <c r="L233" s="805">
        <f t="shared" si="95"/>
        <v>0</v>
      </c>
      <c r="M233" s="804">
        <v>1042.6000000000001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1">
        <f t="shared" si="114"/>
        <v>120</v>
      </c>
      <c r="AF233" s="748">
        <v>393</v>
      </c>
      <c r="AG233" s="748">
        <f t="shared" si="101"/>
        <v>47160</v>
      </c>
      <c r="AH233" s="748">
        <v>1042.6000000000001</v>
      </c>
      <c r="AI233" s="748">
        <f t="shared" si="113"/>
        <v>125112.00000000001</v>
      </c>
      <c r="AJ233" s="749">
        <f t="shared" si="102"/>
        <v>172272</v>
      </c>
    </row>
    <row r="234" spans="1:36" s="403" customFormat="1" ht="31.5" customHeight="1">
      <c r="A234" s="978" t="s">
        <v>807</v>
      </c>
      <c r="B234" s="438" t="s">
        <v>352</v>
      </c>
      <c r="C234" s="576" t="s">
        <v>31</v>
      </c>
      <c r="D234" s="1020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8"/>
      <c r="K234" s="804">
        <v>393</v>
      </c>
      <c r="L234" s="805">
        <f t="shared" si="95"/>
        <v>0</v>
      </c>
      <c r="M234" s="804">
        <v>161.20000000000002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1">
        <f t="shared" si="114"/>
        <v>600</v>
      </c>
      <c r="AF234" s="748">
        <v>393</v>
      </c>
      <c r="AG234" s="748">
        <f t="shared" si="101"/>
        <v>235800</v>
      </c>
      <c r="AH234" s="748">
        <v>161.20000000000002</v>
      </c>
      <c r="AI234" s="748">
        <f t="shared" si="113"/>
        <v>96720.000000000015</v>
      </c>
      <c r="AJ234" s="749">
        <f t="shared" si="102"/>
        <v>332520</v>
      </c>
    </row>
    <row r="235" spans="1:36" s="403" customFormat="1" ht="31.5" customHeight="1">
      <c r="A235" s="978" t="s">
        <v>808</v>
      </c>
      <c r="B235" s="438" t="s">
        <v>258</v>
      </c>
      <c r="C235" s="576" t="s">
        <v>31</v>
      </c>
      <c r="D235" s="1020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8"/>
      <c r="K235" s="804">
        <v>32.75</v>
      </c>
      <c r="L235" s="805">
        <f t="shared" si="95"/>
        <v>0</v>
      </c>
      <c r="M235" s="804">
        <v>107.926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1">
        <f t="shared" si="114"/>
        <v>600</v>
      </c>
      <c r="AF235" s="748">
        <v>32.75</v>
      </c>
      <c r="AG235" s="748">
        <f t="shared" si="101"/>
        <v>19650</v>
      </c>
      <c r="AH235" s="748">
        <v>107.926</v>
      </c>
      <c r="AI235" s="748">
        <f t="shared" si="113"/>
        <v>64755.6</v>
      </c>
      <c r="AJ235" s="749">
        <f t="shared" si="102"/>
        <v>84405.6</v>
      </c>
    </row>
    <row r="236" spans="1:36" s="403" customFormat="1" ht="31.5" customHeight="1">
      <c r="A236" s="978" t="s">
        <v>809</v>
      </c>
      <c r="B236" s="438" t="s">
        <v>353</v>
      </c>
      <c r="C236" s="576" t="s">
        <v>31</v>
      </c>
      <c r="D236" s="1020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8"/>
      <c r="K236" s="804">
        <v>19.650000000000002</v>
      </c>
      <c r="L236" s="805">
        <f t="shared" si="95"/>
        <v>0</v>
      </c>
      <c r="M236" s="804">
        <v>8.8660000000000014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1">
        <f t="shared" si="114"/>
        <v>50</v>
      </c>
      <c r="AF236" s="748">
        <v>19.650000000000002</v>
      </c>
      <c r="AG236" s="748">
        <f t="shared" si="101"/>
        <v>982.50000000000011</v>
      </c>
      <c r="AH236" s="748">
        <v>8.8660000000000014</v>
      </c>
      <c r="AI236" s="748">
        <f t="shared" si="113"/>
        <v>443.30000000000007</v>
      </c>
      <c r="AJ236" s="749">
        <f t="shared" si="102"/>
        <v>1425.8000000000002</v>
      </c>
    </row>
    <row r="237" spans="1:36" s="403" customFormat="1" ht="31.5" customHeight="1">
      <c r="A237" s="978" t="s">
        <v>810</v>
      </c>
      <c r="B237" s="438" t="s">
        <v>354</v>
      </c>
      <c r="C237" s="576" t="s">
        <v>32</v>
      </c>
      <c r="D237" s="1020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8"/>
      <c r="K237" s="804">
        <v>220.08</v>
      </c>
      <c r="L237" s="805">
        <f t="shared" si="95"/>
        <v>0</v>
      </c>
      <c r="M237" s="804">
        <v>106.60000000000001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1">
        <f t="shared" si="114"/>
        <v>1660</v>
      </c>
      <c r="AF237" s="748">
        <v>220.08</v>
      </c>
      <c r="AG237" s="748">
        <f t="shared" si="101"/>
        <v>365332.80000000005</v>
      </c>
      <c r="AH237" s="748">
        <v>106.60000000000001</v>
      </c>
      <c r="AI237" s="748">
        <f t="shared" si="113"/>
        <v>176956</v>
      </c>
      <c r="AJ237" s="749">
        <f t="shared" si="102"/>
        <v>542288.80000000005</v>
      </c>
    </row>
    <row r="238" spans="1:36" s="403" customFormat="1" ht="31.5" customHeight="1">
      <c r="A238" s="978" t="s">
        <v>811</v>
      </c>
      <c r="B238" s="438" t="s">
        <v>355</v>
      </c>
      <c r="C238" s="576" t="s">
        <v>32</v>
      </c>
      <c r="D238" s="1020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8"/>
      <c r="K238" s="804">
        <v>146.72</v>
      </c>
      <c r="L238" s="805">
        <f t="shared" si="95"/>
        <v>0</v>
      </c>
      <c r="M238" s="804">
        <v>94.38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1">
        <f t="shared" si="114"/>
        <v>11952</v>
      </c>
      <c r="AF238" s="748">
        <v>146.72</v>
      </c>
      <c r="AG238" s="748">
        <f t="shared" si="101"/>
        <v>1753597.44</v>
      </c>
      <c r="AH238" s="748">
        <v>94.38</v>
      </c>
      <c r="AI238" s="748">
        <f t="shared" si="113"/>
        <v>1128029.76</v>
      </c>
      <c r="AJ238" s="749">
        <f t="shared" si="102"/>
        <v>2881627.2</v>
      </c>
    </row>
    <row r="239" spans="1:36" s="403" customFormat="1" ht="31.5" customHeight="1">
      <c r="A239" s="978" t="s">
        <v>812</v>
      </c>
      <c r="B239" s="438" t="s">
        <v>356</v>
      </c>
      <c r="C239" s="576" t="s">
        <v>32</v>
      </c>
      <c r="D239" s="1020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8"/>
      <c r="K239" s="804">
        <v>45.85</v>
      </c>
      <c r="L239" s="805">
        <f t="shared" si="95"/>
        <v>0</v>
      </c>
      <c r="M239" s="804">
        <v>125.84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1">
        <f t="shared" si="114"/>
        <v>150</v>
      </c>
      <c r="AF239" s="748">
        <v>45.85</v>
      </c>
      <c r="AG239" s="748">
        <f t="shared" si="101"/>
        <v>6877.5</v>
      </c>
      <c r="AH239" s="748">
        <v>125.84</v>
      </c>
      <c r="AI239" s="748">
        <f t="shared" si="113"/>
        <v>18876</v>
      </c>
      <c r="AJ239" s="749">
        <f t="shared" si="102"/>
        <v>25753.5</v>
      </c>
    </row>
    <row r="240" spans="1:36" s="403" customFormat="1" ht="31.5" customHeight="1">
      <c r="A240" s="978" t="s">
        <v>813</v>
      </c>
      <c r="B240" s="438" t="s">
        <v>357</v>
      </c>
      <c r="C240" s="576" t="s">
        <v>31</v>
      </c>
      <c r="D240" s="1020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8"/>
      <c r="K240" s="804">
        <v>13.100000000000001</v>
      </c>
      <c r="L240" s="805">
        <f t="shared" si="95"/>
        <v>0</v>
      </c>
      <c r="M240" s="804">
        <v>31.72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1">
        <f t="shared" si="114"/>
        <v>100</v>
      </c>
      <c r="AF240" s="748">
        <v>13.100000000000001</v>
      </c>
      <c r="AG240" s="748">
        <f t="shared" si="101"/>
        <v>1310.0000000000002</v>
      </c>
      <c r="AH240" s="748">
        <v>31.72</v>
      </c>
      <c r="AI240" s="748">
        <f t="shared" si="113"/>
        <v>3172</v>
      </c>
      <c r="AJ240" s="749">
        <f t="shared" si="102"/>
        <v>4482</v>
      </c>
    </row>
    <row r="241" spans="1:36" s="403" customFormat="1" ht="31.5" customHeight="1">
      <c r="A241" s="978" t="s">
        <v>814</v>
      </c>
      <c r="B241" s="438" t="s">
        <v>268</v>
      </c>
      <c r="C241" s="576" t="s">
        <v>224</v>
      </c>
      <c r="D241" s="1020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8"/>
      <c r="K241" s="804">
        <v>0</v>
      </c>
      <c r="L241" s="805">
        <f t="shared" si="95"/>
        <v>0</v>
      </c>
      <c r="M241" s="804">
        <v>23400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1">
        <f t="shared" si="114"/>
        <v>1</v>
      </c>
      <c r="AF241" s="748">
        <v>0</v>
      </c>
      <c r="AG241" s="748">
        <f t="shared" si="101"/>
        <v>0</v>
      </c>
      <c r="AH241" s="748">
        <v>23400</v>
      </c>
      <c r="AI241" s="748">
        <f t="shared" si="113"/>
        <v>23400</v>
      </c>
      <c r="AJ241" s="749">
        <f t="shared" si="102"/>
        <v>23400</v>
      </c>
    </row>
    <row r="242" spans="1:36" s="403" customFormat="1" ht="31.5" customHeight="1">
      <c r="A242" s="978" t="s">
        <v>815</v>
      </c>
      <c r="B242" s="438" t="s">
        <v>358</v>
      </c>
      <c r="C242" s="576" t="s">
        <v>224</v>
      </c>
      <c r="D242" s="1020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8"/>
      <c r="K242" s="804">
        <v>113184</v>
      </c>
      <c r="L242" s="805">
        <f t="shared" si="95"/>
        <v>0</v>
      </c>
      <c r="M242" s="804">
        <v>0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1">
        <f t="shared" si="114"/>
        <v>1</v>
      </c>
      <c r="AF242" s="748">
        <v>113184</v>
      </c>
      <c r="AG242" s="748">
        <f t="shared" si="101"/>
        <v>113184</v>
      </c>
      <c r="AH242" s="748">
        <v>0</v>
      </c>
      <c r="AI242" s="748">
        <f t="shared" si="113"/>
        <v>0</v>
      </c>
      <c r="AJ242" s="749">
        <f t="shared" si="102"/>
        <v>113184</v>
      </c>
    </row>
    <row r="243" spans="1:36" s="403" customFormat="1" ht="31.5" customHeight="1">
      <c r="A243" s="97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8"/>
      <c r="K243" s="799"/>
      <c r="L243" s="808">
        <f>SUM(L244:L257)</f>
        <v>0</v>
      </c>
      <c r="M243" s="799"/>
      <c r="N243" s="808">
        <f>SUM(N244:N257)</f>
        <v>0</v>
      </c>
      <c r="O243" s="801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1">
        <f t="shared" si="114"/>
        <v>0</v>
      </c>
      <c r="AF243" s="746"/>
      <c r="AG243" s="746">
        <f>SUM(AG244:AG257)</f>
        <v>649932.9</v>
      </c>
      <c r="AH243" s="746"/>
      <c r="AI243" s="746">
        <f>SUM(AI244:AI257)</f>
        <v>2135422.9</v>
      </c>
      <c r="AJ243" s="747">
        <f>SUM(AJ244:AJ257)</f>
        <v>2785355.8000000003</v>
      </c>
    </row>
    <row r="244" spans="1:36" s="403" customFormat="1" ht="31.5" customHeight="1">
      <c r="A244" s="977" t="s">
        <v>816</v>
      </c>
      <c r="B244" s="438" t="s">
        <v>361</v>
      </c>
      <c r="C244" s="577" t="s">
        <v>31</v>
      </c>
      <c r="D244" s="1012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3"/>
      <c r="K244" s="804">
        <v>6668</v>
      </c>
      <c r="L244" s="805">
        <f t="shared" ref="L244:L257" si="120">K244*J244</f>
        <v>0</v>
      </c>
      <c r="M244" s="804">
        <v>39380</v>
      </c>
      <c r="N244" s="805">
        <f t="shared" ref="N244:N256" si="121">M244*J244</f>
        <v>0</v>
      </c>
      <c r="O244" s="809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1">
        <f t="shared" si="114"/>
        <v>10</v>
      </c>
      <c r="AF244" s="748">
        <v>6668</v>
      </c>
      <c r="AG244" s="748">
        <f t="shared" ref="AG244:AG257" si="129">AF244*AE244</f>
        <v>66680</v>
      </c>
      <c r="AH244" s="748">
        <v>39380</v>
      </c>
      <c r="AI244" s="748">
        <f t="shared" ref="AI244:AI256" si="130">AH244*AE244</f>
        <v>393800</v>
      </c>
      <c r="AJ244" s="749">
        <f t="shared" ref="AJ244:AJ257" si="131">AI244+AG244</f>
        <v>460480</v>
      </c>
    </row>
    <row r="245" spans="1:36" s="403" customFormat="1" ht="31.5" customHeight="1">
      <c r="A245" s="977" t="s">
        <v>817</v>
      </c>
      <c r="B245" s="438" t="s">
        <v>362</v>
      </c>
      <c r="C245" s="577" t="s">
        <v>31</v>
      </c>
      <c r="D245" s="1012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3"/>
      <c r="K245" s="804">
        <v>5668</v>
      </c>
      <c r="L245" s="805">
        <f t="shared" si="120"/>
        <v>0</v>
      </c>
      <c r="M245" s="804">
        <v>23220</v>
      </c>
      <c r="N245" s="805">
        <f t="shared" si="121"/>
        <v>0</v>
      </c>
      <c r="O245" s="809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1">
        <f t="shared" si="114"/>
        <v>24</v>
      </c>
      <c r="AF245" s="748">
        <v>5668</v>
      </c>
      <c r="AG245" s="748">
        <f t="shared" si="129"/>
        <v>136032</v>
      </c>
      <c r="AH245" s="748">
        <v>23220</v>
      </c>
      <c r="AI245" s="748">
        <f t="shared" si="130"/>
        <v>557280</v>
      </c>
      <c r="AJ245" s="749">
        <f t="shared" si="131"/>
        <v>693312</v>
      </c>
    </row>
    <row r="246" spans="1:36" s="403" customFormat="1" ht="31.5" customHeight="1">
      <c r="A246" s="977" t="s">
        <v>818</v>
      </c>
      <c r="B246" s="438" t="s">
        <v>363</v>
      </c>
      <c r="C246" s="577" t="s">
        <v>31</v>
      </c>
      <c r="D246" s="1012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3"/>
      <c r="K246" s="804">
        <v>1965</v>
      </c>
      <c r="L246" s="805">
        <f t="shared" si="120"/>
        <v>0</v>
      </c>
      <c r="M246" s="804">
        <v>7007</v>
      </c>
      <c r="N246" s="805">
        <f t="shared" si="121"/>
        <v>0</v>
      </c>
      <c r="O246" s="809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1">
        <f t="shared" si="114"/>
        <v>1</v>
      </c>
      <c r="AF246" s="748">
        <v>1965</v>
      </c>
      <c r="AG246" s="748">
        <f t="shared" si="129"/>
        <v>1965</v>
      </c>
      <c r="AH246" s="748">
        <v>7007</v>
      </c>
      <c r="AI246" s="748">
        <f t="shared" si="130"/>
        <v>7007</v>
      </c>
      <c r="AJ246" s="749">
        <f t="shared" si="131"/>
        <v>8972</v>
      </c>
    </row>
    <row r="247" spans="1:36" s="403" customFormat="1" ht="31.5" customHeight="1">
      <c r="A247" s="977" t="s">
        <v>819</v>
      </c>
      <c r="B247" s="438" t="s">
        <v>364</v>
      </c>
      <c r="C247" s="577" t="s">
        <v>31</v>
      </c>
      <c r="D247" s="1012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3"/>
      <c r="K247" s="804">
        <v>655</v>
      </c>
      <c r="L247" s="805">
        <f t="shared" si="120"/>
        <v>0</v>
      </c>
      <c r="M247" s="804">
        <v>2366</v>
      </c>
      <c r="N247" s="805">
        <f t="shared" si="121"/>
        <v>0</v>
      </c>
      <c r="O247" s="809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1">
        <f t="shared" si="114"/>
        <v>34</v>
      </c>
      <c r="AF247" s="748">
        <v>655</v>
      </c>
      <c r="AG247" s="748">
        <f t="shared" si="129"/>
        <v>22270</v>
      </c>
      <c r="AH247" s="748">
        <v>2366</v>
      </c>
      <c r="AI247" s="748">
        <f t="shared" si="130"/>
        <v>80444</v>
      </c>
      <c r="AJ247" s="749">
        <f t="shared" si="131"/>
        <v>102714</v>
      </c>
    </row>
    <row r="248" spans="1:36" s="403" customFormat="1" ht="31.5" customHeight="1">
      <c r="A248" s="977" t="s">
        <v>820</v>
      </c>
      <c r="B248" s="438" t="s">
        <v>365</v>
      </c>
      <c r="C248" s="577" t="s">
        <v>31</v>
      </c>
      <c r="D248" s="1012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3"/>
      <c r="K248" s="804">
        <v>3144</v>
      </c>
      <c r="L248" s="805">
        <f t="shared" si="120"/>
        <v>0</v>
      </c>
      <c r="M248" s="804">
        <v>122036.2</v>
      </c>
      <c r="N248" s="805">
        <f t="shared" si="121"/>
        <v>0</v>
      </c>
      <c r="O248" s="809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1">
        <f t="shared" si="114"/>
        <v>3</v>
      </c>
      <c r="AF248" s="748">
        <v>3144</v>
      </c>
      <c r="AG248" s="748">
        <f t="shared" si="129"/>
        <v>9432</v>
      </c>
      <c r="AH248" s="748">
        <v>122036.2</v>
      </c>
      <c r="AI248" s="748">
        <f t="shared" si="130"/>
        <v>366108.6</v>
      </c>
      <c r="AJ248" s="749">
        <f t="shared" si="131"/>
        <v>375540.6</v>
      </c>
    </row>
    <row r="249" spans="1:36" s="403" customFormat="1" ht="31.5" customHeight="1">
      <c r="A249" s="977" t="s">
        <v>821</v>
      </c>
      <c r="B249" s="438" t="s">
        <v>366</v>
      </c>
      <c r="C249" s="577" t="s">
        <v>31</v>
      </c>
      <c r="D249" s="1012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3"/>
      <c r="K249" s="804">
        <v>262</v>
      </c>
      <c r="L249" s="805">
        <f t="shared" si="120"/>
        <v>0</v>
      </c>
      <c r="M249" s="804">
        <v>13780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1">
        <f t="shared" si="114"/>
        <v>34</v>
      </c>
      <c r="AF249" s="748">
        <v>262</v>
      </c>
      <c r="AG249" s="748">
        <f t="shared" si="129"/>
        <v>8908</v>
      </c>
      <c r="AH249" s="748">
        <v>13780</v>
      </c>
      <c r="AI249" s="748">
        <f t="shared" si="130"/>
        <v>468520</v>
      </c>
      <c r="AJ249" s="749">
        <f t="shared" si="131"/>
        <v>477428</v>
      </c>
    </row>
    <row r="250" spans="1:36" s="403" customFormat="1" ht="31.5" customHeight="1">
      <c r="A250" s="977" t="s">
        <v>822</v>
      </c>
      <c r="B250" s="438" t="s">
        <v>367</v>
      </c>
      <c r="C250" s="577" t="s">
        <v>31</v>
      </c>
      <c r="D250" s="1012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3"/>
      <c r="K250" s="804">
        <v>1310</v>
      </c>
      <c r="L250" s="805">
        <f t="shared" si="120"/>
        <v>0</v>
      </c>
      <c r="M250" s="804">
        <v>4836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1">
        <f t="shared" si="114"/>
        <v>2</v>
      </c>
      <c r="AF250" s="748">
        <v>1310</v>
      </c>
      <c r="AG250" s="748">
        <f t="shared" si="129"/>
        <v>2620</v>
      </c>
      <c r="AH250" s="748">
        <v>4836</v>
      </c>
      <c r="AI250" s="748">
        <f t="shared" si="130"/>
        <v>9672</v>
      </c>
      <c r="AJ250" s="749">
        <f t="shared" si="131"/>
        <v>12292</v>
      </c>
    </row>
    <row r="251" spans="1:36" s="403" customFormat="1" ht="31.5" customHeight="1">
      <c r="A251" s="977" t="s">
        <v>823</v>
      </c>
      <c r="B251" s="438" t="s">
        <v>368</v>
      </c>
      <c r="C251" s="577" t="s">
        <v>31</v>
      </c>
      <c r="D251" s="1012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3"/>
      <c r="K251" s="804">
        <v>65.5</v>
      </c>
      <c r="L251" s="805">
        <f t="shared" si="120"/>
        <v>0</v>
      </c>
      <c r="M251" s="804">
        <v>470.6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1">
        <f t="shared" si="114"/>
        <v>2</v>
      </c>
      <c r="AF251" s="748">
        <v>65.5</v>
      </c>
      <c r="AG251" s="748">
        <f t="shared" si="129"/>
        <v>131</v>
      </c>
      <c r="AH251" s="748">
        <v>470.6</v>
      </c>
      <c r="AI251" s="748">
        <f t="shared" si="130"/>
        <v>941.2</v>
      </c>
      <c r="AJ251" s="749">
        <f t="shared" si="131"/>
        <v>1072.2</v>
      </c>
    </row>
    <row r="252" spans="1:36" s="403" customFormat="1" ht="31.5" customHeight="1">
      <c r="A252" s="977" t="s">
        <v>824</v>
      </c>
      <c r="B252" s="438" t="s">
        <v>369</v>
      </c>
      <c r="C252" s="577" t="s">
        <v>31</v>
      </c>
      <c r="D252" s="1012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3"/>
      <c r="K252" s="804">
        <v>131</v>
      </c>
      <c r="L252" s="805">
        <f t="shared" si="120"/>
        <v>0</v>
      </c>
      <c r="M252" s="804">
        <v>122.2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1">
        <f t="shared" si="114"/>
        <v>34</v>
      </c>
      <c r="AF252" s="748">
        <v>131</v>
      </c>
      <c r="AG252" s="748">
        <f t="shared" si="129"/>
        <v>4454</v>
      </c>
      <c r="AH252" s="748">
        <v>122.2</v>
      </c>
      <c r="AI252" s="748">
        <f t="shared" si="130"/>
        <v>4154.8</v>
      </c>
      <c r="AJ252" s="749">
        <f t="shared" si="131"/>
        <v>8608.7999999999993</v>
      </c>
    </row>
    <row r="253" spans="1:36" s="403" customFormat="1" ht="31.5" customHeight="1">
      <c r="A253" s="977" t="s">
        <v>825</v>
      </c>
      <c r="B253" s="438" t="s">
        <v>370</v>
      </c>
      <c r="C253" s="577" t="s">
        <v>31</v>
      </c>
      <c r="D253" s="1012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3"/>
      <c r="K253" s="804">
        <v>32.75</v>
      </c>
      <c r="L253" s="805">
        <f t="shared" si="120"/>
        <v>0</v>
      </c>
      <c r="M253" s="804">
        <v>41.6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1">
        <f t="shared" si="114"/>
        <v>500</v>
      </c>
      <c r="AF253" s="748">
        <v>32.75</v>
      </c>
      <c r="AG253" s="748">
        <f t="shared" si="129"/>
        <v>16375</v>
      </c>
      <c r="AH253" s="748">
        <v>41.6</v>
      </c>
      <c r="AI253" s="748">
        <f t="shared" si="130"/>
        <v>20800</v>
      </c>
      <c r="AJ253" s="749">
        <f t="shared" si="131"/>
        <v>37175</v>
      </c>
    </row>
    <row r="254" spans="1:36" s="403" customFormat="1" ht="31.5" customHeight="1">
      <c r="A254" s="977" t="s">
        <v>826</v>
      </c>
      <c r="B254" s="438" t="s">
        <v>371</v>
      </c>
      <c r="C254" s="577" t="s">
        <v>32</v>
      </c>
      <c r="D254" s="1012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3"/>
      <c r="K254" s="804">
        <v>162.44</v>
      </c>
      <c r="L254" s="805">
        <f t="shared" si="120"/>
        <v>0</v>
      </c>
      <c r="M254" s="804">
        <v>94.38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1">
        <f t="shared" si="114"/>
        <v>2035</v>
      </c>
      <c r="AF254" s="748">
        <v>162.44</v>
      </c>
      <c r="AG254" s="748">
        <f t="shared" si="129"/>
        <v>330565.40000000002</v>
      </c>
      <c r="AH254" s="748">
        <v>94.38</v>
      </c>
      <c r="AI254" s="748">
        <f t="shared" si="130"/>
        <v>192063.3</v>
      </c>
      <c r="AJ254" s="749">
        <f t="shared" si="131"/>
        <v>522628.7</v>
      </c>
    </row>
    <row r="255" spans="1:36" s="403" customFormat="1" ht="31.5" customHeight="1">
      <c r="A255" s="977" t="s">
        <v>827</v>
      </c>
      <c r="B255" s="438" t="s">
        <v>356</v>
      </c>
      <c r="C255" s="577" t="s">
        <v>32</v>
      </c>
      <c r="D255" s="1012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3"/>
      <c r="K255" s="804">
        <v>45.85</v>
      </c>
      <c r="L255" s="805">
        <f t="shared" si="120"/>
        <v>0</v>
      </c>
      <c r="M255" s="804">
        <v>125.84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1">
        <f t="shared" si="114"/>
        <v>250</v>
      </c>
      <c r="AF255" s="748">
        <v>45.85</v>
      </c>
      <c r="AG255" s="748">
        <f t="shared" si="129"/>
        <v>11462.5</v>
      </c>
      <c r="AH255" s="748">
        <v>125.84</v>
      </c>
      <c r="AI255" s="748">
        <f t="shared" si="130"/>
        <v>31460</v>
      </c>
      <c r="AJ255" s="749">
        <f t="shared" si="131"/>
        <v>42922.5</v>
      </c>
    </row>
    <row r="256" spans="1:36" s="403" customFormat="1" ht="31.5" customHeight="1">
      <c r="A256" s="977" t="s">
        <v>828</v>
      </c>
      <c r="B256" s="438" t="s">
        <v>357</v>
      </c>
      <c r="C256" s="577" t="s">
        <v>31</v>
      </c>
      <c r="D256" s="1012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3"/>
      <c r="K256" s="804">
        <v>13.100000000000001</v>
      </c>
      <c r="L256" s="805">
        <f t="shared" si="120"/>
        <v>0</v>
      </c>
      <c r="M256" s="804">
        <v>31.72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1">
        <f t="shared" si="114"/>
        <v>100</v>
      </c>
      <c r="AF256" s="748">
        <v>13.100000000000001</v>
      </c>
      <c r="AG256" s="748">
        <f t="shared" si="129"/>
        <v>1310.0000000000002</v>
      </c>
      <c r="AH256" s="748">
        <v>31.72</v>
      </c>
      <c r="AI256" s="748">
        <f t="shared" si="130"/>
        <v>3172</v>
      </c>
      <c r="AJ256" s="749">
        <f t="shared" si="131"/>
        <v>4482</v>
      </c>
    </row>
    <row r="257" spans="1:37" s="403" customFormat="1" ht="31.5" customHeight="1">
      <c r="A257" s="977" t="s">
        <v>829</v>
      </c>
      <c r="B257" s="438" t="s">
        <v>358</v>
      </c>
      <c r="C257" s="577" t="s">
        <v>224</v>
      </c>
      <c r="D257" s="1021">
        <v>1</v>
      </c>
      <c r="E257" s="1022">
        <v>37728</v>
      </c>
      <c r="F257" s="1022">
        <f t="shared" si="117"/>
        <v>37728</v>
      </c>
      <c r="G257" s="1022"/>
      <c r="H257" s="1022"/>
      <c r="I257" s="617">
        <f t="shared" si="119"/>
        <v>37728</v>
      </c>
      <c r="J257" s="833"/>
      <c r="K257" s="836">
        <v>37728</v>
      </c>
      <c r="L257" s="837">
        <f t="shared" si="120"/>
        <v>0</v>
      </c>
      <c r="M257" s="836"/>
      <c r="N257" s="837"/>
      <c r="O257" s="82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50">
        <v>37728</v>
      </c>
      <c r="AA257" s="950">
        <f t="shared" si="126"/>
        <v>0</v>
      </c>
      <c r="AB257" s="950"/>
      <c r="AC257" s="950"/>
      <c r="AD257" s="675">
        <f t="shared" si="128"/>
        <v>0</v>
      </c>
      <c r="AE257" s="741">
        <f t="shared" si="114"/>
        <v>1</v>
      </c>
      <c r="AF257" s="765">
        <v>37728</v>
      </c>
      <c r="AG257" s="765">
        <f t="shared" si="129"/>
        <v>37728</v>
      </c>
      <c r="AH257" s="765"/>
      <c r="AI257" s="765"/>
      <c r="AJ257" s="762">
        <f t="shared" si="131"/>
        <v>37728</v>
      </c>
    </row>
    <row r="258" spans="1:37" s="404" customFormat="1" ht="31.5" customHeight="1">
      <c r="A258" s="976" t="s">
        <v>372</v>
      </c>
      <c r="B258" s="695" t="s">
        <v>373</v>
      </c>
      <c r="C258" s="696"/>
      <c r="D258" s="1023"/>
      <c r="E258" s="1024"/>
      <c r="F258" s="455">
        <f>SUM(F259:F260)</f>
        <v>1030142.866</v>
      </c>
      <c r="G258" s="1024"/>
      <c r="H258" s="455">
        <f>SUM(H259:H260)</f>
        <v>1480862.5832</v>
      </c>
      <c r="I258" s="607">
        <f>SUM(I259:I260)</f>
        <v>2511005.4492000001</v>
      </c>
      <c r="J258" s="830"/>
      <c r="K258" s="838"/>
      <c r="L258" s="808">
        <f>SUM(L259:L260)</f>
        <v>0</v>
      </c>
      <c r="M258" s="838"/>
      <c r="N258" s="808">
        <f>SUM(N259:N260)</f>
        <v>0</v>
      </c>
      <c r="O258" s="801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51"/>
      <c r="AA258" s="513">
        <f>SUM(AA259:AA260)</f>
        <v>0</v>
      </c>
      <c r="AB258" s="951"/>
      <c r="AC258" s="513">
        <f>SUM(AC259:AC260)</f>
        <v>0</v>
      </c>
      <c r="AD258" s="667">
        <f>SUM(AD259:AD260)</f>
        <v>0</v>
      </c>
      <c r="AE258" s="741">
        <f t="shared" si="114"/>
        <v>0</v>
      </c>
      <c r="AF258" s="766"/>
      <c r="AG258" s="746">
        <f>SUM(AG259:AG260)</f>
        <v>1030142.866</v>
      </c>
      <c r="AH258" s="766"/>
      <c r="AI258" s="746">
        <f>SUM(AI259:AI260)</f>
        <v>1480862.5832</v>
      </c>
      <c r="AJ258" s="747">
        <f>SUM(AJ259:AJ260)</f>
        <v>2511005.4492000001</v>
      </c>
    </row>
    <row r="259" spans="1:37" s="494" customFormat="1" ht="31.5" customHeight="1">
      <c r="A259" s="974" t="s">
        <v>830</v>
      </c>
      <c r="B259" s="431" t="s">
        <v>274</v>
      </c>
      <c r="C259" s="574" t="s">
        <v>224</v>
      </c>
      <c r="D259" s="1014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8"/>
      <c r="K259" s="834">
        <v>117977.29000000001</v>
      </c>
      <c r="L259" s="835">
        <f>K259*J259</f>
        <v>0</v>
      </c>
      <c r="M259" s="834">
        <v>197096.98319999999</v>
      </c>
      <c r="N259" s="835">
        <f>M259*J259</f>
        <v>0</v>
      </c>
      <c r="O259" s="809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1">
        <f t="shared" si="114"/>
        <v>1</v>
      </c>
      <c r="AF259" s="764">
        <v>117977.29000000001</v>
      </c>
      <c r="AG259" s="764">
        <f>AF259*AE259</f>
        <v>117977.29000000001</v>
      </c>
      <c r="AH259" s="764">
        <v>197096.98319999999</v>
      </c>
      <c r="AI259" s="764">
        <f>AH259*AE259</f>
        <v>197096.98319999999</v>
      </c>
      <c r="AJ259" s="749">
        <f>AG259+AI259</f>
        <v>315074.2732</v>
      </c>
    </row>
    <row r="260" spans="1:37" s="494" customFormat="1" ht="31.5" customHeight="1">
      <c r="A260" s="974" t="s">
        <v>831</v>
      </c>
      <c r="B260" s="431" t="s">
        <v>285</v>
      </c>
      <c r="C260" s="574" t="s">
        <v>213</v>
      </c>
      <c r="D260" s="1014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8"/>
      <c r="K260" s="834">
        <v>238.7868</v>
      </c>
      <c r="L260" s="835">
        <f>K260*J260</f>
        <v>0</v>
      </c>
      <c r="M260" s="834">
        <v>336.06429319371728</v>
      </c>
      <c r="N260" s="835">
        <f>M260*J260</f>
        <v>0</v>
      </c>
      <c r="O260" s="809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1">
        <f t="shared" si="114"/>
        <v>3820</v>
      </c>
      <c r="AF260" s="764">
        <v>238.7868</v>
      </c>
      <c r="AG260" s="764">
        <f>AF260*AE260</f>
        <v>912165.576</v>
      </c>
      <c r="AH260" s="764">
        <v>336.06429319371728</v>
      </c>
      <c r="AI260" s="764">
        <f>AH260*AE260</f>
        <v>1283765.6000000001</v>
      </c>
      <c r="AJ260" s="749">
        <f>AG260+AI260</f>
        <v>2195931.176</v>
      </c>
    </row>
    <row r="261" spans="1:37" s="403" customFormat="1" ht="31.5" customHeight="1">
      <c r="A261" s="97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30"/>
      <c r="K261" s="799"/>
      <c r="L261" s="808">
        <f>SUM(L262:L268)</f>
        <v>0</v>
      </c>
      <c r="M261" s="799"/>
      <c r="N261" s="808">
        <f>SUM(N262:N268)</f>
        <v>0</v>
      </c>
      <c r="O261" s="801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1">
        <f t="shared" si="114"/>
        <v>0</v>
      </c>
      <c r="AF261" s="742"/>
      <c r="AG261" s="742">
        <f>SUM(AG262:AG268)</f>
        <v>583593.1</v>
      </c>
      <c r="AH261" s="742"/>
      <c r="AI261" s="742">
        <f>SUM(AI262:AI268)</f>
        <v>7615331.5</v>
      </c>
      <c r="AJ261" s="743">
        <f>SUM(AJ262:AJ268)</f>
        <v>8198924.5999999996</v>
      </c>
    </row>
    <row r="262" spans="1:37" s="403" customFormat="1" ht="31.5" customHeight="1">
      <c r="A262" s="977" t="s">
        <v>832</v>
      </c>
      <c r="B262" s="438" t="s">
        <v>376</v>
      </c>
      <c r="C262" s="571" t="s">
        <v>31</v>
      </c>
      <c r="D262" s="1012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3"/>
      <c r="K262" s="804">
        <v>7074</v>
      </c>
      <c r="L262" s="805">
        <f t="shared" ref="L262:L268" si="135">K262*J262</f>
        <v>0</v>
      </c>
      <c r="M262" s="804">
        <v>114039.90000000001</v>
      </c>
      <c r="N262" s="805">
        <f t="shared" ref="N262:N267" si="136">M262*J262</f>
        <v>0</v>
      </c>
      <c r="O262" s="809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1">
        <f t="shared" si="114"/>
        <v>1</v>
      </c>
      <c r="AF262" s="748">
        <v>7074</v>
      </c>
      <c r="AG262" s="748">
        <f t="shared" ref="AG262:AG268" si="144">AF262*AE262</f>
        <v>7074</v>
      </c>
      <c r="AH262" s="748">
        <v>114039.90000000001</v>
      </c>
      <c r="AI262" s="748">
        <f t="shared" ref="AI262:AI267" si="145">AH262*AE262</f>
        <v>114039.90000000001</v>
      </c>
      <c r="AJ262" s="749">
        <f t="shared" ref="AJ262:AJ268" si="146">AI262+AG262</f>
        <v>121113.90000000001</v>
      </c>
    </row>
    <row r="263" spans="1:37" s="403" customFormat="1" ht="31.5" customHeight="1">
      <c r="A263" s="977" t="s">
        <v>833</v>
      </c>
      <c r="B263" s="438" t="s">
        <v>377</v>
      </c>
      <c r="C263" s="571" t="s">
        <v>378</v>
      </c>
      <c r="D263" s="1012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3"/>
      <c r="K263" s="804">
        <v>232</v>
      </c>
      <c r="L263" s="805">
        <f t="shared" si="135"/>
        <v>0</v>
      </c>
      <c r="M263" s="804">
        <v>754</v>
      </c>
      <c r="N263" s="805">
        <f t="shared" si="136"/>
        <v>0</v>
      </c>
      <c r="O263" s="809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1">
        <f t="shared" si="114"/>
        <v>170</v>
      </c>
      <c r="AF263" s="748">
        <v>232</v>
      </c>
      <c r="AG263" s="748">
        <f t="shared" si="144"/>
        <v>39440</v>
      </c>
      <c r="AH263" s="748">
        <v>754</v>
      </c>
      <c r="AI263" s="748">
        <f t="shared" si="145"/>
        <v>128180</v>
      </c>
      <c r="AJ263" s="749">
        <f t="shared" si="146"/>
        <v>167620</v>
      </c>
    </row>
    <row r="264" spans="1:37" s="403" customFormat="1" ht="31.5" customHeight="1">
      <c r="A264" s="977" t="s">
        <v>834</v>
      </c>
      <c r="B264" s="438" t="s">
        <v>379</v>
      </c>
      <c r="C264" s="571" t="s">
        <v>378</v>
      </c>
      <c r="D264" s="1012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3"/>
      <c r="K264" s="804">
        <v>182</v>
      </c>
      <c r="L264" s="805">
        <f t="shared" si="135"/>
        <v>0</v>
      </c>
      <c r="M264" s="804">
        <v>209</v>
      </c>
      <c r="N264" s="805">
        <f t="shared" si="136"/>
        <v>0</v>
      </c>
      <c r="O264" s="809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1">
        <f t="shared" si="114"/>
        <v>400</v>
      </c>
      <c r="AF264" s="748">
        <v>182</v>
      </c>
      <c r="AG264" s="748">
        <f t="shared" si="144"/>
        <v>72800</v>
      </c>
      <c r="AH264" s="748">
        <v>209</v>
      </c>
      <c r="AI264" s="748">
        <f t="shared" si="145"/>
        <v>83600</v>
      </c>
      <c r="AJ264" s="749">
        <f t="shared" si="146"/>
        <v>156400</v>
      </c>
    </row>
    <row r="265" spans="1:37" s="403" customFormat="1" ht="31.5" customHeight="1">
      <c r="A265" s="977"/>
      <c r="B265" s="438"/>
      <c r="C265" s="571"/>
      <c r="D265" s="1012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3"/>
      <c r="K265" s="804"/>
      <c r="L265" s="805"/>
      <c r="M265" s="804"/>
      <c r="N265" s="805"/>
      <c r="O265" s="809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1">
        <f t="shared" si="114"/>
        <v>186</v>
      </c>
      <c r="AF265" s="744">
        <v>1865</v>
      </c>
      <c r="AG265" s="744">
        <f t="shared" si="144"/>
        <v>346890</v>
      </c>
      <c r="AH265" s="744">
        <v>37760</v>
      </c>
      <c r="AI265" s="744">
        <f t="shared" si="145"/>
        <v>7023360</v>
      </c>
      <c r="AJ265" s="745">
        <f t="shared" si="146"/>
        <v>7370250</v>
      </c>
    </row>
    <row r="266" spans="1:37" s="403" customFormat="1" ht="31.5" customHeight="1">
      <c r="A266" s="977" t="s">
        <v>835</v>
      </c>
      <c r="B266" s="438" t="s">
        <v>381</v>
      </c>
      <c r="C266" s="571" t="s">
        <v>31</v>
      </c>
      <c r="D266" s="1012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3"/>
      <c r="K266" s="804">
        <v>2620</v>
      </c>
      <c r="L266" s="805">
        <f t="shared" si="135"/>
        <v>0</v>
      </c>
      <c r="M266" s="804">
        <v>16374.800000000001</v>
      </c>
      <c r="N266" s="805">
        <f t="shared" si="136"/>
        <v>0</v>
      </c>
      <c r="O266" s="809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1">
        <f t="shared" si="114"/>
        <v>12</v>
      </c>
      <c r="AF266" s="748">
        <v>2620</v>
      </c>
      <c r="AG266" s="748">
        <f t="shared" si="144"/>
        <v>31440</v>
      </c>
      <c r="AH266" s="748">
        <v>16374.800000000001</v>
      </c>
      <c r="AI266" s="748">
        <f t="shared" si="145"/>
        <v>196497.6</v>
      </c>
      <c r="AJ266" s="749">
        <f t="shared" si="146"/>
        <v>227937.6</v>
      </c>
    </row>
    <row r="267" spans="1:37" s="403" customFormat="1" ht="31.5" customHeight="1">
      <c r="A267" s="977" t="s">
        <v>836</v>
      </c>
      <c r="B267" s="438" t="s">
        <v>382</v>
      </c>
      <c r="C267" s="571" t="s">
        <v>224</v>
      </c>
      <c r="D267" s="1012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3"/>
      <c r="K267" s="804">
        <v>95.63000000000001</v>
      </c>
      <c r="L267" s="805">
        <f t="shared" si="135"/>
        <v>0</v>
      </c>
      <c r="M267" s="804">
        <v>122.2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1">
        <f t="shared" si="114"/>
        <v>570</v>
      </c>
      <c r="AF267" s="748">
        <v>95.63000000000001</v>
      </c>
      <c r="AG267" s="748">
        <f t="shared" si="144"/>
        <v>54509.100000000006</v>
      </c>
      <c r="AH267" s="748">
        <v>122.2</v>
      </c>
      <c r="AI267" s="748">
        <f t="shared" si="145"/>
        <v>69654</v>
      </c>
      <c r="AJ267" s="749">
        <f t="shared" si="146"/>
        <v>124163.1</v>
      </c>
    </row>
    <row r="268" spans="1:37" s="403" customFormat="1" ht="31.5" customHeight="1">
      <c r="A268" s="977" t="s">
        <v>837</v>
      </c>
      <c r="B268" s="438" t="s">
        <v>358</v>
      </c>
      <c r="C268" s="571" t="s">
        <v>224</v>
      </c>
      <c r="D268" s="1012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3"/>
      <c r="K268" s="804">
        <v>31440</v>
      </c>
      <c r="L268" s="805">
        <f t="shared" si="135"/>
        <v>0</v>
      </c>
      <c r="M268" s="804"/>
      <c r="N268" s="805"/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1">
        <f t="shared" si="114"/>
        <v>1</v>
      </c>
      <c r="AF268" s="748">
        <v>31440</v>
      </c>
      <c r="AG268" s="748">
        <f t="shared" si="144"/>
        <v>31440</v>
      </c>
      <c r="AH268" s="748"/>
      <c r="AI268" s="748"/>
      <c r="AJ268" s="749">
        <f t="shared" si="146"/>
        <v>31440</v>
      </c>
    </row>
    <row r="269" spans="1:37" ht="31.5" customHeight="1">
      <c r="A269" s="97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30"/>
      <c r="K269" s="799"/>
      <c r="L269" s="808">
        <f>L270+L271+L272+L273+L274+L275</f>
        <v>1695730.3555090912</v>
      </c>
      <c r="M269" s="799"/>
      <c r="N269" s="808">
        <f>N270+N271+N272+N273+N274+N275</f>
        <v>2362740.125178182</v>
      </c>
      <c r="O269" s="801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1">
        <f t="shared" si="114"/>
        <v>0</v>
      </c>
      <c r="AF269" s="742"/>
      <c r="AG269" s="742">
        <f>AG270+AG271+AG272+AG273+AG274+AG275</f>
        <v>385943.24734090915</v>
      </c>
      <c r="AH269" s="742"/>
      <c r="AI269" s="742">
        <f>AI270+AI271+AI272+AI273+AI274+AI275</f>
        <v>460836.82474581816</v>
      </c>
      <c r="AJ269" s="743">
        <f>AJ270+AJ271+AJ272+AJ273+AJ274+AJ275</f>
        <v>846780.07208672725</v>
      </c>
    </row>
    <row r="270" spans="1:37" s="496" customFormat="1" ht="31.5" customHeight="1">
      <c r="A270" s="974" t="s">
        <v>838</v>
      </c>
      <c r="B270" s="431" t="s">
        <v>385</v>
      </c>
      <c r="C270" s="574" t="s">
        <v>33</v>
      </c>
      <c r="D270" s="1014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8">
        <v>2.1800000000000002</v>
      </c>
      <c r="K270" s="834">
        <v>117100.30454545454</v>
      </c>
      <c r="L270" s="835">
        <f t="shared" ref="L270:L275" si="156">K270*J270</f>
        <v>255278.66390909092</v>
      </c>
      <c r="M270" s="834">
        <v>208116.40909090909</v>
      </c>
      <c r="N270" s="835">
        <f t="shared" ref="N270:N275" si="157">M270*J270</f>
        <v>453693.77181818185</v>
      </c>
      <c r="O270" s="809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1">
        <f t="shared" si="114"/>
        <v>2.0000000000000018E-2</v>
      </c>
      <c r="AF270" s="763">
        <v>117100.30454545454</v>
      </c>
      <c r="AG270" s="763">
        <f t="shared" ref="AG270:AG275" si="165">AF270*AE270</f>
        <v>2342.0060909090926</v>
      </c>
      <c r="AH270" s="763">
        <v>208116.40909090909</v>
      </c>
      <c r="AI270" s="763">
        <f t="shared" ref="AI270:AI275" si="166">AH270*AE270</f>
        <v>4162.3281818181858</v>
      </c>
      <c r="AJ270" s="745">
        <f t="shared" ref="AJ270:AJ275" si="167">AI270+AG270</f>
        <v>6504.3342727272784</v>
      </c>
      <c r="AK270" s="494"/>
    </row>
    <row r="271" spans="1:37" s="496" customFormat="1" ht="31.5" customHeight="1">
      <c r="A271" s="974" t="s">
        <v>842</v>
      </c>
      <c r="B271" s="431" t="s">
        <v>386</v>
      </c>
      <c r="C271" s="574" t="s">
        <v>153</v>
      </c>
      <c r="D271" s="1014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8">
        <v>175.57</v>
      </c>
      <c r="K271" s="834">
        <v>2711</v>
      </c>
      <c r="L271" s="835">
        <f t="shared" si="156"/>
        <v>475970.26999999996</v>
      </c>
      <c r="M271" s="834">
        <v>7373</v>
      </c>
      <c r="N271" s="835">
        <f t="shared" si="157"/>
        <v>1294477.6099999999</v>
      </c>
      <c r="O271" s="809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1">
        <f t="shared" si="114"/>
        <v>0</v>
      </c>
      <c r="AF271" s="763">
        <v>2711</v>
      </c>
      <c r="AG271" s="763">
        <f t="shared" si="165"/>
        <v>0</v>
      </c>
      <c r="AH271" s="763">
        <v>7373</v>
      </c>
      <c r="AI271" s="763">
        <f t="shared" si="166"/>
        <v>0</v>
      </c>
      <c r="AJ271" s="745">
        <f t="shared" si="167"/>
        <v>0</v>
      </c>
      <c r="AK271" s="494"/>
    </row>
    <row r="272" spans="1:37" s="494" customFormat="1" ht="31.5" customHeight="1">
      <c r="A272" s="974" t="s">
        <v>843</v>
      </c>
      <c r="B272" s="431" t="s">
        <v>387</v>
      </c>
      <c r="C272" s="574" t="s">
        <v>31</v>
      </c>
      <c r="D272" s="1014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8"/>
      <c r="K272" s="834">
        <v>160029.60000000003</v>
      </c>
      <c r="L272" s="835">
        <f t="shared" si="156"/>
        <v>0</v>
      </c>
      <c r="M272" s="834">
        <v>163827.396564</v>
      </c>
      <c r="N272" s="835">
        <f t="shared" si="157"/>
        <v>0</v>
      </c>
      <c r="O272" s="809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1">
        <f t="shared" si="114"/>
        <v>1</v>
      </c>
      <c r="AF272" s="764">
        <v>160029.60000000003</v>
      </c>
      <c r="AG272" s="764">
        <f t="shared" si="165"/>
        <v>160029.60000000003</v>
      </c>
      <c r="AH272" s="764">
        <v>163827.396564</v>
      </c>
      <c r="AI272" s="764">
        <f t="shared" si="166"/>
        <v>163827.396564</v>
      </c>
      <c r="AJ272" s="749">
        <f t="shared" si="167"/>
        <v>323856.99656400003</v>
      </c>
    </row>
    <row r="273" spans="1:37" s="494" customFormat="1" ht="31.5" customHeight="1">
      <c r="A273" s="974" t="s">
        <v>844</v>
      </c>
      <c r="B273" s="431" t="s">
        <v>388</v>
      </c>
      <c r="C273" s="574" t="s">
        <v>153</v>
      </c>
      <c r="D273" s="1014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8"/>
      <c r="K273" s="834">
        <v>5549.8059027777781</v>
      </c>
      <c r="L273" s="835">
        <f t="shared" si="156"/>
        <v>0</v>
      </c>
      <c r="M273" s="834">
        <v>5516.6493055555557</v>
      </c>
      <c r="N273" s="835">
        <f t="shared" si="157"/>
        <v>0</v>
      </c>
      <c r="O273" s="809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1">
        <f t="shared" si="114"/>
        <v>28.8</v>
      </c>
      <c r="AF273" s="764">
        <v>5549.8059027777781</v>
      </c>
      <c r="AG273" s="764">
        <f t="shared" si="165"/>
        <v>159834.41</v>
      </c>
      <c r="AH273" s="764">
        <v>5516.6493055555557</v>
      </c>
      <c r="AI273" s="764">
        <f t="shared" si="166"/>
        <v>158879.5</v>
      </c>
      <c r="AJ273" s="749">
        <f t="shared" si="167"/>
        <v>318713.91000000003</v>
      </c>
    </row>
    <row r="274" spans="1:37" s="496" customFormat="1" ht="31.5" customHeight="1">
      <c r="A274" s="974" t="s">
        <v>845</v>
      </c>
      <c r="B274" s="431" t="s">
        <v>389</v>
      </c>
      <c r="C274" s="574" t="s">
        <v>31</v>
      </c>
      <c r="D274" s="1014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8">
        <v>1</v>
      </c>
      <c r="K274" s="834">
        <v>964481.42160000012</v>
      </c>
      <c r="L274" s="835">
        <f t="shared" si="156"/>
        <v>964481.42160000012</v>
      </c>
      <c r="M274" s="834">
        <v>614568.74336000008</v>
      </c>
      <c r="N274" s="835">
        <f t="shared" si="157"/>
        <v>614568.74336000008</v>
      </c>
      <c r="O274" s="809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1">
        <f t="shared" si="114"/>
        <v>0</v>
      </c>
      <c r="AF274" s="763">
        <v>964481.42160000012</v>
      </c>
      <c r="AG274" s="763">
        <f t="shared" si="165"/>
        <v>0</v>
      </c>
      <c r="AH274" s="763">
        <v>614568.74336000008</v>
      </c>
      <c r="AI274" s="763">
        <f t="shared" si="166"/>
        <v>0</v>
      </c>
      <c r="AJ274" s="745">
        <f t="shared" si="167"/>
        <v>0</v>
      </c>
      <c r="AK274" s="494"/>
    </row>
    <row r="275" spans="1:37" s="494" customFormat="1" ht="31.5" customHeight="1">
      <c r="A275" s="974" t="s">
        <v>846</v>
      </c>
      <c r="B275" s="431" t="s">
        <v>390</v>
      </c>
      <c r="C275" s="574" t="s">
        <v>33</v>
      </c>
      <c r="D275" s="1014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8"/>
      <c r="K275" s="834">
        <v>189131.25</v>
      </c>
      <c r="L275" s="835">
        <f t="shared" si="156"/>
        <v>0</v>
      </c>
      <c r="M275" s="834">
        <v>397529.97032640944</v>
      </c>
      <c r="N275" s="835">
        <f t="shared" si="157"/>
        <v>0</v>
      </c>
      <c r="O275" s="809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1">
        <f t="shared" si="114"/>
        <v>0.33700000000000002</v>
      </c>
      <c r="AF275" s="764">
        <v>189131.25</v>
      </c>
      <c r="AG275" s="764">
        <f t="shared" si="165"/>
        <v>63737.231250000004</v>
      </c>
      <c r="AH275" s="764">
        <v>397529.97032640944</v>
      </c>
      <c r="AI275" s="764">
        <f t="shared" si="166"/>
        <v>133967.59999999998</v>
      </c>
      <c r="AJ275" s="749">
        <f t="shared" si="167"/>
        <v>197704.83124999999</v>
      </c>
    </row>
    <row r="276" spans="1:37" s="404" customFormat="1" ht="31.5" customHeight="1">
      <c r="A276" s="97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30"/>
      <c r="K276" s="799"/>
      <c r="L276" s="808">
        <f>SUM(L277:L288)</f>
        <v>0</v>
      </c>
      <c r="M276" s="799"/>
      <c r="N276" s="808">
        <f>SUM(N277:N288)</f>
        <v>0</v>
      </c>
      <c r="O276" s="801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1">
        <f t="shared" si="114"/>
        <v>0</v>
      </c>
      <c r="AF276" s="746"/>
      <c r="AG276" s="746">
        <f>SUM(AG277:AG288)</f>
        <v>1005899.4</v>
      </c>
      <c r="AH276" s="746"/>
      <c r="AI276" s="746">
        <f>SUM(AI277:AI288)</f>
        <v>1844928.9000000001</v>
      </c>
      <c r="AJ276" s="747">
        <f>SUM(AJ277:AJ288)</f>
        <v>2850828.3000000003</v>
      </c>
    </row>
    <row r="277" spans="1:37" s="403" customFormat="1" ht="31.5" customHeight="1">
      <c r="A277" s="977" t="s">
        <v>847</v>
      </c>
      <c r="B277" s="438" t="s">
        <v>393</v>
      </c>
      <c r="C277" s="571" t="s">
        <v>31</v>
      </c>
      <c r="D277" s="1012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3"/>
      <c r="K277" s="804">
        <v>6550</v>
      </c>
      <c r="L277" s="805">
        <f t="shared" ref="L277:L288" si="172">K277*J277</f>
        <v>0</v>
      </c>
      <c r="M277" s="804">
        <v>55450.200000000004</v>
      </c>
      <c r="N277" s="805">
        <f t="shared" ref="N277:N287" si="173">M277*J277</f>
        <v>0</v>
      </c>
      <c r="O277" s="809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1">
        <f t="shared" si="114"/>
        <v>1</v>
      </c>
      <c r="AF277" s="748">
        <v>6550</v>
      </c>
      <c r="AG277" s="748">
        <f t="shared" ref="AG277:AG288" si="181">AF277*AE277</f>
        <v>6550</v>
      </c>
      <c r="AH277" s="748">
        <v>55450.200000000004</v>
      </c>
      <c r="AI277" s="748">
        <f t="shared" ref="AI277:AI287" si="182">AH277*AE277</f>
        <v>55450.200000000004</v>
      </c>
      <c r="AJ277" s="749">
        <f t="shared" ref="AJ277:AJ288" si="183">AI277+AG277</f>
        <v>62000.200000000004</v>
      </c>
    </row>
    <row r="278" spans="1:37" s="403" customFormat="1" ht="31.5" customHeight="1">
      <c r="A278" s="977" t="s">
        <v>848</v>
      </c>
      <c r="B278" s="438" t="s">
        <v>394</v>
      </c>
      <c r="C278" s="571" t="s">
        <v>31</v>
      </c>
      <c r="D278" s="1012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3"/>
      <c r="K278" s="804">
        <v>6550</v>
      </c>
      <c r="L278" s="805">
        <f t="shared" si="172"/>
        <v>0</v>
      </c>
      <c r="M278" s="804">
        <v>36189.4</v>
      </c>
      <c r="N278" s="805">
        <f t="shared" si="173"/>
        <v>0</v>
      </c>
      <c r="O278" s="809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1">
        <f t="shared" si="114"/>
        <v>1</v>
      </c>
      <c r="AF278" s="748">
        <v>6550</v>
      </c>
      <c r="AG278" s="748">
        <f t="shared" si="181"/>
        <v>6550</v>
      </c>
      <c r="AH278" s="748">
        <v>36189.4</v>
      </c>
      <c r="AI278" s="748">
        <f t="shared" si="182"/>
        <v>36189.4</v>
      </c>
      <c r="AJ278" s="749">
        <f t="shared" si="183"/>
        <v>42739.4</v>
      </c>
    </row>
    <row r="279" spans="1:37" s="403" customFormat="1" ht="31.5" customHeight="1">
      <c r="A279" s="977" t="s">
        <v>849</v>
      </c>
      <c r="B279" s="438" t="s">
        <v>377</v>
      </c>
      <c r="C279" s="571" t="s">
        <v>378</v>
      </c>
      <c r="D279" s="1012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3"/>
      <c r="K279" s="804">
        <v>232</v>
      </c>
      <c r="L279" s="805">
        <f t="shared" si="172"/>
        <v>0</v>
      </c>
      <c r="M279" s="804">
        <v>611</v>
      </c>
      <c r="N279" s="805">
        <f t="shared" si="173"/>
        <v>0</v>
      </c>
      <c r="O279" s="809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1">
        <f t="shared" si="114"/>
        <v>30</v>
      </c>
      <c r="AF279" s="748">
        <v>232</v>
      </c>
      <c r="AG279" s="748">
        <f t="shared" si="181"/>
        <v>6960</v>
      </c>
      <c r="AH279" s="748">
        <v>611</v>
      </c>
      <c r="AI279" s="748">
        <f t="shared" si="182"/>
        <v>18330</v>
      </c>
      <c r="AJ279" s="749">
        <f t="shared" si="183"/>
        <v>25290</v>
      </c>
    </row>
    <row r="280" spans="1:37" s="403" customFormat="1" ht="31.5" customHeight="1">
      <c r="A280" s="977" t="s">
        <v>850</v>
      </c>
      <c r="B280" s="438" t="s">
        <v>379</v>
      </c>
      <c r="C280" s="571" t="s">
        <v>378</v>
      </c>
      <c r="D280" s="1012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3"/>
      <c r="K280" s="804">
        <v>182</v>
      </c>
      <c r="L280" s="805">
        <f t="shared" si="172"/>
        <v>0</v>
      </c>
      <c r="M280" s="804">
        <v>184.6</v>
      </c>
      <c r="N280" s="805">
        <f t="shared" si="173"/>
        <v>0</v>
      </c>
      <c r="O280" s="809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1">
        <f t="shared" si="114"/>
        <v>800</v>
      </c>
      <c r="AF280" s="748">
        <v>182</v>
      </c>
      <c r="AG280" s="748">
        <f t="shared" si="181"/>
        <v>145600</v>
      </c>
      <c r="AH280" s="748">
        <v>184.6</v>
      </c>
      <c r="AI280" s="748">
        <f t="shared" si="182"/>
        <v>147680</v>
      </c>
      <c r="AJ280" s="749">
        <f t="shared" si="183"/>
        <v>293280</v>
      </c>
    </row>
    <row r="281" spans="1:37" s="403" customFormat="1" ht="31.5" customHeight="1">
      <c r="A281" s="977" t="s">
        <v>851</v>
      </c>
      <c r="B281" s="438" t="s">
        <v>395</v>
      </c>
      <c r="C281" s="571" t="s">
        <v>378</v>
      </c>
      <c r="D281" s="1012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3"/>
      <c r="K281" s="804">
        <v>182</v>
      </c>
      <c r="L281" s="805">
        <f t="shared" si="172"/>
        <v>0</v>
      </c>
      <c r="M281" s="804">
        <v>239.20000000000002</v>
      </c>
      <c r="N281" s="805">
        <f t="shared" si="173"/>
        <v>0</v>
      </c>
      <c r="O281" s="809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1">
        <f t="shared" si="114"/>
        <v>260</v>
      </c>
      <c r="AF281" s="748">
        <v>182</v>
      </c>
      <c r="AG281" s="748">
        <f t="shared" si="181"/>
        <v>47320</v>
      </c>
      <c r="AH281" s="748">
        <v>239.20000000000002</v>
      </c>
      <c r="AI281" s="748">
        <f t="shared" si="182"/>
        <v>62192.000000000007</v>
      </c>
      <c r="AJ281" s="749">
        <f t="shared" si="183"/>
        <v>109512</v>
      </c>
    </row>
    <row r="282" spans="1:37" s="403" customFormat="1" ht="31.5" customHeight="1">
      <c r="A282" s="977" t="s">
        <v>852</v>
      </c>
      <c r="B282" s="438" t="s">
        <v>396</v>
      </c>
      <c r="C282" s="571" t="s">
        <v>31</v>
      </c>
      <c r="D282" s="1012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3"/>
      <c r="K282" s="804">
        <v>1865</v>
      </c>
      <c r="L282" s="805">
        <f t="shared" si="172"/>
        <v>0</v>
      </c>
      <c r="M282" s="804">
        <v>6208.4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1">
        <f t="shared" si="114"/>
        <v>78</v>
      </c>
      <c r="AF282" s="748">
        <v>1865</v>
      </c>
      <c r="AG282" s="748">
        <f t="shared" si="181"/>
        <v>145470</v>
      </c>
      <c r="AH282" s="748">
        <v>6208.4</v>
      </c>
      <c r="AI282" s="748">
        <f t="shared" si="182"/>
        <v>484255.19999999995</v>
      </c>
      <c r="AJ282" s="749">
        <f t="shared" si="183"/>
        <v>629725.19999999995</v>
      </c>
    </row>
    <row r="283" spans="1:37" s="403" customFormat="1" ht="31.5" customHeight="1">
      <c r="A283" s="977" t="s">
        <v>853</v>
      </c>
      <c r="B283" s="438" t="s">
        <v>397</v>
      </c>
      <c r="C283" s="571" t="s">
        <v>31</v>
      </c>
      <c r="D283" s="1012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3"/>
      <c r="K283" s="804">
        <v>1865</v>
      </c>
      <c r="L283" s="805">
        <f t="shared" si="172"/>
        <v>0</v>
      </c>
      <c r="M283" s="804">
        <v>18060.8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1">
        <f t="shared" si="114"/>
        <v>15</v>
      </c>
      <c r="AF283" s="748">
        <v>1865</v>
      </c>
      <c r="AG283" s="748">
        <f t="shared" si="181"/>
        <v>27975</v>
      </c>
      <c r="AH283" s="748">
        <v>18060.8</v>
      </c>
      <c r="AI283" s="748">
        <f t="shared" si="182"/>
        <v>270912</v>
      </c>
      <c r="AJ283" s="749">
        <f t="shared" si="183"/>
        <v>298887</v>
      </c>
    </row>
    <row r="284" spans="1:37" s="403" customFormat="1" ht="31.5" customHeight="1">
      <c r="A284" s="977" t="s">
        <v>854</v>
      </c>
      <c r="B284" s="438" t="s">
        <v>398</v>
      </c>
      <c r="C284" s="571" t="s">
        <v>31</v>
      </c>
      <c r="D284" s="1012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3"/>
      <c r="K284" s="804">
        <v>1865</v>
      </c>
      <c r="L284" s="805">
        <f t="shared" si="172"/>
        <v>0</v>
      </c>
      <c r="M284" s="804">
        <v>8098.8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1">
        <f t="shared" si="114"/>
        <v>41</v>
      </c>
      <c r="AF284" s="748">
        <v>1865</v>
      </c>
      <c r="AG284" s="748">
        <f t="shared" si="181"/>
        <v>76465</v>
      </c>
      <c r="AH284" s="748">
        <v>8098.8</v>
      </c>
      <c r="AI284" s="748">
        <f t="shared" si="182"/>
        <v>332050.8</v>
      </c>
      <c r="AJ284" s="749">
        <f t="shared" si="183"/>
        <v>408515.8</v>
      </c>
    </row>
    <row r="285" spans="1:37" s="403" customFormat="1" ht="31.5" customHeight="1">
      <c r="A285" s="977" t="s">
        <v>855</v>
      </c>
      <c r="B285" s="438" t="s">
        <v>399</v>
      </c>
      <c r="C285" s="571" t="s">
        <v>31</v>
      </c>
      <c r="D285" s="1012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3"/>
      <c r="K285" s="804">
        <v>1865</v>
      </c>
      <c r="L285" s="805">
        <f t="shared" si="172"/>
        <v>0</v>
      </c>
      <c r="M285" s="804">
        <v>1424.6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1">
        <f t="shared" ref="AE285:AE348" si="184">D285-S285-Y285</f>
        <v>3</v>
      </c>
      <c r="AF285" s="748">
        <v>1865</v>
      </c>
      <c r="AG285" s="748">
        <f t="shared" si="181"/>
        <v>5595</v>
      </c>
      <c r="AH285" s="748">
        <v>1424.6</v>
      </c>
      <c r="AI285" s="748">
        <f t="shared" si="182"/>
        <v>4273.7999999999993</v>
      </c>
      <c r="AJ285" s="749">
        <f t="shared" si="183"/>
        <v>9868.7999999999993</v>
      </c>
    </row>
    <row r="286" spans="1:37" s="403" customFormat="1" ht="31.5" customHeight="1">
      <c r="A286" s="977" t="s">
        <v>856</v>
      </c>
      <c r="B286" s="438" t="s">
        <v>400</v>
      </c>
      <c r="C286" s="571" t="s">
        <v>378</v>
      </c>
      <c r="D286" s="1012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3"/>
      <c r="K286" s="804">
        <v>838.40000000000009</v>
      </c>
      <c r="L286" s="805">
        <f t="shared" si="172"/>
        <v>0</v>
      </c>
      <c r="M286" s="804">
        <v>699.4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1">
        <f t="shared" si="184"/>
        <v>351</v>
      </c>
      <c r="AF286" s="748">
        <v>838.40000000000009</v>
      </c>
      <c r="AG286" s="748">
        <f t="shared" si="181"/>
        <v>294278.40000000002</v>
      </c>
      <c r="AH286" s="748">
        <v>699.4</v>
      </c>
      <c r="AI286" s="748">
        <f t="shared" si="182"/>
        <v>245489.4</v>
      </c>
      <c r="AJ286" s="749">
        <f t="shared" si="183"/>
        <v>539767.80000000005</v>
      </c>
    </row>
    <row r="287" spans="1:37" s="403" customFormat="1" ht="31.5" customHeight="1">
      <c r="A287" s="977" t="s">
        <v>857</v>
      </c>
      <c r="B287" s="438" t="s">
        <v>401</v>
      </c>
      <c r="C287" s="571" t="s">
        <v>224</v>
      </c>
      <c r="D287" s="1012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3"/>
      <c r="K287" s="804">
        <v>192832</v>
      </c>
      <c r="L287" s="805">
        <f t="shared" si="172"/>
        <v>0</v>
      </c>
      <c r="M287" s="804">
        <v>188106.1</v>
      </c>
      <c r="N287" s="805">
        <f t="shared" si="173"/>
        <v>0</v>
      </c>
      <c r="O287" s="809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1">
        <f t="shared" si="184"/>
        <v>1</v>
      </c>
      <c r="AF287" s="748">
        <v>192832</v>
      </c>
      <c r="AG287" s="748">
        <f t="shared" si="181"/>
        <v>192832</v>
      </c>
      <c r="AH287" s="748">
        <v>188106.1</v>
      </c>
      <c r="AI287" s="748">
        <f t="shared" si="182"/>
        <v>188106.1</v>
      </c>
      <c r="AJ287" s="749">
        <f t="shared" si="183"/>
        <v>380938.1</v>
      </c>
    </row>
    <row r="288" spans="1:37" s="403" customFormat="1" ht="31.5" customHeight="1">
      <c r="A288" s="977" t="s">
        <v>858</v>
      </c>
      <c r="B288" s="438" t="s">
        <v>358</v>
      </c>
      <c r="C288" s="571" t="s">
        <v>224</v>
      </c>
      <c r="D288" s="1012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3"/>
      <c r="K288" s="804">
        <v>50304</v>
      </c>
      <c r="L288" s="805">
        <f t="shared" si="172"/>
        <v>0</v>
      </c>
      <c r="M288" s="804"/>
      <c r="N288" s="805"/>
      <c r="O288" s="809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1">
        <f t="shared" si="184"/>
        <v>1</v>
      </c>
      <c r="AF288" s="748">
        <v>50304</v>
      </c>
      <c r="AG288" s="748">
        <f t="shared" si="181"/>
        <v>50304</v>
      </c>
      <c r="AH288" s="748"/>
      <c r="AI288" s="748"/>
      <c r="AJ288" s="749">
        <f t="shared" si="183"/>
        <v>50304</v>
      </c>
    </row>
    <row r="289" spans="1:60" s="242" customFormat="1" ht="31.5" customHeight="1">
      <c r="A289" s="97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30"/>
      <c r="K289" s="799"/>
      <c r="L289" s="808">
        <f>L293+L299+L305+L308+L315+L322+L327+L338+L345+L349+L352+L290</f>
        <v>36341785.093246996</v>
      </c>
      <c r="M289" s="799"/>
      <c r="N289" s="808">
        <f>N293+N299+N305+N308+N315+N322+N327+N338+N345+N349+N352+N290</f>
        <v>4985261.1265899995</v>
      </c>
      <c r="O289" s="801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1">
        <f t="shared" si="184"/>
        <v>0</v>
      </c>
      <c r="AF289" s="742"/>
      <c r="AG289" s="742">
        <f>AG293+AG299+AG305+AG308+AG315+AG322+AG327+AG338+AG345+AG349+AG352+AG290</f>
        <v>38954963.854899995</v>
      </c>
      <c r="AH289" s="742"/>
      <c r="AI289" s="742">
        <f>AI293+AI299+AI305+AI308+AI315+AI322+AI327+AI338+AI345+AI349+AI352+AI290</f>
        <v>40775056.147999994</v>
      </c>
      <c r="AJ289" s="743">
        <f>AJ293+AJ299+AJ305+AJ308+AJ315+AJ322+AJ327+AJ338+AJ345+AJ349+AJ352+AJ290</f>
        <v>79730020.002900004</v>
      </c>
      <c r="AK289" s="404"/>
    </row>
    <row r="290" spans="1:60" s="403" customFormat="1" ht="31.5" customHeight="1">
      <c r="A290" s="97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20"/>
      <c r="K290" s="813"/>
      <c r="L290" s="831">
        <f>SUM(L291:L292)</f>
        <v>0</v>
      </c>
      <c r="M290" s="813"/>
      <c r="N290" s="831">
        <f>SUM(N291:N292)</f>
        <v>0</v>
      </c>
      <c r="O290" s="832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1">
        <f t="shared" si="184"/>
        <v>0</v>
      </c>
      <c r="AF290" s="750"/>
      <c r="AG290" s="750">
        <f>SUM(AG291:AG292)</f>
        <v>0</v>
      </c>
      <c r="AH290" s="750"/>
      <c r="AI290" s="750">
        <f>SUM(AI291:AI292)</f>
        <v>0</v>
      </c>
      <c r="AJ290" s="751">
        <f>SUM(AJ291:AJ292)</f>
        <v>0</v>
      </c>
    </row>
    <row r="291" spans="1:60" s="494" customFormat="1" ht="31.5" customHeight="1">
      <c r="A291" s="97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3"/>
      <c r="K291" s="804">
        <v>239562.32</v>
      </c>
      <c r="L291" s="805">
        <f>K291*J291</f>
        <v>0</v>
      </c>
      <c r="M291" s="804">
        <v>1951576.9000000001</v>
      </c>
      <c r="N291" s="805">
        <f>M291*J291</f>
        <v>0</v>
      </c>
      <c r="O291" s="809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1">
        <f t="shared" si="184"/>
        <v>0</v>
      </c>
      <c r="AF291" s="748">
        <v>239562.32</v>
      </c>
      <c r="AG291" s="748">
        <f>AF291*AE291</f>
        <v>0</v>
      </c>
      <c r="AH291" s="748">
        <v>1951576.9000000001</v>
      </c>
      <c r="AI291" s="748">
        <f>AH291*AE291</f>
        <v>0</v>
      </c>
      <c r="AJ291" s="749">
        <f>AI291+AG291</f>
        <v>0</v>
      </c>
    </row>
    <row r="292" spans="1:60" s="494" customFormat="1" ht="31.5" customHeight="1">
      <c r="A292" s="97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3"/>
      <c r="K292" s="804">
        <v>414351.69</v>
      </c>
      <c r="L292" s="805">
        <f>K292*J292</f>
        <v>0</v>
      </c>
      <c r="M292" s="804">
        <v>3045848</v>
      </c>
      <c r="N292" s="805">
        <f>M292*J292</f>
        <v>0</v>
      </c>
      <c r="O292" s="809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1">
        <f t="shared" si="184"/>
        <v>0</v>
      </c>
      <c r="AF292" s="748">
        <v>414351.69</v>
      </c>
      <c r="AG292" s="748">
        <f>AF292*AE292</f>
        <v>0</v>
      </c>
      <c r="AH292" s="748">
        <v>3045848</v>
      </c>
      <c r="AI292" s="748">
        <f>AH292*AE292</f>
        <v>0</v>
      </c>
      <c r="AJ292" s="749">
        <f>AI292+AG292</f>
        <v>0</v>
      </c>
    </row>
    <row r="293" spans="1:60" ht="31.5" customHeight="1">
      <c r="A293" s="979" t="s">
        <v>862</v>
      </c>
      <c r="B293" s="433" t="s">
        <v>407</v>
      </c>
      <c r="C293" s="567"/>
      <c r="D293" s="1010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20"/>
      <c r="K293" s="821"/>
      <c r="L293" s="822">
        <f>SUM(L294:L298)</f>
        <v>0</v>
      </c>
      <c r="M293" s="821"/>
      <c r="N293" s="822">
        <f>SUM(N294:N298)</f>
        <v>0</v>
      </c>
      <c r="O293" s="815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1">
        <f t="shared" si="184"/>
        <v>0</v>
      </c>
      <c r="AF293" s="754"/>
      <c r="AG293" s="754">
        <f>SUM(AG294:AG298)</f>
        <v>602273</v>
      </c>
      <c r="AH293" s="754"/>
      <c r="AI293" s="754">
        <f>SUM(AI294:AI298)</f>
        <v>2942647.11</v>
      </c>
      <c r="AJ293" s="751">
        <f>SUM(AJ294:AJ298)</f>
        <v>3544920.11</v>
      </c>
    </row>
    <row r="294" spans="1:60" s="403" customFormat="1" ht="31.5" customHeight="1">
      <c r="A294" s="98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3"/>
      <c r="K294" s="804">
        <v>34934</v>
      </c>
      <c r="L294" s="805">
        <f>K294*J294</f>
        <v>0</v>
      </c>
      <c r="M294" s="804">
        <v>78869.7</v>
      </c>
      <c r="N294" s="805">
        <f>M294*J294</f>
        <v>0</v>
      </c>
      <c r="O294" s="809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1">
        <f t="shared" si="184"/>
        <v>3</v>
      </c>
      <c r="AF294" s="748">
        <v>34934</v>
      </c>
      <c r="AG294" s="748">
        <f>AF294*AE294</f>
        <v>104802</v>
      </c>
      <c r="AH294" s="748">
        <v>78869.7</v>
      </c>
      <c r="AI294" s="748">
        <f>AH294*AE294</f>
        <v>236609.09999999998</v>
      </c>
      <c r="AJ294" s="749">
        <f>AI294+AG294</f>
        <v>341411.1</v>
      </c>
    </row>
    <row r="295" spans="1:60" s="403" customFormat="1" ht="31.5" customHeight="1">
      <c r="A295" s="98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3"/>
      <c r="K295" s="804">
        <v>29801</v>
      </c>
      <c r="L295" s="805">
        <f>K295*J295</f>
        <v>0</v>
      </c>
      <c r="M295" s="804">
        <v>63095.759999999995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1">
        <f t="shared" si="184"/>
        <v>1</v>
      </c>
      <c r="AF295" s="748">
        <v>29801</v>
      </c>
      <c r="AG295" s="748">
        <f>AF295*AE295</f>
        <v>29801</v>
      </c>
      <c r="AH295" s="748">
        <v>63095.759999999995</v>
      </c>
      <c r="AI295" s="748">
        <f>AH295*AE295</f>
        <v>63095.759999999995</v>
      </c>
      <c r="AJ295" s="749">
        <f>AI295+AG295</f>
        <v>92896.76</v>
      </c>
    </row>
    <row r="296" spans="1:60" s="403" customFormat="1" ht="31.5" customHeight="1">
      <c r="A296" s="98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3"/>
      <c r="K296" s="804">
        <v>337980</v>
      </c>
      <c r="L296" s="805">
        <f>K296*J296</f>
        <v>0</v>
      </c>
      <c r="M296" s="804">
        <v>1736492.9400000002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1">
        <f t="shared" si="184"/>
        <v>0</v>
      </c>
      <c r="AF296" s="748">
        <v>337980</v>
      </c>
      <c r="AG296" s="748">
        <f>AF296*AE296</f>
        <v>0</v>
      </c>
      <c r="AH296" s="748">
        <v>1736492.9400000002</v>
      </c>
      <c r="AI296" s="748">
        <f>AH296*AE296</f>
        <v>0</v>
      </c>
      <c r="AJ296" s="749">
        <f>AI296+AG296</f>
        <v>0</v>
      </c>
      <c r="AK296" s="405"/>
    </row>
    <row r="297" spans="1:60" s="403" customFormat="1" ht="31.5" customHeight="1">
      <c r="A297" s="98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3"/>
      <c r="K297" s="804">
        <v>66810</v>
      </c>
      <c r="L297" s="805">
        <f>K297*J297</f>
        <v>0</v>
      </c>
      <c r="M297" s="804">
        <v>304200</v>
      </c>
      <c r="N297" s="805">
        <f>M297*J297</f>
        <v>0</v>
      </c>
      <c r="O297" s="809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1">
        <f t="shared" si="184"/>
        <v>2</v>
      </c>
      <c r="AF297" s="748">
        <v>66810</v>
      </c>
      <c r="AG297" s="748">
        <f>AF297*AE297</f>
        <v>133620</v>
      </c>
      <c r="AH297" s="748">
        <v>304200</v>
      </c>
      <c r="AI297" s="748">
        <f>AH297*AE297</f>
        <v>608400</v>
      </c>
      <c r="AJ297" s="749">
        <f>AI297+AG297</f>
        <v>742020</v>
      </c>
    </row>
    <row r="298" spans="1:60" s="405" customFormat="1" ht="31.5" customHeight="1">
      <c r="A298" s="98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3"/>
      <c r="K298" s="804">
        <v>66810</v>
      </c>
      <c r="L298" s="805">
        <f>K298*J298</f>
        <v>0</v>
      </c>
      <c r="M298" s="804">
        <v>406908.45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1">
        <f t="shared" si="184"/>
        <v>5</v>
      </c>
      <c r="AF298" s="744">
        <v>66810</v>
      </c>
      <c r="AG298" s="744">
        <f>AF298*AE298</f>
        <v>334050</v>
      </c>
      <c r="AH298" s="744">
        <v>406908.45</v>
      </c>
      <c r="AI298" s="744">
        <f>AH298*AE298</f>
        <v>2034542.25</v>
      </c>
      <c r="AJ298" s="745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>
      <c r="A299" s="97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20"/>
      <c r="K299" s="813"/>
      <c r="L299" s="831">
        <f>SUM(L300:L304)</f>
        <v>0</v>
      </c>
      <c r="M299" s="813"/>
      <c r="N299" s="831">
        <f>SUM(N300:N304)</f>
        <v>0</v>
      </c>
      <c r="O299" s="832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1">
        <f t="shared" si="184"/>
        <v>0</v>
      </c>
      <c r="AF299" s="750"/>
      <c r="AG299" s="750">
        <f>SUM(AG300:AG304)</f>
        <v>491643</v>
      </c>
      <c r="AH299" s="750"/>
      <c r="AI299" s="750">
        <f>SUM(AI300:AI304)</f>
        <v>693238</v>
      </c>
      <c r="AJ299" s="751">
        <f>SUM(AJ300:AJ304)</f>
        <v>1184881</v>
      </c>
    </row>
    <row r="300" spans="1:60" s="403" customFormat="1" ht="31.5" customHeight="1">
      <c r="A300" s="98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3"/>
      <c r="K300" s="804">
        <v>8646</v>
      </c>
      <c r="L300" s="811">
        <f>K300*J300</f>
        <v>0</v>
      </c>
      <c r="M300" s="804">
        <v>22464</v>
      </c>
      <c r="N300" s="811">
        <f>M300*J300</f>
        <v>0</v>
      </c>
      <c r="O300" s="806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1">
        <f t="shared" si="184"/>
        <v>7</v>
      </c>
      <c r="AF300" s="748">
        <v>8646</v>
      </c>
      <c r="AG300" s="748">
        <f>AF300*AE300</f>
        <v>60522</v>
      </c>
      <c r="AH300" s="748">
        <v>22464</v>
      </c>
      <c r="AI300" s="748">
        <f>AH300*AE300</f>
        <v>157248</v>
      </c>
      <c r="AJ300" s="749">
        <f>AI300+AG300</f>
        <v>217770</v>
      </c>
    </row>
    <row r="301" spans="1:60" s="403" customFormat="1" ht="31.5" customHeight="1">
      <c r="A301" s="98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3"/>
      <c r="K301" s="804">
        <v>39300</v>
      </c>
      <c r="L301" s="811">
        <f>K301*J301</f>
        <v>0</v>
      </c>
      <c r="M301" s="804">
        <v>87100</v>
      </c>
      <c r="N301" s="811">
        <f>M301*J301</f>
        <v>0</v>
      </c>
      <c r="O301" s="806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1">
        <f t="shared" si="184"/>
        <v>0.5</v>
      </c>
      <c r="AF301" s="748">
        <v>39300</v>
      </c>
      <c r="AG301" s="748">
        <f>AF301*AE301</f>
        <v>19650</v>
      </c>
      <c r="AH301" s="748">
        <v>87100</v>
      </c>
      <c r="AI301" s="748">
        <f>AH301*AE301</f>
        <v>43550</v>
      </c>
      <c r="AJ301" s="749">
        <f>AI301+AG301</f>
        <v>63200</v>
      </c>
    </row>
    <row r="302" spans="1:60" s="403" customFormat="1" ht="31.5" customHeight="1">
      <c r="A302" s="98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3"/>
      <c r="K302" s="804">
        <v>39300</v>
      </c>
      <c r="L302" s="811">
        <f>K302*J302</f>
        <v>0</v>
      </c>
      <c r="M302" s="804">
        <v>87100</v>
      </c>
      <c r="N302" s="811">
        <f>M302*J302</f>
        <v>0</v>
      </c>
      <c r="O302" s="806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1">
        <f t="shared" si="184"/>
        <v>0.2</v>
      </c>
      <c r="AF302" s="748">
        <v>39300</v>
      </c>
      <c r="AG302" s="748">
        <f>AF302*AE302</f>
        <v>7860</v>
      </c>
      <c r="AH302" s="748">
        <v>87100</v>
      </c>
      <c r="AI302" s="748">
        <f>AH302*AE302</f>
        <v>17420</v>
      </c>
      <c r="AJ302" s="749">
        <f>AI302+AG302</f>
        <v>25280</v>
      </c>
    </row>
    <row r="303" spans="1:60" s="403" customFormat="1" ht="31.5" customHeight="1">
      <c r="A303" s="98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3"/>
      <c r="K303" s="804">
        <v>10218</v>
      </c>
      <c r="L303" s="811">
        <f>K303*J303</f>
        <v>0</v>
      </c>
      <c r="M303" s="804">
        <v>5460</v>
      </c>
      <c r="N303" s="811">
        <f>M303*J303</f>
        <v>0</v>
      </c>
      <c r="O303" s="806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1">
        <f t="shared" si="184"/>
        <v>22</v>
      </c>
      <c r="AF303" s="748">
        <v>10218</v>
      </c>
      <c r="AG303" s="748">
        <f>AF303*AE303</f>
        <v>224796</v>
      </c>
      <c r="AH303" s="748">
        <v>5460</v>
      </c>
      <c r="AI303" s="748">
        <f>AH303*AE303</f>
        <v>120120</v>
      </c>
      <c r="AJ303" s="749">
        <f>AI303+AG303</f>
        <v>344916</v>
      </c>
    </row>
    <row r="304" spans="1:60" s="403" customFormat="1" ht="31.5" customHeight="1">
      <c r="A304" s="98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3"/>
      <c r="K304" s="804">
        <v>1965</v>
      </c>
      <c r="L304" s="811">
        <f>K304*J304</f>
        <v>0</v>
      </c>
      <c r="M304" s="804">
        <v>3900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1">
        <f t="shared" si="184"/>
        <v>91</v>
      </c>
      <c r="AF304" s="748">
        <v>1965</v>
      </c>
      <c r="AG304" s="748">
        <f>AF304*AE304</f>
        <v>178815</v>
      </c>
      <c r="AH304" s="748">
        <v>3900</v>
      </c>
      <c r="AI304" s="748">
        <f>AH304*AE304</f>
        <v>354900</v>
      </c>
      <c r="AJ304" s="749">
        <f>AI304+AG304</f>
        <v>533715</v>
      </c>
    </row>
    <row r="305" spans="1:36" s="403" customFormat="1" ht="31.5" customHeight="1">
      <c r="A305" s="97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20"/>
      <c r="K305" s="813"/>
      <c r="L305" s="831">
        <f>SUM(L306:L307)</f>
        <v>1220800</v>
      </c>
      <c r="M305" s="813"/>
      <c r="N305" s="831">
        <f>SUM(N306:N307)</f>
        <v>1499800</v>
      </c>
      <c r="O305" s="832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1">
        <f t="shared" si="184"/>
        <v>0</v>
      </c>
      <c r="AF305" s="767"/>
      <c r="AG305" s="767">
        <f>SUM(AG306:AG307)</f>
        <v>2689422.4</v>
      </c>
      <c r="AH305" s="767"/>
      <c r="AI305" s="767">
        <f>SUM(AI306:AI307)</f>
        <v>3304059.4000000004</v>
      </c>
      <c r="AJ305" s="757">
        <f>SUM(AJ306:AJ307)</f>
        <v>5993481.8000000007</v>
      </c>
    </row>
    <row r="306" spans="1:36" s="403" customFormat="1" ht="31.5" customHeight="1">
      <c r="A306" s="98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3">
        <v>100</v>
      </c>
      <c r="K306" s="804">
        <v>12208</v>
      </c>
      <c r="L306" s="811">
        <f>K306*J306</f>
        <v>1220800</v>
      </c>
      <c r="M306" s="804">
        <v>14998</v>
      </c>
      <c r="N306" s="811">
        <f>M306*J306</f>
        <v>1499800</v>
      </c>
      <c r="O306" s="806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1">
        <f t="shared" si="184"/>
        <v>220.3</v>
      </c>
      <c r="AF306" s="744">
        <v>12208</v>
      </c>
      <c r="AG306" s="744">
        <f>AF306*AE306</f>
        <v>2689422.4</v>
      </c>
      <c r="AH306" s="744">
        <v>14998</v>
      </c>
      <c r="AI306" s="744">
        <f>AH306*AE306</f>
        <v>3304059.4000000004</v>
      </c>
      <c r="AJ306" s="745">
        <f>AI306+AG306</f>
        <v>5993481.8000000007</v>
      </c>
    </row>
    <row r="307" spans="1:36" s="403" customFormat="1" ht="31.5" customHeight="1">
      <c r="A307" s="98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3"/>
      <c r="K307" s="804"/>
      <c r="L307" s="811"/>
      <c r="M307" s="804"/>
      <c r="N307" s="811"/>
      <c r="O307" s="806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1">
        <f t="shared" si="184"/>
        <v>5.8</v>
      </c>
      <c r="AF307" s="748"/>
      <c r="AG307" s="748"/>
      <c r="AH307" s="748"/>
      <c r="AI307" s="748"/>
      <c r="AJ307" s="749"/>
    </row>
    <row r="308" spans="1:36" s="403" customFormat="1" ht="31.5" customHeight="1">
      <c r="A308" s="97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20"/>
      <c r="K308" s="821"/>
      <c r="L308" s="822">
        <f>SUM(L309:L314)</f>
        <v>0</v>
      </c>
      <c r="M308" s="821"/>
      <c r="N308" s="822">
        <f>SUM(N309:N314)</f>
        <v>0</v>
      </c>
      <c r="O308" s="815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1">
        <f t="shared" si="184"/>
        <v>3545</v>
      </c>
      <c r="AF308" s="754"/>
      <c r="AG308" s="754">
        <f>SUM(AG309:AG314)</f>
        <v>12011678</v>
      </c>
      <c r="AH308" s="754"/>
      <c r="AI308" s="754">
        <f>SUM(AI309:AI314)</f>
        <v>10058072.9</v>
      </c>
      <c r="AJ308" s="751">
        <f>SUM(AJ309:AJ314)</f>
        <v>22069750.899999999</v>
      </c>
    </row>
    <row r="309" spans="1:36" s="403" customFormat="1" ht="31.5" customHeight="1">
      <c r="A309" s="98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3"/>
      <c r="K309" s="804">
        <v>393</v>
      </c>
      <c r="L309" s="805">
        <f t="shared" ref="L309:L314" si="190">K309*J309</f>
        <v>0</v>
      </c>
      <c r="M309" s="804">
        <v>78</v>
      </c>
      <c r="N309" s="805">
        <f t="shared" ref="N309:N314" si="191">M309*J309</f>
        <v>0</v>
      </c>
      <c r="O309" s="809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1">
        <f t="shared" si="184"/>
        <v>3545</v>
      </c>
      <c r="AF309" s="748">
        <v>393</v>
      </c>
      <c r="AG309" s="748">
        <f t="shared" ref="AG309:AG314" si="199">AF309*AE309</f>
        <v>1393185</v>
      </c>
      <c r="AH309" s="748">
        <v>78</v>
      </c>
      <c r="AI309" s="748">
        <f t="shared" ref="AI309:AI314" si="200">AH309*AE309</f>
        <v>276510</v>
      </c>
      <c r="AJ309" s="749">
        <f t="shared" ref="AJ309:AJ314" si="201">AI309+AG309</f>
        <v>1669695</v>
      </c>
    </row>
    <row r="310" spans="1:36" s="403" customFormat="1" ht="31.5" customHeight="1">
      <c r="A310" s="98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3"/>
      <c r="K310" s="804">
        <v>235.8</v>
      </c>
      <c r="L310" s="805">
        <f t="shared" si="190"/>
        <v>0</v>
      </c>
      <c r="M310" s="804">
        <v>202.02</v>
      </c>
      <c r="N310" s="805">
        <f t="shared" si="191"/>
        <v>0</v>
      </c>
      <c r="O310" s="809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1">
        <f t="shared" si="184"/>
        <v>3545</v>
      </c>
      <c r="AF310" s="748">
        <v>235.8</v>
      </c>
      <c r="AG310" s="748">
        <f t="shared" si="199"/>
        <v>835911</v>
      </c>
      <c r="AH310" s="748">
        <v>202.02</v>
      </c>
      <c r="AI310" s="748">
        <f t="shared" si="200"/>
        <v>716160.9</v>
      </c>
      <c r="AJ310" s="749">
        <f t="shared" si="201"/>
        <v>1552071.9</v>
      </c>
    </row>
    <row r="311" spans="1:36" s="403" customFormat="1" ht="31.5" customHeight="1">
      <c r="A311" s="98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3"/>
      <c r="K311" s="804">
        <v>1021.8000000000001</v>
      </c>
      <c r="L311" s="805">
        <f t="shared" si="190"/>
        <v>0</v>
      </c>
      <c r="M311" s="804">
        <v>624</v>
      </c>
      <c r="N311" s="805">
        <f t="shared" si="191"/>
        <v>0</v>
      </c>
      <c r="O311" s="809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1">
        <f t="shared" si="184"/>
        <v>3545</v>
      </c>
      <c r="AF311" s="748">
        <v>1021.8000000000001</v>
      </c>
      <c r="AG311" s="748">
        <f t="shared" si="199"/>
        <v>3622281.0000000005</v>
      </c>
      <c r="AH311" s="748">
        <v>624</v>
      </c>
      <c r="AI311" s="748">
        <f t="shared" si="200"/>
        <v>2212080</v>
      </c>
      <c r="AJ311" s="749">
        <f t="shared" si="201"/>
        <v>5834361</v>
      </c>
    </row>
    <row r="312" spans="1:36" s="403" customFormat="1" ht="31.5" customHeight="1">
      <c r="A312" s="98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3"/>
      <c r="K312" s="804">
        <v>12208</v>
      </c>
      <c r="L312" s="805">
        <f t="shared" si="190"/>
        <v>0</v>
      </c>
      <c r="M312" s="804">
        <v>14998</v>
      </c>
      <c r="N312" s="805">
        <f t="shared" si="191"/>
        <v>0</v>
      </c>
      <c r="O312" s="809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1">
        <f t="shared" si="184"/>
        <v>284</v>
      </c>
      <c r="AF312" s="748">
        <v>12208</v>
      </c>
      <c r="AG312" s="748">
        <f t="shared" si="199"/>
        <v>3467072</v>
      </c>
      <c r="AH312" s="748">
        <v>14998</v>
      </c>
      <c r="AI312" s="748">
        <f t="shared" si="200"/>
        <v>4259432</v>
      </c>
      <c r="AJ312" s="749">
        <f t="shared" si="201"/>
        <v>7726504</v>
      </c>
    </row>
    <row r="313" spans="1:36" s="403" customFormat="1" ht="31.5" customHeight="1">
      <c r="A313" s="98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3"/>
      <c r="K313" s="804">
        <v>550.20000000000005</v>
      </c>
      <c r="L313" s="805">
        <f t="shared" si="190"/>
        <v>0</v>
      </c>
      <c r="M313" s="804">
        <v>702</v>
      </c>
      <c r="N313" s="805">
        <f t="shared" si="191"/>
        <v>0</v>
      </c>
      <c r="O313" s="809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1">
        <f t="shared" si="184"/>
        <v>3545</v>
      </c>
      <c r="AF313" s="748">
        <v>550.20000000000005</v>
      </c>
      <c r="AG313" s="748">
        <f t="shared" si="199"/>
        <v>1950459.0000000002</v>
      </c>
      <c r="AH313" s="748">
        <v>702</v>
      </c>
      <c r="AI313" s="748">
        <f t="shared" si="200"/>
        <v>2488590</v>
      </c>
      <c r="AJ313" s="749">
        <f t="shared" si="201"/>
        <v>4439049</v>
      </c>
    </row>
    <row r="314" spans="1:36" s="403" customFormat="1" ht="31.5" customHeight="1">
      <c r="A314" s="98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3"/>
      <c r="K314" s="804">
        <v>550.20000000000005</v>
      </c>
      <c r="L314" s="805">
        <f t="shared" si="190"/>
        <v>0</v>
      </c>
      <c r="M314" s="804">
        <v>78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1">
        <f t="shared" si="184"/>
        <v>1350</v>
      </c>
      <c r="AF314" s="748">
        <v>550.20000000000005</v>
      </c>
      <c r="AG314" s="748">
        <f t="shared" si="199"/>
        <v>742770.00000000012</v>
      </c>
      <c r="AH314" s="748">
        <v>78</v>
      </c>
      <c r="AI314" s="748">
        <f t="shared" si="200"/>
        <v>105300</v>
      </c>
      <c r="AJ314" s="749">
        <f t="shared" si="201"/>
        <v>848070.00000000012</v>
      </c>
    </row>
    <row r="315" spans="1:36" s="403" customFormat="1" ht="31.5" customHeight="1">
      <c r="A315" s="97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20"/>
      <c r="K315" s="821"/>
      <c r="L315" s="822">
        <f>SUM(L316:L321)</f>
        <v>0</v>
      </c>
      <c r="M315" s="821"/>
      <c r="N315" s="822">
        <f>SUM(N316:N321)</f>
        <v>0</v>
      </c>
      <c r="O315" s="815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1">
        <f t="shared" si="184"/>
        <v>4580</v>
      </c>
      <c r="AF315" s="754"/>
      <c r="AG315" s="754">
        <f>SUM(AG316:AG321)</f>
        <v>15313774</v>
      </c>
      <c r="AH315" s="754"/>
      <c r="AI315" s="754">
        <f>SUM(AI316:AI321)</f>
        <v>13847497.6</v>
      </c>
      <c r="AJ315" s="751">
        <f>SUM(AJ316:AJ321)</f>
        <v>29161271.600000001</v>
      </c>
    </row>
    <row r="316" spans="1:36" s="403" customFormat="1" ht="31.5" customHeight="1">
      <c r="A316" s="98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3"/>
      <c r="K316" s="804">
        <v>393</v>
      </c>
      <c r="L316" s="805">
        <f t="shared" ref="L316:L321" si="205">K316*J316</f>
        <v>0</v>
      </c>
      <c r="M316" s="804">
        <v>78</v>
      </c>
      <c r="N316" s="805">
        <f t="shared" ref="N316:N321" si="206">M316*J316</f>
        <v>0</v>
      </c>
      <c r="O316" s="809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1">
        <f t="shared" si="184"/>
        <v>4580</v>
      </c>
      <c r="AF316" s="748">
        <v>393</v>
      </c>
      <c r="AG316" s="748">
        <f t="shared" ref="AG316:AG321" si="214">AF316*AE316</f>
        <v>1799940</v>
      </c>
      <c r="AH316" s="748">
        <v>78</v>
      </c>
      <c r="AI316" s="748">
        <f t="shared" ref="AI316:AI321" si="215">AH316*AE316</f>
        <v>357240</v>
      </c>
      <c r="AJ316" s="749">
        <f t="shared" ref="AJ316:AJ321" si="216">AI316+AG316</f>
        <v>2157180</v>
      </c>
    </row>
    <row r="317" spans="1:36" s="403" customFormat="1" ht="31.5" customHeight="1">
      <c r="A317" s="98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3"/>
      <c r="K317" s="804">
        <v>235.8</v>
      </c>
      <c r="L317" s="805">
        <f t="shared" si="205"/>
        <v>0</v>
      </c>
      <c r="M317" s="804">
        <v>202.02</v>
      </c>
      <c r="N317" s="805">
        <f t="shared" si="206"/>
        <v>0</v>
      </c>
      <c r="O317" s="809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1">
        <f t="shared" si="184"/>
        <v>4580</v>
      </c>
      <c r="AF317" s="748">
        <v>235.8</v>
      </c>
      <c r="AG317" s="748">
        <f t="shared" si="214"/>
        <v>1079964</v>
      </c>
      <c r="AH317" s="748">
        <v>202.02</v>
      </c>
      <c r="AI317" s="748">
        <f t="shared" si="215"/>
        <v>925251.60000000009</v>
      </c>
      <c r="AJ317" s="749">
        <f t="shared" si="216"/>
        <v>2005215.6</v>
      </c>
    </row>
    <row r="318" spans="1:36" s="403" customFormat="1" ht="31.5" customHeight="1">
      <c r="A318" s="98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3"/>
      <c r="K318" s="804">
        <v>1021.8000000000001</v>
      </c>
      <c r="L318" s="805">
        <f t="shared" si="205"/>
        <v>0</v>
      </c>
      <c r="M318" s="804">
        <v>624</v>
      </c>
      <c r="N318" s="805">
        <f t="shared" si="206"/>
        <v>0</v>
      </c>
      <c r="O318" s="809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1">
        <f t="shared" si="184"/>
        <v>4580</v>
      </c>
      <c r="AF318" s="748">
        <v>1021.8000000000001</v>
      </c>
      <c r="AG318" s="748">
        <f t="shared" si="214"/>
        <v>4679844</v>
      </c>
      <c r="AH318" s="748">
        <v>624</v>
      </c>
      <c r="AI318" s="748">
        <f t="shared" si="215"/>
        <v>2857920</v>
      </c>
      <c r="AJ318" s="749">
        <f t="shared" si="216"/>
        <v>7537764</v>
      </c>
    </row>
    <row r="319" spans="1:36" s="406" customFormat="1" ht="31.5" customHeight="1">
      <c r="A319" s="98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3"/>
      <c r="K319" s="804">
        <v>12208</v>
      </c>
      <c r="L319" s="805">
        <f t="shared" si="205"/>
        <v>0</v>
      </c>
      <c r="M319" s="804">
        <v>17398</v>
      </c>
      <c r="N319" s="805">
        <f t="shared" si="206"/>
        <v>0</v>
      </c>
      <c r="O319" s="809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1">
        <f t="shared" si="184"/>
        <v>367</v>
      </c>
      <c r="AF319" s="748">
        <v>12208</v>
      </c>
      <c r="AG319" s="748">
        <f t="shared" si="214"/>
        <v>4480336</v>
      </c>
      <c r="AH319" s="748">
        <v>17398</v>
      </c>
      <c r="AI319" s="748">
        <f t="shared" si="215"/>
        <v>6385066</v>
      </c>
      <c r="AJ319" s="749">
        <f t="shared" si="216"/>
        <v>10865402</v>
      </c>
    </row>
    <row r="320" spans="1:36" s="403" customFormat="1" ht="31.5" customHeight="1">
      <c r="A320" s="98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3"/>
      <c r="K320" s="804">
        <v>550.20000000000005</v>
      </c>
      <c r="L320" s="805">
        <f t="shared" si="205"/>
        <v>0</v>
      </c>
      <c r="M320" s="804">
        <v>702</v>
      </c>
      <c r="N320" s="805">
        <f t="shared" si="206"/>
        <v>0</v>
      </c>
      <c r="O320" s="809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1">
        <f t="shared" si="184"/>
        <v>4580</v>
      </c>
      <c r="AF320" s="748">
        <v>550.20000000000005</v>
      </c>
      <c r="AG320" s="748">
        <f t="shared" si="214"/>
        <v>2519916</v>
      </c>
      <c r="AH320" s="748">
        <v>702</v>
      </c>
      <c r="AI320" s="748">
        <f t="shared" si="215"/>
        <v>3215160</v>
      </c>
      <c r="AJ320" s="749">
        <f t="shared" si="216"/>
        <v>5735076</v>
      </c>
    </row>
    <row r="321" spans="1:61" s="403" customFormat="1" ht="31.5" customHeight="1">
      <c r="A321" s="98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3"/>
      <c r="K321" s="804">
        <v>550.20000000000005</v>
      </c>
      <c r="L321" s="805">
        <f t="shared" si="205"/>
        <v>0</v>
      </c>
      <c r="M321" s="804">
        <v>78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1">
        <f t="shared" si="184"/>
        <v>1370</v>
      </c>
      <c r="AF321" s="748">
        <v>550.20000000000005</v>
      </c>
      <c r="AG321" s="748">
        <f t="shared" si="214"/>
        <v>753774.00000000012</v>
      </c>
      <c r="AH321" s="748">
        <v>78</v>
      </c>
      <c r="AI321" s="748">
        <f t="shared" si="215"/>
        <v>106860</v>
      </c>
      <c r="AJ321" s="749">
        <f t="shared" si="216"/>
        <v>860634.00000000012</v>
      </c>
    </row>
    <row r="322" spans="1:61" s="403" customFormat="1" ht="31.5" customHeight="1">
      <c r="A322" s="97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20"/>
      <c r="K322" s="821"/>
      <c r="L322" s="822">
        <f>SUM(L323:L326)</f>
        <v>0</v>
      </c>
      <c r="M322" s="821"/>
      <c r="N322" s="822">
        <f>SUM(N323:N326)</f>
        <v>0</v>
      </c>
      <c r="O322" s="815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1">
        <f t="shared" si="184"/>
        <v>0</v>
      </c>
      <c r="AF322" s="754"/>
      <c r="AG322" s="754">
        <f>SUM(AG323:AG326)</f>
        <v>2452320</v>
      </c>
      <c r="AH322" s="754"/>
      <c r="AI322" s="754">
        <f>SUM(AI323:AI326)</f>
        <v>1341522</v>
      </c>
      <c r="AJ322" s="751">
        <f>SUM(AJ323:AJ326)</f>
        <v>3793842</v>
      </c>
    </row>
    <row r="323" spans="1:61" s="403" customFormat="1" ht="31.5" customHeight="1">
      <c r="A323" s="98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3"/>
      <c r="K323" s="804">
        <v>2672.4</v>
      </c>
      <c r="L323" s="805">
        <f>K323*J323</f>
        <v>0</v>
      </c>
      <c r="M323" s="804">
        <v>1326</v>
      </c>
      <c r="N323" s="805">
        <f>M323*J323</f>
        <v>0</v>
      </c>
      <c r="O323" s="809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1">
        <f t="shared" si="184"/>
        <v>100</v>
      </c>
      <c r="AF323" s="748">
        <v>2672.4</v>
      </c>
      <c r="AG323" s="748">
        <f>AF323*AE323</f>
        <v>267240</v>
      </c>
      <c r="AH323" s="748">
        <v>1326</v>
      </c>
      <c r="AI323" s="748">
        <f>AH323*AE323</f>
        <v>132600</v>
      </c>
      <c r="AJ323" s="749">
        <f>AI323+AG323</f>
        <v>399840</v>
      </c>
    </row>
    <row r="324" spans="1:61" s="403" customFormat="1" ht="31.5" customHeight="1">
      <c r="A324" s="98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3"/>
      <c r="K324" s="804">
        <v>11790</v>
      </c>
      <c r="L324" s="805">
        <f>K324*J324</f>
        <v>0</v>
      </c>
      <c r="M324" s="804">
        <v>4680</v>
      </c>
      <c r="N324" s="805">
        <f>M324*J324</f>
        <v>0</v>
      </c>
      <c r="O324" s="809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1">
        <f t="shared" si="184"/>
        <v>120</v>
      </c>
      <c r="AF324" s="748">
        <v>11790</v>
      </c>
      <c r="AG324" s="748">
        <f>AF324*AE324</f>
        <v>1414800</v>
      </c>
      <c r="AH324" s="748">
        <v>4680</v>
      </c>
      <c r="AI324" s="748">
        <f>AH324*AE324</f>
        <v>561600</v>
      </c>
      <c r="AJ324" s="749">
        <f>AI324+AG324</f>
        <v>1976400</v>
      </c>
    </row>
    <row r="325" spans="1:61" s="403" customFormat="1" ht="31.5" customHeight="1">
      <c r="A325" s="98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3"/>
      <c r="K325" s="804">
        <v>13132.246153846156</v>
      </c>
      <c r="L325" s="805">
        <f>K325*J325</f>
        <v>0</v>
      </c>
      <c r="M325" s="804">
        <v>21921</v>
      </c>
      <c r="N325" s="805">
        <f>M325*J325</f>
        <v>0</v>
      </c>
      <c r="O325" s="809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1">
        <f t="shared" si="184"/>
        <v>26</v>
      </c>
      <c r="AF325" s="748">
        <v>13132.246153846156</v>
      </c>
      <c r="AG325" s="748">
        <f>AF325*AE325</f>
        <v>341438.4</v>
      </c>
      <c r="AH325" s="748">
        <v>21921</v>
      </c>
      <c r="AI325" s="748">
        <f>AH325*AE325</f>
        <v>569946</v>
      </c>
      <c r="AJ325" s="749">
        <f>AI325+AG325</f>
        <v>911384.4</v>
      </c>
    </row>
    <row r="326" spans="1:61" s="403" customFormat="1" ht="31.5" customHeight="1">
      <c r="A326" s="98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3"/>
      <c r="K326" s="804">
        <v>864.6</v>
      </c>
      <c r="L326" s="805">
        <f>K326*J326</f>
        <v>0</v>
      </c>
      <c r="M326" s="804">
        <v>156</v>
      </c>
      <c r="N326" s="805">
        <f>M326*J326</f>
        <v>0</v>
      </c>
      <c r="O326" s="809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1">
        <f t="shared" si="184"/>
        <v>496</v>
      </c>
      <c r="AF326" s="748">
        <v>864.6</v>
      </c>
      <c r="AG326" s="748">
        <f>AF326*AE326</f>
        <v>428841.60000000003</v>
      </c>
      <c r="AH326" s="748">
        <v>156</v>
      </c>
      <c r="AI326" s="748">
        <f>AH326*AE326</f>
        <v>77376</v>
      </c>
      <c r="AJ326" s="749">
        <f>AI326+AG326</f>
        <v>506217.60000000003</v>
      </c>
    </row>
    <row r="327" spans="1:61" s="403" customFormat="1" ht="31.5" customHeight="1">
      <c r="A327" s="97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20"/>
      <c r="K327" s="821"/>
      <c r="L327" s="822">
        <f>SUM(L328:L337)</f>
        <v>0</v>
      </c>
      <c r="M327" s="821"/>
      <c r="N327" s="822">
        <f>SUM(N328:N337)</f>
        <v>0</v>
      </c>
      <c r="O327" s="815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1">
        <f t="shared" si="184"/>
        <v>0</v>
      </c>
      <c r="AF327" s="754"/>
      <c r="AG327" s="754">
        <f>SUM(AG328:AG337)</f>
        <v>4453232.34</v>
      </c>
      <c r="AH327" s="754"/>
      <c r="AI327" s="754">
        <f>SUM(AI328:AI337)</f>
        <v>8043587.7600000007</v>
      </c>
      <c r="AJ327" s="751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>
      <c r="A328" s="98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3"/>
      <c r="K328" s="804">
        <v>5502</v>
      </c>
      <c r="L328" s="805">
        <f t="shared" ref="L328:L337" si="220">K328*J328</f>
        <v>0</v>
      </c>
      <c r="M328" s="804">
        <v>1326</v>
      </c>
      <c r="N328" s="805">
        <f t="shared" ref="N328:N337" si="221">M328*J328</f>
        <v>0</v>
      </c>
      <c r="O328" s="809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1">
        <f t="shared" si="184"/>
        <v>330</v>
      </c>
      <c r="AF328" s="748">
        <v>5502</v>
      </c>
      <c r="AG328" s="748">
        <f t="shared" ref="AG328:AG337" si="229">AF328*AE328</f>
        <v>1815660</v>
      </c>
      <c r="AH328" s="748">
        <v>1326</v>
      </c>
      <c r="AI328" s="748">
        <f t="shared" ref="AI328:AI337" si="230">AH328*AE328</f>
        <v>437580</v>
      </c>
      <c r="AJ328" s="749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>
      <c r="A329" s="98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3"/>
      <c r="K329" s="804">
        <v>8646</v>
      </c>
      <c r="L329" s="805">
        <f t="shared" si="220"/>
        <v>0</v>
      </c>
      <c r="M329" s="804">
        <v>23400</v>
      </c>
      <c r="N329" s="805">
        <f t="shared" si="221"/>
        <v>0</v>
      </c>
      <c r="O329" s="809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1">
        <f t="shared" si="184"/>
        <v>32.6</v>
      </c>
      <c r="AF329" s="748">
        <v>8646</v>
      </c>
      <c r="AG329" s="748">
        <f t="shared" si="229"/>
        <v>281859.60000000003</v>
      </c>
      <c r="AH329" s="748">
        <v>23400</v>
      </c>
      <c r="AI329" s="748">
        <f t="shared" si="230"/>
        <v>762840</v>
      </c>
      <c r="AJ329" s="749">
        <f t="shared" si="231"/>
        <v>1044699.6000000001</v>
      </c>
    </row>
    <row r="330" spans="1:61" s="403" customFormat="1" ht="31.5" customHeight="1">
      <c r="A330" s="98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3"/>
      <c r="K330" s="804">
        <v>8646</v>
      </c>
      <c r="L330" s="805">
        <f t="shared" si="220"/>
        <v>0</v>
      </c>
      <c r="M330" s="804">
        <v>22464</v>
      </c>
      <c r="N330" s="805">
        <f t="shared" si="221"/>
        <v>0</v>
      </c>
      <c r="O330" s="809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1">
        <f t="shared" si="184"/>
        <v>69.8</v>
      </c>
      <c r="AF330" s="748">
        <v>8646</v>
      </c>
      <c r="AG330" s="748">
        <f t="shared" si="229"/>
        <v>603490.79999999993</v>
      </c>
      <c r="AH330" s="748">
        <v>22464</v>
      </c>
      <c r="AI330" s="748">
        <f t="shared" si="230"/>
        <v>1567987.2</v>
      </c>
      <c r="AJ330" s="749">
        <f t="shared" si="231"/>
        <v>2171478</v>
      </c>
    </row>
    <row r="331" spans="1:61" s="403" customFormat="1" ht="31.5" customHeight="1">
      <c r="A331" s="98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3"/>
      <c r="K331" s="804">
        <v>39300</v>
      </c>
      <c r="L331" s="805">
        <f t="shared" si="220"/>
        <v>0</v>
      </c>
      <c r="M331" s="804">
        <v>87100</v>
      </c>
      <c r="N331" s="805">
        <f t="shared" si="221"/>
        <v>0</v>
      </c>
      <c r="O331" s="809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1">
        <f t="shared" si="184"/>
        <v>3.9</v>
      </c>
      <c r="AF331" s="748">
        <v>39300</v>
      </c>
      <c r="AG331" s="748">
        <f t="shared" si="229"/>
        <v>153270</v>
      </c>
      <c r="AH331" s="748">
        <v>87100</v>
      </c>
      <c r="AI331" s="748">
        <f t="shared" si="230"/>
        <v>339690</v>
      </c>
      <c r="AJ331" s="749">
        <f t="shared" si="231"/>
        <v>492960</v>
      </c>
    </row>
    <row r="332" spans="1:61" s="403" customFormat="1" ht="31.5" customHeight="1">
      <c r="A332" s="98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3"/>
      <c r="K332" s="804">
        <v>235.8</v>
      </c>
      <c r="L332" s="805">
        <f t="shared" si="220"/>
        <v>0</v>
      </c>
      <c r="M332" s="804">
        <v>202.02</v>
      </c>
      <c r="N332" s="805">
        <f t="shared" si="221"/>
        <v>0</v>
      </c>
      <c r="O332" s="809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1">
        <f t="shared" si="184"/>
        <v>418</v>
      </c>
      <c r="AF332" s="748">
        <v>235.8</v>
      </c>
      <c r="AG332" s="748">
        <f t="shared" si="229"/>
        <v>98564.400000000009</v>
      </c>
      <c r="AH332" s="748">
        <v>202.02</v>
      </c>
      <c r="AI332" s="748">
        <f t="shared" si="230"/>
        <v>84444.36</v>
      </c>
      <c r="AJ332" s="749">
        <f t="shared" si="231"/>
        <v>183008.76</v>
      </c>
    </row>
    <row r="333" spans="1:61" s="403" customFormat="1" ht="31.5" customHeight="1">
      <c r="A333" s="98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3"/>
      <c r="K333" s="804">
        <v>1021.8000000000001</v>
      </c>
      <c r="L333" s="805">
        <f t="shared" si="220"/>
        <v>0</v>
      </c>
      <c r="M333" s="804">
        <v>624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1">
        <f t="shared" si="184"/>
        <v>418</v>
      </c>
      <c r="AF333" s="748">
        <v>1021.8000000000001</v>
      </c>
      <c r="AG333" s="748">
        <f t="shared" si="229"/>
        <v>427112.4</v>
      </c>
      <c r="AH333" s="748">
        <v>624</v>
      </c>
      <c r="AI333" s="748">
        <f t="shared" si="230"/>
        <v>260832</v>
      </c>
      <c r="AJ333" s="749">
        <f t="shared" si="231"/>
        <v>687944.4</v>
      </c>
    </row>
    <row r="334" spans="1:61" s="403" customFormat="1" ht="31.5" customHeight="1">
      <c r="A334" s="98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3"/>
      <c r="K334" s="804">
        <v>864.6</v>
      </c>
      <c r="L334" s="805">
        <f t="shared" si="220"/>
        <v>0</v>
      </c>
      <c r="M334" s="804">
        <v>2340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1">
        <f t="shared" si="184"/>
        <v>464</v>
      </c>
      <c r="AF334" s="748">
        <v>864.6</v>
      </c>
      <c r="AG334" s="748">
        <f t="shared" si="229"/>
        <v>401174.4</v>
      </c>
      <c r="AH334" s="748">
        <v>2340</v>
      </c>
      <c r="AI334" s="748">
        <f t="shared" si="230"/>
        <v>1085760</v>
      </c>
      <c r="AJ334" s="749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>
      <c r="A335" s="98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3"/>
      <c r="K335" s="804">
        <v>5502</v>
      </c>
      <c r="L335" s="805">
        <f t="shared" si="220"/>
        <v>0</v>
      </c>
      <c r="M335" s="804">
        <v>213720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1">
        <f t="shared" si="184"/>
        <v>11.07</v>
      </c>
      <c r="AF335" s="748">
        <v>5502</v>
      </c>
      <c r="AG335" s="748">
        <f t="shared" si="229"/>
        <v>60907.14</v>
      </c>
      <c r="AH335" s="748">
        <v>213720</v>
      </c>
      <c r="AI335" s="748">
        <f t="shared" si="230"/>
        <v>2365880.4</v>
      </c>
      <c r="AJ335" s="749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>
      <c r="A336" s="98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3"/>
      <c r="K336" s="804">
        <v>2358</v>
      </c>
      <c r="L336" s="805">
        <f t="shared" si="220"/>
        <v>0</v>
      </c>
      <c r="M336" s="804">
        <v>269100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1">
        <f t="shared" si="184"/>
        <v>4.2</v>
      </c>
      <c r="AF336" s="748">
        <v>2358</v>
      </c>
      <c r="AG336" s="748">
        <f t="shared" si="229"/>
        <v>9903.6</v>
      </c>
      <c r="AH336" s="748">
        <v>269100</v>
      </c>
      <c r="AI336" s="748">
        <f t="shared" si="230"/>
        <v>1130220</v>
      </c>
      <c r="AJ336" s="749">
        <f t="shared" si="231"/>
        <v>1140123.6000000001</v>
      </c>
    </row>
    <row r="337" spans="1:61" s="403" customFormat="1" ht="31.5" customHeight="1">
      <c r="A337" s="98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3"/>
      <c r="K337" s="804">
        <v>39300</v>
      </c>
      <c r="L337" s="805">
        <f t="shared" si="220"/>
        <v>0</v>
      </c>
      <c r="M337" s="804">
        <v>546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1">
        <f t="shared" si="184"/>
        <v>15.3</v>
      </c>
      <c r="AF337" s="748">
        <v>39300</v>
      </c>
      <c r="AG337" s="748">
        <f t="shared" si="229"/>
        <v>601290</v>
      </c>
      <c r="AH337" s="748">
        <v>546</v>
      </c>
      <c r="AI337" s="748">
        <f t="shared" si="230"/>
        <v>8353.8000000000011</v>
      </c>
      <c r="AJ337" s="749">
        <f t="shared" si="231"/>
        <v>609643.80000000005</v>
      </c>
    </row>
    <row r="338" spans="1:61" s="403" customFormat="1" ht="31.5" customHeight="1">
      <c r="A338" s="97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20"/>
      <c r="K338" s="813"/>
      <c r="L338" s="831">
        <f>SUM(L339:L344)</f>
        <v>0</v>
      </c>
      <c r="M338" s="813"/>
      <c r="N338" s="831">
        <f>SUM(N339:N344)</f>
        <v>0</v>
      </c>
      <c r="O338" s="832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1">
        <f t="shared" si="184"/>
        <v>0</v>
      </c>
      <c r="AF338" s="750"/>
      <c r="AG338" s="750">
        <f>SUM(AG339:AG344)</f>
        <v>251244.9</v>
      </c>
      <c r="AH338" s="750"/>
      <c r="AI338" s="750">
        <f>SUM(AI339:AI344)</f>
        <v>149682</v>
      </c>
      <c r="AJ338" s="751">
        <f>SUM(AJ339:AJ344)</f>
        <v>400926.9</v>
      </c>
    </row>
    <row r="339" spans="1:61" s="403" customFormat="1" ht="31.5" customHeight="1">
      <c r="A339" s="98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3"/>
      <c r="K339" s="804">
        <v>19650</v>
      </c>
      <c r="L339" s="805">
        <f t="shared" ref="L339:L344" si="235">K339*J339</f>
        <v>0</v>
      </c>
      <c r="M339" s="804">
        <v>8580</v>
      </c>
      <c r="N339" s="805">
        <f t="shared" ref="N339:N344" si="236">M339*J339</f>
        <v>0</v>
      </c>
      <c r="O339" s="809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1">
        <f t="shared" si="184"/>
        <v>7</v>
      </c>
      <c r="AF339" s="748">
        <v>19650</v>
      </c>
      <c r="AG339" s="748">
        <f t="shared" ref="AG339:AG344" si="245">AF339*AE339</f>
        <v>137550</v>
      </c>
      <c r="AH339" s="748">
        <v>8580</v>
      </c>
      <c r="AI339" s="748">
        <f t="shared" ref="AI339:AI344" si="246">AH339*AE339</f>
        <v>60060</v>
      </c>
      <c r="AJ339" s="749">
        <f t="shared" ref="AJ339:AJ344" si="247">AI339+AG339</f>
        <v>197610</v>
      </c>
    </row>
    <row r="340" spans="1:61" s="403" customFormat="1" ht="31.5" customHeight="1">
      <c r="A340" s="98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3"/>
      <c r="K340" s="804">
        <v>1021.8000000000001</v>
      </c>
      <c r="L340" s="805">
        <f t="shared" si="235"/>
        <v>0</v>
      </c>
      <c r="M340" s="804">
        <v>1248</v>
      </c>
      <c r="N340" s="805">
        <f t="shared" si="236"/>
        <v>0</v>
      </c>
      <c r="O340" s="809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1">
        <f t="shared" si="184"/>
        <v>21</v>
      </c>
      <c r="AF340" s="748">
        <v>1021.8000000000001</v>
      </c>
      <c r="AG340" s="748">
        <f t="shared" si="245"/>
        <v>21457.800000000003</v>
      </c>
      <c r="AH340" s="748">
        <v>1248</v>
      </c>
      <c r="AI340" s="748">
        <f t="shared" si="246"/>
        <v>26208</v>
      </c>
      <c r="AJ340" s="749">
        <f t="shared" si="247"/>
        <v>47665.8</v>
      </c>
    </row>
    <row r="341" spans="1:61" s="403" customFormat="1" ht="31.5" customHeight="1">
      <c r="A341" s="98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3"/>
      <c r="K341" s="804">
        <v>8646</v>
      </c>
      <c r="L341" s="805">
        <f t="shared" si="235"/>
        <v>0</v>
      </c>
      <c r="M341" s="804">
        <v>23400</v>
      </c>
      <c r="N341" s="805">
        <f t="shared" si="236"/>
        <v>0</v>
      </c>
      <c r="O341" s="809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1">
        <f t="shared" si="184"/>
        <v>0.05</v>
      </c>
      <c r="AF341" s="748">
        <v>8646</v>
      </c>
      <c r="AG341" s="748">
        <f t="shared" si="245"/>
        <v>432.3</v>
      </c>
      <c r="AH341" s="748">
        <v>23400</v>
      </c>
      <c r="AI341" s="748">
        <f t="shared" si="246"/>
        <v>1170</v>
      </c>
      <c r="AJ341" s="749">
        <f t="shared" si="247"/>
        <v>1602.3</v>
      </c>
    </row>
    <row r="342" spans="1:61" s="403" customFormat="1" ht="31.5" customHeight="1">
      <c r="A342" s="98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3"/>
      <c r="K342" s="804">
        <v>3615.6000000000004</v>
      </c>
      <c r="L342" s="805">
        <f t="shared" si="235"/>
        <v>0</v>
      </c>
      <c r="M342" s="804">
        <v>1560</v>
      </c>
      <c r="N342" s="805">
        <f t="shared" si="236"/>
        <v>0</v>
      </c>
      <c r="O342" s="809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1">
        <f t="shared" si="184"/>
        <v>14</v>
      </c>
      <c r="AF342" s="748">
        <v>3615.6000000000004</v>
      </c>
      <c r="AG342" s="748">
        <f t="shared" si="245"/>
        <v>50618.400000000009</v>
      </c>
      <c r="AH342" s="748">
        <v>1560</v>
      </c>
      <c r="AI342" s="748">
        <f t="shared" si="246"/>
        <v>21840</v>
      </c>
      <c r="AJ342" s="749">
        <f t="shared" si="247"/>
        <v>72458.400000000009</v>
      </c>
    </row>
    <row r="343" spans="1:61" s="403" customFormat="1" ht="31.5" customHeight="1">
      <c r="A343" s="98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3"/>
      <c r="K343" s="804">
        <v>5502</v>
      </c>
      <c r="L343" s="805">
        <f t="shared" si="235"/>
        <v>0</v>
      </c>
      <c r="M343" s="804">
        <v>5460</v>
      </c>
      <c r="N343" s="805">
        <f t="shared" si="236"/>
        <v>0</v>
      </c>
      <c r="O343" s="809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1">
        <f t="shared" si="184"/>
        <v>7</v>
      </c>
      <c r="AF343" s="748">
        <v>5502</v>
      </c>
      <c r="AG343" s="748">
        <f t="shared" si="245"/>
        <v>38514</v>
      </c>
      <c r="AH343" s="748">
        <v>5460</v>
      </c>
      <c r="AI343" s="748">
        <f t="shared" si="246"/>
        <v>38220</v>
      </c>
      <c r="AJ343" s="749">
        <f t="shared" si="247"/>
        <v>76734</v>
      </c>
    </row>
    <row r="344" spans="1:61" s="403" customFormat="1" ht="31.5" customHeight="1">
      <c r="A344" s="98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3"/>
      <c r="K344" s="804">
        <v>1336.2</v>
      </c>
      <c r="L344" s="805">
        <f t="shared" si="235"/>
        <v>0</v>
      </c>
      <c r="M344" s="804">
        <v>1092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1">
        <f t="shared" si="184"/>
        <v>2</v>
      </c>
      <c r="AF344" s="748">
        <v>1336.2</v>
      </c>
      <c r="AG344" s="748">
        <f t="shared" si="245"/>
        <v>2672.4</v>
      </c>
      <c r="AH344" s="748">
        <v>1092</v>
      </c>
      <c r="AI344" s="748">
        <f t="shared" si="246"/>
        <v>2184</v>
      </c>
      <c r="AJ344" s="749">
        <f t="shared" si="247"/>
        <v>4856.3999999999996</v>
      </c>
    </row>
    <row r="345" spans="1:61" s="403" customFormat="1" ht="31.5" customHeight="1">
      <c r="A345" s="97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20"/>
      <c r="K345" s="813"/>
      <c r="L345" s="831">
        <f>SUM(L346:L348)</f>
        <v>0</v>
      </c>
      <c r="M345" s="813"/>
      <c r="N345" s="831">
        <f>SUM(N346:N348)</f>
        <v>0</v>
      </c>
      <c r="O345" s="832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1">
        <f t="shared" si="184"/>
        <v>0</v>
      </c>
      <c r="AF345" s="750"/>
      <c r="AG345" s="750">
        <f>SUM(AG346:AG348)</f>
        <v>543912</v>
      </c>
      <c r="AH345" s="750"/>
      <c r="AI345" s="750">
        <f>SUM(AI346:AI348)</f>
        <v>336960</v>
      </c>
      <c r="AJ345" s="751">
        <f>SUM(AJ346:AJ348)</f>
        <v>880872</v>
      </c>
    </row>
    <row r="346" spans="1:61" s="403" customFormat="1" ht="31.5" customHeight="1">
      <c r="A346" s="98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3"/>
      <c r="K346" s="804">
        <v>19650</v>
      </c>
      <c r="L346" s="805">
        <f>K346*J346</f>
        <v>0</v>
      </c>
      <c r="M346" s="804">
        <v>8580</v>
      </c>
      <c r="N346" s="805">
        <f>M346*J346</f>
        <v>0</v>
      </c>
      <c r="O346" s="809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1">
        <f t="shared" si="184"/>
        <v>20</v>
      </c>
      <c r="AF346" s="748">
        <v>19650</v>
      </c>
      <c r="AG346" s="748">
        <f>AF346*AE346</f>
        <v>393000</v>
      </c>
      <c r="AH346" s="748">
        <v>8580</v>
      </c>
      <c r="AI346" s="748">
        <f>AH346*AE346</f>
        <v>171600</v>
      </c>
      <c r="AJ346" s="749">
        <f>AI346+AG346</f>
        <v>564600</v>
      </c>
    </row>
    <row r="347" spans="1:61" s="403" customFormat="1" ht="31.5" customHeight="1">
      <c r="A347" s="98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3"/>
      <c r="K347" s="804">
        <v>1021.8000000000001</v>
      </c>
      <c r="L347" s="805">
        <f>K347*J347</f>
        <v>0</v>
      </c>
      <c r="M347" s="804">
        <v>1248</v>
      </c>
      <c r="N347" s="805">
        <f>M347*J347</f>
        <v>0</v>
      </c>
      <c r="O347" s="809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1">
        <f t="shared" si="184"/>
        <v>40</v>
      </c>
      <c r="AF347" s="748">
        <v>1021.8000000000001</v>
      </c>
      <c r="AG347" s="748">
        <f>AF347*AE347</f>
        <v>40872</v>
      </c>
      <c r="AH347" s="748">
        <v>1248</v>
      </c>
      <c r="AI347" s="748">
        <f>AH347*AE347</f>
        <v>49920</v>
      </c>
      <c r="AJ347" s="749">
        <f>AI347+AG347</f>
        <v>90792</v>
      </c>
    </row>
    <row r="348" spans="1:61" s="403" customFormat="1" ht="31.5" customHeight="1">
      <c r="A348" s="98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3"/>
      <c r="K348" s="804">
        <v>550.20000000000005</v>
      </c>
      <c r="L348" s="805">
        <f>K348*J348</f>
        <v>0</v>
      </c>
      <c r="M348" s="804">
        <v>577.20000000000005</v>
      </c>
      <c r="N348" s="805">
        <f>M348*J348</f>
        <v>0</v>
      </c>
      <c r="O348" s="809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1">
        <f t="shared" si="184"/>
        <v>200</v>
      </c>
      <c r="AF348" s="748">
        <v>550.20000000000005</v>
      </c>
      <c r="AG348" s="748">
        <f>AF348*AE348</f>
        <v>110040.00000000001</v>
      </c>
      <c r="AH348" s="748">
        <v>577.20000000000005</v>
      </c>
      <c r="AI348" s="748">
        <f>AH348*AE348</f>
        <v>115440.00000000001</v>
      </c>
      <c r="AJ348" s="749">
        <f>AI348+AG348</f>
        <v>225480.00000000003</v>
      </c>
    </row>
    <row r="349" spans="1:61" s="403" customFormat="1" ht="31.5" customHeight="1">
      <c r="A349" s="979" t="s">
        <v>918</v>
      </c>
      <c r="B349" s="433" t="s">
        <v>451</v>
      </c>
      <c r="C349" s="567"/>
      <c r="D349" s="1010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20"/>
      <c r="K349" s="821"/>
      <c r="L349" s="822">
        <f>SUM(L350:L351)</f>
        <v>0</v>
      </c>
      <c r="M349" s="821"/>
      <c r="N349" s="822">
        <f>SUM(N350:N351)</f>
        <v>0</v>
      </c>
      <c r="O349" s="815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1">
        <f t="shared" ref="AE349:AE412" si="248">D349-S349-Y349</f>
        <v>0</v>
      </c>
      <c r="AF349" s="754"/>
      <c r="AG349" s="754">
        <f>SUM(AG350:AG351)</f>
        <v>30182.400000000001</v>
      </c>
      <c r="AH349" s="754"/>
      <c r="AI349" s="754">
        <f>SUM(AI350:AI351)</f>
        <v>44304</v>
      </c>
      <c r="AJ349" s="751">
        <f>SUM(AJ350:AJ351)</f>
        <v>74486.399999999994</v>
      </c>
    </row>
    <row r="350" spans="1:61" s="403" customFormat="1" ht="31.5" customHeight="1">
      <c r="A350" s="98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3"/>
      <c r="K350" s="804">
        <v>5502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248"/>
        <v>4</v>
      </c>
      <c r="AF350" s="748">
        <v>5502</v>
      </c>
      <c r="AG350" s="748">
        <f>AF350*AE350</f>
        <v>22008</v>
      </c>
      <c r="AH350" s="748">
        <v>8580</v>
      </c>
      <c r="AI350" s="748">
        <f>AH350*AE350</f>
        <v>34320</v>
      </c>
      <c r="AJ350" s="749">
        <f>AI350+AG350</f>
        <v>56328</v>
      </c>
    </row>
    <row r="351" spans="1:61" s="403" customFormat="1" ht="31.5" customHeight="1">
      <c r="A351" s="98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248"/>
        <v>8</v>
      </c>
      <c r="AF351" s="748">
        <v>1021.8000000000001</v>
      </c>
      <c r="AG351" s="748">
        <f>AF351*AE351</f>
        <v>8174.4000000000005</v>
      </c>
      <c r="AH351" s="748">
        <v>1248</v>
      </c>
      <c r="AI351" s="748">
        <f>AH351*AE351</f>
        <v>9984</v>
      </c>
      <c r="AJ351" s="749">
        <f>AI351+AG351</f>
        <v>18158.400000000001</v>
      </c>
    </row>
    <row r="352" spans="1:61" s="403" customFormat="1" ht="31.5" customHeight="1">
      <c r="A352" s="97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20">
        <v>10506.89</v>
      </c>
      <c r="K352" s="813"/>
      <c r="L352" s="831">
        <f>SUM(L353:L357)</f>
        <v>35120985.093246996</v>
      </c>
      <c r="M352" s="813"/>
      <c r="N352" s="831">
        <f>SUM(N353:N357)</f>
        <v>3485461.1265899995</v>
      </c>
      <c r="O352" s="832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1">
        <f t="shared" si="248"/>
        <v>633.11000000000058</v>
      </c>
      <c r="AF352" s="767"/>
      <c r="AG352" s="767">
        <f>SUM(AG353:AG357)</f>
        <v>115281.81490000187</v>
      </c>
      <c r="AH352" s="767"/>
      <c r="AI352" s="767">
        <f>SUM(AI353:AI357)</f>
        <v>13485.378000000161</v>
      </c>
      <c r="AJ352" s="757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>
      <c r="A353" s="98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3">
        <v>10506.89</v>
      </c>
      <c r="K353" s="804">
        <v>750</v>
      </c>
      <c r="L353" s="805">
        <f>K353*J353</f>
        <v>7880167.5</v>
      </c>
      <c r="M353" s="804"/>
      <c r="N353" s="805"/>
      <c r="O353" s="809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1">
        <f t="shared" si="248"/>
        <v>33.110000000000582</v>
      </c>
      <c r="AF353" s="744">
        <v>750</v>
      </c>
      <c r="AG353" s="744">
        <f>AF353*AE353</f>
        <v>24832.500000000437</v>
      </c>
      <c r="AH353" s="744"/>
      <c r="AI353" s="744"/>
      <c r="AJ353" s="745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>
      <c r="A354" s="98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3">
        <v>10506.89</v>
      </c>
      <c r="K354" s="804">
        <v>89</v>
      </c>
      <c r="L354" s="805">
        <f>K354*J354</f>
        <v>935113.21</v>
      </c>
      <c r="M354" s="804">
        <v>46</v>
      </c>
      <c r="N354" s="805">
        <f>M354*J354</f>
        <v>483316.93999999994</v>
      </c>
      <c r="O354" s="809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1">
        <f t="shared" si="248"/>
        <v>33.110000000000582</v>
      </c>
      <c r="AF354" s="744">
        <v>89</v>
      </c>
      <c r="AG354" s="744">
        <f>AF354*AE354</f>
        <v>2946.7900000000518</v>
      </c>
      <c r="AH354" s="744">
        <v>46</v>
      </c>
      <c r="AI354" s="744">
        <f>AH354*AE354</f>
        <v>1523.0600000000268</v>
      </c>
      <c r="AJ354" s="745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>
      <c r="A355" s="98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3">
        <v>10506.89</v>
      </c>
      <c r="K355" s="804">
        <v>1675.05</v>
      </c>
      <c r="L355" s="805">
        <f>K355*J355</f>
        <v>17599566.094499998</v>
      </c>
      <c r="M355" s="804"/>
      <c r="N355" s="805"/>
      <c r="O355" s="809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1">
        <f t="shared" si="248"/>
        <v>33.110000000000582</v>
      </c>
      <c r="AF355" s="744">
        <v>1675.05</v>
      </c>
      <c r="AG355" s="744">
        <f>AF355*AE355</f>
        <v>55460.905500000976</v>
      </c>
      <c r="AH355" s="744"/>
      <c r="AI355" s="744"/>
      <c r="AJ355" s="745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>
      <c r="A356" s="98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3">
        <v>10506.89</v>
      </c>
      <c r="K356" s="804">
        <v>102.6123</v>
      </c>
      <c r="L356" s="805">
        <f>K356*J356</f>
        <v>1078136.1487469999</v>
      </c>
      <c r="M356" s="804">
        <v>55.731000000000002</v>
      </c>
      <c r="N356" s="805">
        <f>M356*J356</f>
        <v>585559.48658999999</v>
      </c>
      <c r="O356" s="809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1">
        <f t="shared" si="248"/>
        <v>78</v>
      </c>
      <c r="AF356" s="744">
        <v>102.6123</v>
      </c>
      <c r="AG356" s="744">
        <f>AF356*AE356</f>
        <v>8003.7594000000008</v>
      </c>
      <c r="AH356" s="744">
        <v>55.731000000000002</v>
      </c>
      <c r="AI356" s="744">
        <f>AH356*AE356</f>
        <v>4347.018</v>
      </c>
      <c r="AJ356" s="745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>
      <c r="A357" s="98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3">
        <v>10506.89</v>
      </c>
      <c r="K357" s="804">
        <v>726</v>
      </c>
      <c r="L357" s="805">
        <f>K357*J357</f>
        <v>7628002.1399999997</v>
      </c>
      <c r="M357" s="804">
        <v>230</v>
      </c>
      <c r="N357" s="805">
        <f>M357*J357</f>
        <v>2416584.6999999997</v>
      </c>
      <c r="O357" s="809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1">
        <f t="shared" si="248"/>
        <v>33.110000000000582</v>
      </c>
      <c r="AF357" s="744">
        <v>726</v>
      </c>
      <c r="AG357" s="744">
        <f>AF357*AE357</f>
        <v>24037.860000000423</v>
      </c>
      <c r="AH357" s="744">
        <v>230</v>
      </c>
      <c r="AI357" s="744">
        <f>AH357*AE357</f>
        <v>7615.3000000001339</v>
      </c>
      <c r="AJ357" s="745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>
      <c r="A358" s="976" t="s">
        <v>458</v>
      </c>
      <c r="B358" s="695" t="s">
        <v>459</v>
      </c>
      <c r="C358" s="696"/>
      <c r="D358" s="1002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30"/>
      <c r="K358" s="799"/>
      <c r="L358" s="800">
        <f>SUM(L359:L374)</f>
        <v>0</v>
      </c>
      <c r="M358" s="799"/>
      <c r="N358" s="800">
        <f>SUM(N359:N374)</f>
        <v>0</v>
      </c>
      <c r="O358" s="810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1">
        <f t="shared" si="248"/>
        <v>0</v>
      </c>
      <c r="AF358" s="746"/>
      <c r="AG358" s="746">
        <f>SUM(AG359:AG374)</f>
        <v>235407</v>
      </c>
      <c r="AH358" s="746"/>
      <c r="AI358" s="746">
        <f>SUM(AI359:AI374)</f>
        <v>343913.44</v>
      </c>
      <c r="AJ358" s="747">
        <f>SUM(AJ359:AJ374)</f>
        <v>579320.43999999994</v>
      </c>
    </row>
    <row r="359" spans="1:61" s="403" customFormat="1" ht="31.5" customHeight="1">
      <c r="A359" s="977" t="s">
        <v>927</v>
      </c>
      <c r="B359" s="438" t="s">
        <v>393</v>
      </c>
      <c r="C359" s="571" t="s">
        <v>31</v>
      </c>
      <c r="D359" s="1012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3"/>
      <c r="K359" s="804">
        <v>6550</v>
      </c>
      <c r="L359" s="805">
        <f t="shared" ref="L359:L372" si="254">K359*J359</f>
        <v>0</v>
      </c>
      <c r="M359" s="804">
        <v>55450.200000000004</v>
      </c>
      <c r="N359" s="805">
        <f t="shared" ref="N359:N373" si="255">M359*J359</f>
        <v>0</v>
      </c>
      <c r="O359" s="809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1">
        <f t="shared" si="248"/>
        <v>1</v>
      </c>
      <c r="AF359" s="748">
        <v>6550</v>
      </c>
      <c r="AG359" s="748">
        <f t="shared" ref="AG359:AG372" si="263">AF359*AE359</f>
        <v>6550</v>
      </c>
      <c r="AH359" s="748">
        <v>55450.200000000004</v>
      </c>
      <c r="AI359" s="748">
        <f t="shared" ref="AI359:AI373" si="264">AH359*AE359</f>
        <v>55450.200000000004</v>
      </c>
      <c r="AJ359" s="749">
        <f t="shared" ref="AJ359:AJ374" si="265">AI359+AG359</f>
        <v>62000.200000000004</v>
      </c>
    </row>
    <row r="360" spans="1:61" s="403" customFormat="1" ht="31.5" customHeight="1">
      <c r="A360" s="977" t="s">
        <v>928</v>
      </c>
      <c r="B360" s="438" t="s">
        <v>460</v>
      </c>
      <c r="C360" s="571" t="s">
        <v>32</v>
      </c>
      <c r="D360" s="1012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3"/>
      <c r="K360" s="804">
        <v>186.02</v>
      </c>
      <c r="L360" s="805">
        <f t="shared" si="254"/>
        <v>0</v>
      </c>
      <c r="M360" s="804">
        <v>1809.6000000000001</v>
      </c>
      <c r="N360" s="805">
        <f t="shared" si="255"/>
        <v>0</v>
      </c>
      <c r="O360" s="809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1">
        <f t="shared" si="248"/>
        <v>30</v>
      </c>
      <c r="AF360" s="748">
        <v>186.02</v>
      </c>
      <c r="AG360" s="748">
        <f t="shared" si="263"/>
        <v>5580.6</v>
      </c>
      <c r="AH360" s="748">
        <v>1809.6000000000001</v>
      </c>
      <c r="AI360" s="748">
        <f t="shared" si="264"/>
        <v>54288.000000000007</v>
      </c>
      <c r="AJ360" s="749">
        <f t="shared" si="265"/>
        <v>59868.600000000006</v>
      </c>
    </row>
    <row r="361" spans="1:61" s="403" customFormat="1" ht="31.5" customHeight="1">
      <c r="A361" s="977" t="s">
        <v>929</v>
      </c>
      <c r="B361" s="438" t="s">
        <v>460</v>
      </c>
      <c r="C361" s="571" t="s">
        <v>32</v>
      </c>
      <c r="D361" s="1012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3"/>
      <c r="K361" s="804">
        <v>162.44</v>
      </c>
      <c r="L361" s="805">
        <f t="shared" si="254"/>
        <v>0</v>
      </c>
      <c r="M361" s="804">
        <v>322.40000000000003</v>
      </c>
      <c r="N361" s="805">
        <f t="shared" si="255"/>
        <v>0</v>
      </c>
      <c r="O361" s="809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1">
        <f t="shared" si="248"/>
        <v>30</v>
      </c>
      <c r="AF361" s="748">
        <v>162.44</v>
      </c>
      <c r="AG361" s="748">
        <f t="shared" si="263"/>
        <v>4873.2</v>
      </c>
      <c r="AH361" s="748">
        <v>322.40000000000003</v>
      </c>
      <c r="AI361" s="748">
        <f t="shared" si="264"/>
        <v>9672.0000000000018</v>
      </c>
      <c r="AJ361" s="749">
        <f t="shared" si="265"/>
        <v>14545.2</v>
      </c>
    </row>
    <row r="362" spans="1:61" s="403" customFormat="1" ht="31.5" customHeight="1">
      <c r="A362" s="977" t="s">
        <v>930</v>
      </c>
      <c r="B362" s="438" t="s">
        <v>461</v>
      </c>
      <c r="C362" s="571" t="s">
        <v>32</v>
      </c>
      <c r="D362" s="1012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3"/>
      <c r="K362" s="804">
        <v>162.44</v>
      </c>
      <c r="L362" s="805">
        <f t="shared" si="254"/>
        <v>0</v>
      </c>
      <c r="M362" s="804">
        <v>434.2</v>
      </c>
      <c r="N362" s="805">
        <f t="shared" si="255"/>
        <v>0</v>
      </c>
      <c r="O362" s="809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1">
        <f t="shared" si="248"/>
        <v>60</v>
      </c>
      <c r="AF362" s="748">
        <v>162.44</v>
      </c>
      <c r="AG362" s="748">
        <f t="shared" si="263"/>
        <v>9746.4</v>
      </c>
      <c r="AH362" s="748">
        <v>434.2</v>
      </c>
      <c r="AI362" s="748">
        <f t="shared" si="264"/>
        <v>26052</v>
      </c>
      <c r="AJ362" s="749">
        <f t="shared" si="265"/>
        <v>35798.400000000001</v>
      </c>
    </row>
    <row r="363" spans="1:61" s="403" customFormat="1" ht="31.5" customHeight="1">
      <c r="A363" s="977" t="s">
        <v>931</v>
      </c>
      <c r="B363" s="438" t="s">
        <v>461</v>
      </c>
      <c r="C363" s="571" t="s">
        <v>32</v>
      </c>
      <c r="D363" s="1012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3"/>
      <c r="K363" s="804">
        <v>162.44</v>
      </c>
      <c r="L363" s="805">
        <f t="shared" si="254"/>
        <v>0</v>
      </c>
      <c r="M363" s="804">
        <v>184.6</v>
      </c>
      <c r="N363" s="805">
        <f t="shared" si="255"/>
        <v>0</v>
      </c>
      <c r="O363" s="809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1">
        <f t="shared" si="248"/>
        <v>70</v>
      </c>
      <c r="AF363" s="748">
        <v>162.44</v>
      </c>
      <c r="AG363" s="748">
        <f t="shared" si="263"/>
        <v>11370.8</v>
      </c>
      <c r="AH363" s="748">
        <v>184.6</v>
      </c>
      <c r="AI363" s="748">
        <f t="shared" si="264"/>
        <v>12922</v>
      </c>
      <c r="AJ363" s="749">
        <f t="shared" si="265"/>
        <v>24292.799999999999</v>
      </c>
    </row>
    <row r="364" spans="1:61" s="403" customFormat="1" ht="31.5" customHeight="1">
      <c r="A364" s="977" t="s">
        <v>932</v>
      </c>
      <c r="B364" s="438" t="s">
        <v>462</v>
      </c>
      <c r="C364" s="571" t="s">
        <v>32</v>
      </c>
      <c r="D364" s="1012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3"/>
      <c r="K364" s="804">
        <v>162.44</v>
      </c>
      <c r="L364" s="805">
        <f t="shared" si="254"/>
        <v>0</v>
      </c>
      <c r="M364" s="804">
        <v>166.92000000000002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1">
        <f t="shared" si="248"/>
        <v>100</v>
      </c>
      <c r="AF364" s="748">
        <v>162.44</v>
      </c>
      <c r="AG364" s="748">
        <f t="shared" si="263"/>
        <v>16244</v>
      </c>
      <c r="AH364" s="748">
        <v>166.92000000000002</v>
      </c>
      <c r="AI364" s="748">
        <f t="shared" si="264"/>
        <v>16692</v>
      </c>
      <c r="AJ364" s="749">
        <f t="shared" si="265"/>
        <v>32936</v>
      </c>
    </row>
    <row r="365" spans="1:61" s="403" customFormat="1" ht="31.5" customHeight="1">
      <c r="A365" s="977" t="s">
        <v>933</v>
      </c>
      <c r="B365" s="438" t="s">
        <v>400</v>
      </c>
      <c r="C365" s="576" t="s">
        <v>378</v>
      </c>
      <c r="D365" s="1020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8"/>
      <c r="K365" s="804">
        <v>838.40000000000009</v>
      </c>
      <c r="L365" s="805">
        <f t="shared" si="254"/>
        <v>0</v>
      </c>
      <c r="M365" s="804">
        <v>699.4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1">
        <f t="shared" si="248"/>
        <v>120</v>
      </c>
      <c r="AF365" s="748">
        <v>838.40000000000009</v>
      </c>
      <c r="AG365" s="748">
        <f t="shared" si="263"/>
        <v>100608.00000000001</v>
      </c>
      <c r="AH365" s="748">
        <v>699.4</v>
      </c>
      <c r="AI365" s="748">
        <f t="shared" si="264"/>
        <v>83928</v>
      </c>
      <c r="AJ365" s="749">
        <f t="shared" si="265"/>
        <v>184536</v>
      </c>
    </row>
    <row r="366" spans="1:61" s="403" customFormat="1" ht="31.5" customHeight="1">
      <c r="A366" s="977" t="s">
        <v>934</v>
      </c>
      <c r="B366" s="438" t="s">
        <v>463</v>
      </c>
      <c r="C366" s="571" t="s">
        <v>378</v>
      </c>
      <c r="D366" s="1012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3"/>
      <c r="K366" s="804">
        <v>45.85</v>
      </c>
      <c r="L366" s="805">
        <f t="shared" si="254"/>
        <v>0</v>
      </c>
      <c r="M366" s="804">
        <v>58.5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1">
        <f t="shared" si="248"/>
        <v>130</v>
      </c>
      <c r="AF366" s="748">
        <v>45.85</v>
      </c>
      <c r="AG366" s="748">
        <f t="shared" si="263"/>
        <v>5960.5</v>
      </c>
      <c r="AH366" s="748">
        <v>58.5</v>
      </c>
      <c r="AI366" s="748">
        <f t="shared" si="264"/>
        <v>7605</v>
      </c>
      <c r="AJ366" s="749">
        <f t="shared" si="265"/>
        <v>13565.5</v>
      </c>
    </row>
    <row r="367" spans="1:61" s="403" customFormat="1" ht="31.5" customHeight="1">
      <c r="A367" s="977" t="s">
        <v>935</v>
      </c>
      <c r="B367" s="438" t="s">
        <v>464</v>
      </c>
      <c r="C367" s="571" t="s">
        <v>31</v>
      </c>
      <c r="D367" s="1012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3"/>
      <c r="K367" s="804">
        <v>262</v>
      </c>
      <c r="L367" s="805">
        <f t="shared" si="254"/>
        <v>0</v>
      </c>
      <c r="M367" s="804">
        <v>681.2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1">
        <f t="shared" si="248"/>
        <v>40</v>
      </c>
      <c r="AF367" s="748">
        <v>262</v>
      </c>
      <c r="AG367" s="748">
        <f t="shared" si="263"/>
        <v>10480</v>
      </c>
      <c r="AH367" s="748">
        <v>681.2</v>
      </c>
      <c r="AI367" s="748">
        <f t="shared" si="264"/>
        <v>27248</v>
      </c>
      <c r="AJ367" s="749">
        <f t="shared" si="265"/>
        <v>37728</v>
      </c>
    </row>
    <row r="368" spans="1:61" s="403" customFormat="1" ht="31.5" customHeight="1">
      <c r="A368" s="977" t="s">
        <v>936</v>
      </c>
      <c r="B368" s="438" t="s">
        <v>465</v>
      </c>
      <c r="C368" s="571" t="s">
        <v>32</v>
      </c>
      <c r="D368" s="1012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3"/>
      <c r="K368" s="804">
        <v>65.5</v>
      </c>
      <c r="L368" s="805">
        <f t="shared" si="254"/>
        <v>0</v>
      </c>
      <c r="M368" s="804">
        <v>166.71200000000002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1">
        <f t="shared" si="248"/>
        <v>20</v>
      </c>
      <c r="AF368" s="748">
        <v>65.5</v>
      </c>
      <c r="AG368" s="748">
        <f t="shared" si="263"/>
        <v>1310</v>
      </c>
      <c r="AH368" s="748">
        <v>166.71200000000002</v>
      </c>
      <c r="AI368" s="748">
        <f t="shared" si="264"/>
        <v>3334.2400000000002</v>
      </c>
      <c r="AJ368" s="749">
        <f t="shared" si="265"/>
        <v>4644.24</v>
      </c>
    </row>
    <row r="369" spans="1:61" s="403" customFormat="1" ht="31.5" customHeight="1">
      <c r="A369" s="977" t="s">
        <v>937</v>
      </c>
      <c r="B369" s="438" t="s">
        <v>466</v>
      </c>
      <c r="C369" s="571" t="s">
        <v>31</v>
      </c>
      <c r="D369" s="1012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3"/>
      <c r="K369" s="804">
        <v>32.75</v>
      </c>
      <c r="L369" s="805">
        <f t="shared" si="254"/>
        <v>0</v>
      </c>
      <c r="M369" s="804">
        <v>36.816000000000003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1">
        <f t="shared" si="248"/>
        <v>150</v>
      </c>
      <c r="AF369" s="748">
        <v>32.75</v>
      </c>
      <c r="AG369" s="748">
        <f t="shared" si="263"/>
        <v>4912.5</v>
      </c>
      <c r="AH369" s="748">
        <v>36.816000000000003</v>
      </c>
      <c r="AI369" s="748">
        <f t="shared" si="264"/>
        <v>5522.4000000000005</v>
      </c>
      <c r="AJ369" s="749">
        <f t="shared" si="265"/>
        <v>10434.900000000001</v>
      </c>
    </row>
    <row r="370" spans="1:61" s="403" customFormat="1" ht="31.5" customHeight="1">
      <c r="A370" s="977" t="s">
        <v>938</v>
      </c>
      <c r="B370" s="438" t="s">
        <v>467</v>
      </c>
      <c r="C370" s="571" t="s">
        <v>31</v>
      </c>
      <c r="D370" s="1012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3"/>
      <c r="K370" s="804">
        <v>2620</v>
      </c>
      <c r="L370" s="805">
        <f t="shared" si="254"/>
        <v>0</v>
      </c>
      <c r="M370" s="804">
        <v>9412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1">
        <f t="shared" si="248"/>
        <v>1</v>
      </c>
      <c r="AF370" s="748">
        <v>2620</v>
      </c>
      <c r="AG370" s="748">
        <f t="shared" si="263"/>
        <v>2620</v>
      </c>
      <c r="AH370" s="748">
        <v>9412</v>
      </c>
      <c r="AI370" s="748">
        <f t="shared" si="264"/>
        <v>9412</v>
      </c>
      <c r="AJ370" s="749">
        <f t="shared" si="265"/>
        <v>12032</v>
      </c>
    </row>
    <row r="371" spans="1:61" s="403" customFormat="1" ht="31.5" customHeight="1">
      <c r="A371" s="977" t="s">
        <v>939</v>
      </c>
      <c r="B371" s="438" t="s">
        <v>468</v>
      </c>
      <c r="C371" s="571" t="s">
        <v>31</v>
      </c>
      <c r="D371" s="1012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3"/>
      <c r="K371" s="804">
        <v>262</v>
      </c>
      <c r="L371" s="805">
        <f t="shared" si="254"/>
        <v>0</v>
      </c>
      <c r="M371" s="804">
        <v>109.2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1">
        <f t="shared" si="248"/>
        <v>3</v>
      </c>
      <c r="AF371" s="748">
        <v>262</v>
      </c>
      <c r="AG371" s="748">
        <f t="shared" si="263"/>
        <v>786</v>
      </c>
      <c r="AH371" s="748">
        <v>109.2</v>
      </c>
      <c r="AI371" s="748">
        <f t="shared" si="264"/>
        <v>327.60000000000002</v>
      </c>
      <c r="AJ371" s="749">
        <f t="shared" si="265"/>
        <v>1113.5999999999999</v>
      </c>
    </row>
    <row r="372" spans="1:61" s="403" customFormat="1" ht="31.5" customHeight="1">
      <c r="A372" s="977" t="s">
        <v>940</v>
      </c>
      <c r="B372" s="438" t="s">
        <v>469</v>
      </c>
      <c r="C372" s="571" t="s">
        <v>32</v>
      </c>
      <c r="D372" s="1012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3"/>
      <c r="K372" s="804">
        <v>458.5</v>
      </c>
      <c r="L372" s="805">
        <f t="shared" si="254"/>
        <v>0</v>
      </c>
      <c r="M372" s="804">
        <v>369.2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1">
        <f t="shared" si="248"/>
        <v>50</v>
      </c>
      <c r="AF372" s="748">
        <v>458.5</v>
      </c>
      <c r="AG372" s="748">
        <f t="shared" si="263"/>
        <v>22925</v>
      </c>
      <c r="AH372" s="748">
        <v>369.2</v>
      </c>
      <c r="AI372" s="748">
        <f t="shared" si="264"/>
        <v>18460</v>
      </c>
      <c r="AJ372" s="749">
        <f t="shared" si="265"/>
        <v>41385</v>
      </c>
    </row>
    <row r="373" spans="1:61" s="403" customFormat="1" ht="31.5" customHeight="1">
      <c r="A373" s="977" t="s">
        <v>941</v>
      </c>
      <c r="B373" s="438" t="s">
        <v>268</v>
      </c>
      <c r="C373" s="571" t="s">
        <v>224</v>
      </c>
      <c r="D373" s="1012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3"/>
      <c r="K373" s="804"/>
      <c r="L373" s="805"/>
      <c r="M373" s="804">
        <v>13000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1">
        <f t="shared" si="248"/>
        <v>1</v>
      </c>
      <c r="AF373" s="748"/>
      <c r="AG373" s="748"/>
      <c r="AH373" s="748">
        <v>13000</v>
      </c>
      <c r="AI373" s="748">
        <f t="shared" si="264"/>
        <v>13000</v>
      </c>
      <c r="AJ373" s="749">
        <f t="shared" si="265"/>
        <v>13000</v>
      </c>
    </row>
    <row r="374" spans="1:61" s="403" customFormat="1" ht="31.5" customHeight="1">
      <c r="A374" s="977" t="s">
        <v>942</v>
      </c>
      <c r="B374" s="438" t="s">
        <v>358</v>
      </c>
      <c r="C374" s="571" t="s">
        <v>224</v>
      </c>
      <c r="D374" s="1012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3"/>
      <c r="K374" s="804">
        <v>31440</v>
      </c>
      <c r="L374" s="805">
        <f>K374*J374</f>
        <v>0</v>
      </c>
      <c r="M374" s="804"/>
      <c r="N374" s="805"/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1">
        <f t="shared" si="248"/>
        <v>1</v>
      </c>
      <c r="AF374" s="748">
        <v>31440</v>
      </c>
      <c r="AG374" s="748">
        <f>AF374*AE374</f>
        <v>31440</v>
      </c>
      <c r="AH374" s="748"/>
      <c r="AI374" s="748"/>
      <c r="AJ374" s="749">
        <f t="shared" si="265"/>
        <v>31440</v>
      </c>
    </row>
    <row r="375" spans="1:61" s="242" customFormat="1" ht="31.5" customHeight="1">
      <c r="A375" s="97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30"/>
      <c r="K375" s="799"/>
      <c r="L375" s="808">
        <f>SUM(L376:L409)</f>
        <v>784648</v>
      </c>
      <c r="M375" s="799"/>
      <c r="N375" s="808">
        <f>SUM(N376:N409)</f>
        <v>14604136</v>
      </c>
      <c r="O375" s="801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1">
        <f t="shared" si="248"/>
        <v>0</v>
      </c>
      <c r="AF375" s="742"/>
      <c r="AG375" s="742">
        <f>SUM(AG376:AG409)</f>
        <v>3454140.3879999998</v>
      </c>
      <c r="AH375" s="742"/>
      <c r="AI375" s="742">
        <f>SUM(AI376:AI409)</f>
        <v>3842199.01</v>
      </c>
      <c r="AJ375" s="743">
        <f>SUM(AJ376:AJ409)</f>
        <v>7296339.398</v>
      </c>
      <c r="AK375" s="404"/>
    </row>
    <row r="376" spans="1:61" s="403" customFormat="1" ht="31.5" customHeight="1">
      <c r="A376" s="981" t="s">
        <v>943</v>
      </c>
      <c r="B376" s="438" t="s">
        <v>472</v>
      </c>
      <c r="C376" s="576" t="s">
        <v>31</v>
      </c>
      <c r="D376" s="1020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8">
        <v>2</v>
      </c>
      <c r="K376" s="804">
        <v>332000</v>
      </c>
      <c r="L376" s="805">
        <f>K376*J376</f>
        <v>664000</v>
      </c>
      <c r="M376" s="804">
        <v>5812000</v>
      </c>
      <c r="N376" s="805">
        <f>M376*J376</f>
        <v>11624000</v>
      </c>
      <c r="O376" s="809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1">
        <f t="shared" si="248"/>
        <v>0</v>
      </c>
      <c r="AF376" s="744">
        <v>332000</v>
      </c>
      <c r="AG376" s="744">
        <f>AF376*AE376</f>
        <v>0</v>
      </c>
      <c r="AH376" s="744">
        <v>5812000</v>
      </c>
      <c r="AI376" s="744">
        <f>AH376*AE376</f>
        <v>0</v>
      </c>
      <c r="AJ376" s="745">
        <f>AI376+AG376</f>
        <v>0</v>
      </c>
    </row>
    <row r="377" spans="1:61" s="403" customFormat="1" ht="31.5" customHeight="1">
      <c r="A377" s="981" t="s">
        <v>944</v>
      </c>
      <c r="B377" s="438" t="s">
        <v>473</v>
      </c>
      <c r="C377" s="576"/>
      <c r="D377" s="1020"/>
      <c r="E377" s="477"/>
      <c r="F377" s="477"/>
      <c r="G377" s="477"/>
      <c r="H377" s="477"/>
      <c r="I377" s="610"/>
      <c r="J377" s="798"/>
      <c r="K377" s="804"/>
      <c r="L377" s="805"/>
      <c r="M377" s="804"/>
      <c r="N377" s="805"/>
      <c r="O377" s="809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1">
        <f t="shared" si="248"/>
        <v>0</v>
      </c>
      <c r="AF377" s="748"/>
      <c r="AG377" s="748"/>
      <c r="AH377" s="748"/>
      <c r="AI377" s="748"/>
      <c r="AJ377" s="749"/>
    </row>
    <row r="378" spans="1:61" s="403" customFormat="1" ht="31.5" customHeight="1">
      <c r="A378" s="981" t="s">
        <v>945</v>
      </c>
      <c r="B378" s="438" t="s">
        <v>474</v>
      </c>
      <c r="C378" s="576"/>
      <c r="D378" s="1020"/>
      <c r="E378" s="477"/>
      <c r="F378" s="477"/>
      <c r="G378" s="477"/>
      <c r="H378" s="477"/>
      <c r="I378" s="610"/>
      <c r="J378" s="798"/>
      <c r="K378" s="804"/>
      <c r="L378" s="805"/>
      <c r="M378" s="804"/>
      <c r="N378" s="805"/>
      <c r="O378" s="809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1">
        <f t="shared" si="248"/>
        <v>0</v>
      </c>
      <c r="AF378" s="748"/>
      <c r="AG378" s="748"/>
      <c r="AH378" s="748"/>
      <c r="AI378" s="748"/>
      <c r="AJ378" s="749"/>
    </row>
    <row r="379" spans="1:61" s="403" customFormat="1" ht="31.5" customHeight="1">
      <c r="A379" s="981" t="s">
        <v>946</v>
      </c>
      <c r="B379" s="438" t="s">
        <v>475</v>
      </c>
      <c r="C379" s="576"/>
      <c r="D379" s="1020"/>
      <c r="E379" s="477"/>
      <c r="F379" s="477"/>
      <c r="G379" s="477"/>
      <c r="H379" s="477"/>
      <c r="I379" s="610"/>
      <c r="J379" s="798"/>
      <c r="K379" s="804"/>
      <c r="L379" s="805"/>
      <c r="M379" s="804"/>
      <c r="N379" s="805"/>
      <c r="O379" s="809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1">
        <f t="shared" si="248"/>
        <v>0</v>
      </c>
      <c r="AF379" s="748"/>
      <c r="AG379" s="748"/>
      <c r="AH379" s="748"/>
      <c r="AI379" s="748"/>
      <c r="AJ379" s="749"/>
    </row>
    <row r="380" spans="1:61" ht="31.5" customHeight="1">
      <c r="A380" s="981" t="s">
        <v>947</v>
      </c>
      <c r="B380" s="438" t="s">
        <v>476</v>
      </c>
      <c r="C380" s="576" t="s">
        <v>31</v>
      </c>
      <c r="D380" s="1020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8"/>
      <c r="K380" s="804"/>
      <c r="L380" s="805"/>
      <c r="M380" s="804">
        <v>73710</v>
      </c>
      <c r="N380" s="805">
        <f>M380*J380</f>
        <v>0</v>
      </c>
      <c r="O380" s="809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1">
        <f t="shared" si="248"/>
        <v>2</v>
      </c>
      <c r="AF380" s="748"/>
      <c r="AG380" s="748"/>
      <c r="AH380" s="748">
        <v>73710</v>
      </c>
      <c r="AI380" s="748">
        <f>AH380*AE380</f>
        <v>147420</v>
      </c>
      <c r="AJ380" s="749">
        <f t="shared" ref="AJ380:AJ409" si="270">AI380+AG380</f>
        <v>147420</v>
      </c>
    </row>
    <row r="381" spans="1:61" s="403" customFormat="1" ht="31.5" customHeight="1">
      <c r="A381" s="981" t="s">
        <v>948</v>
      </c>
      <c r="B381" s="438" t="s">
        <v>477</v>
      </c>
      <c r="C381" s="576" t="s">
        <v>31</v>
      </c>
      <c r="D381" s="1020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8">
        <v>2</v>
      </c>
      <c r="K381" s="804">
        <v>60324</v>
      </c>
      <c r="L381" s="805">
        <f t="shared" ref="L381:L409" si="272">K381*J381</f>
        <v>120648</v>
      </c>
      <c r="M381" s="804">
        <v>1490068</v>
      </c>
      <c r="N381" s="805">
        <f>M381*J381</f>
        <v>2980136</v>
      </c>
      <c r="O381" s="809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1">
        <f t="shared" si="248"/>
        <v>0</v>
      </c>
      <c r="AF381" s="744">
        <v>60324</v>
      </c>
      <c r="AG381" s="744">
        <f t="shared" ref="AG381:AG409" si="275">AF381*AE381</f>
        <v>0</v>
      </c>
      <c r="AH381" s="744">
        <v>1490068</v>
      </c>
      <c r="AI381" s="744">
        <f>AH381*AE381</f>
        <v>0</v>
      </c>
      <c r="AJ381" s="745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>
      <c r="A382" s="981" t="s">
        <v>949</v>
      </c>
      <c r="B382" s="438" t="s">
        <v>478</v>
      </c>
      <c r="C382" s="576" t="s">
        <v>479</v>
      </c>
      <c r="D382" s="1020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8"/>
      <c r="K382" s="804">
        <v>46374</v>
      </c>
      <c r="L382" s="805">
        <f t="shared" si="272"/>
        <v>0</v>
      </c>
      <c r="M382" s="804"/>
      <c r="N382" s="805"/>
      <c r="O382" s="809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1">
        <f t="shared" si="248"/>
        <v>2</v>
      </c>
      <c r="AF382" s="748">
        <v>46374</v>
      </c>
      <c r="AG382" s="748">
        <f t="shared" si="275"/>
        <v>92748</v>
      </c>
      <c r="AH382" s="748"/>
      <c r="AI382" s="748"/>
      <c r="AJ382" s="749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>
      <c r="A383" s="981" t="s">
        <v>950</v>
      </c>
      <c r="B383" s="438" t="s">
        <v>480</v>
      </c>
      <c r="C383" s="576" t="s">
        <v>31</v>
      </c>
      <c r="D383" s="1020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8"/>
      <c r="K383" s="804">
        <v>56592</v>
      </c>
      <c r="L383" s="805">
        <f t="shared" si="272"/>
        <v>0</v>
      </c>
      <c r="M383" s="804"/>
      <c r="N383" s="805"/>
      <c r="O383" s="809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1">
        <f t="shared" si="248"/>
        <v>2</v>
      </c>
      <c r="AF383" s="748">
        <v>56592</v>
      </c>
      <c r="AG383" s="748">
        <f t="shared" si="275"/>
        <v>113184</v>
      </c>
      <c r="AH383" s="748"/>
      <c r="AI383" s="748"/>
      <c r="AJ383" s="749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>
      <c r="A384" s="981" t="s">
        <v>951</v>
      </c>
      <c r="B384" s="438" t="s">
        <v>481</v>
      </c>
      <c r="C384" s="576" t="s">
        <v>482</v>
      </c>
      <c r="D384" s="1020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8"/>
      <c r="K384" s="804">
        <v>2373</v>
      </c>
      <c r="L384" s="805">
        <f t="shared" si="272"/>
        <v>0</v>
      </c>
      <c r="M384" s="804">
        <v>4672</v>
      </c>
      <c r="N384" s="805">
        <f t="shared" ref="N384:N397" si="277">M384*J384</f>
        <v>0</v>
      </c>
      <c r="O384" s="809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1">
        <f t="shared" si="248"/>
        <v>86</v>
      </c>
      <c r="AF384" s="748">
        <v>2373</v>
      </c>
      <c r="AG384" s="748">
        <f t="shared" si="275"/>
        <v>204078</v>
      </c>
      <c r="AH384" s="748">
        <v>4672</v>
      </c>
      <c r="AI384" s="748">
        <f t="shared" ref="AI384:AI397" si="280">AH384*AE384</f>
        <v>401792</v>
      </c>
      <c r="AJ384" s="749">
        <f t="shared" si="270"/>
        <v>605870</v>
      </c>
    </row>
    <row r="385" spans="1:36" s="403" customFormat="1" ht="31.5" customHeight="1">
      <c r="A385" s="981" t="s">
        <v>952</v>
      </c>
      <c r="B385" s="438" t="s">
        <v>483</v>
      </c>
      <c r="C385" s="576" t="s">
        <v>213</v>
      </c>
      <c r="D385" s="1020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8"/>
      <c r="K385" s="804">
        <v>1771</v>
      </c>
      <c r="L385" s="805">
        <f t="shared" si="272"/>
        <v>0</v>
      </c>
      <c r="M385" s="804">
        <v>4632</v>
      </c>
      <c r="N385" s="805">
        <f t="shared" si="277"/>
        <v>0</v>
      </c>
      <c r="O385" s="809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1">
        <f t="shared" si="248"/>
        <v>132</v>
      </c>
      <c r="AF385" s="748">
        <v>1771</v>
      </c>
      <c r="AG385" s="748">
        <f t="shared" si="275"/>
        <v>233772</v>
      </c>
      <c r="AH385" s="748">
        <v>4632</v>
      </c>
      <c r="AI385" s="748">
        <f t="shared" si="280"/>
        <v>611424</v>
      </c>
      <c r="AJ385" s="749">
        <f t="shared" si="270"/>
        <v>845196</v>
      </c>
    </row>
    <row r="386" spans="1:36" s="403" customFormat="1" ht="31.5" customHeight="1">
      <c r="A386" s="981" t="s">
        <v>953</v>
      </c>
      <c r="B386" s="438" t="s">
        <v>484</v>
      </c>
      <c r="C386" s="576" t="s">
        <v>31</v>
      </c>
      <c r="D386" s="1020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8"/>
      <c r="K386" s="804">
        <v>5895</v>
      </c>
      <c r="L386" s="805">
        <f t="shared" si="272"/>
        <v>0</v>
      </c>
      <c r="M386" s="804">
        <v>1550.25</v>
      </c>
      <c r="N386" s="805">
        <f t="shared" si="277"/>
        <v>0</v>
      </c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1">
        <f t="shared" si="248"/>
        <v>141</v>
      </c>
      <c r="AF386" s="748">
        <v>5895</v>
      </c>
      <c r="AG386" s="748">
        <f t="shared" si="275"/>
        <v>831195</v>
      </c>
      <c r="AH386" s="748">
        <v>1550.25</v>
      </c>
      <c r="AI386" s="748">
        <f t="shared" si="280"/>
        <v>218585.25</v>
      </c>
      <c r="AJ386" s="749">
        <f t="shared" si="270"/>
        <v>1049780.25</v>
      </c>
    </row>
    <row r="387" spans="1:36" s="403" customFormat="1" ht="31.5" customHeight="1">
      <c r="A387" s="981" t="s">
        <v>954</v>
      </c>
      <c r="B387" s="438" t="s">
        <v>485</v>
      </c>
      <c r="C387" s="576" t="s">
        <v>486</v>
      </c>
      <c r="D387" s="1020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8"/>
      <c r="K387" s="804">
        <v>9790</v>
      </c>
      <c r="L387" s="805">
        <f t="shared" si="272"/>
        <v>0</v>
      </c>
      <c r="M387" s="804">
        <v>35760</v>
      </c>
      <c r="N387" s="805">
        <f t="shared" si="277"/>
        <v>0</v>
      </c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1">
        <f t="shared" si="248"/>
        <v>14</v>
      </c>
      <c r="AF387" s="748">
        <v>9790</v>
      </c>
      <c r="AG387" s="748">
        <f t="shared" si="275"/>
        <v>137060</v>
      </c>
      <c r="AH387" s="748">
        <v>35760</v>
      </c>
      <c r="AI387" s="748">
        <f t="shared" si="280"/>
        <v>500640</v>
      </c>
      <c r="AJ387" s="749">
        <f t="shared" si="270"/>
        <v>637700</v>
      </c>
    </row>
    <row r="388" spans="1:36" s="403" customFormat="1" ht="31.5" customHeight="1">
      <c r="A388" s="981" t="s">
        <v>955</v>
      </c>
      <c r="B388" s="438" t="s">
        <v>487</v>
      </c>
      <c r="C388" s="576" t="s">
        <v>31</v>
      </c>
      <c r="D388" s="1020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8"/>
      <c r="K388" s="804">
        <v>4165.8</v>
      </c>
      <c r="L388" s="805">
        <f t="shared" si="272"/>
        <v>0</v>
      </c>
      <c r="M388" s="804">
        <v>201.5</v>
      </c>
      <c r="N388" s="805">
        <f t="shared" si="277"/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1">
        <f t="shared" si="248"/>
        <v>94</v>
      </c>
      <c r="AF388" s="748">
        <v>4165.8</v>
      </c>
      <c r="AG388" s="748">
        <f t="shared" si="275"/>
        <v>391585.2</v>
      </c>
      <c r="AH388" s="748">
        <v>201.5</v>
      </c>
      <c r="AI388" s="748">
        <f t="shared" si="280"/>
        <v>18941</v>
      </c>
      <c r="AJ388" s="749">
        <f t="shared" si="270"/>
        <v>410526.2</v>
      </c>
    </row>
    <row r="389" spans="1:36" s="403" customFormat="1" ht="31.5" customHeight="1">
      <c r="A389" s="981" t="s">
        <v>956</v>
      </c>
      <c r="B389" s="438" t="s">
        <v>488</v>
      </c>
      <c r="C389" s="576" t="s">
        <v>31</v>
      </c>
      <c r="D389" s="1020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8"/>
      <c r="K389" s="804">
        <v>9866</v>
      </c>
      <c r="L389" s="805">
        <f t="shared" si="272"/>
        <v>0</v>
      </c>
      <c r="M389" s="804">
        <v>28674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1">
        <f t="shared" si="248"/>
        <v>47</v>
      </c>
      <c r="AF389" s="748">
        <v>9866</v>
      </c>
      <c r="AG389" s="748">
        <f t="shared" si="275"/>
        <v>463702</v>
      </c>
      <c r="AH389" s="748">
        <v>28674</v>
      </c>
      <c r="AI389" s="748">
        <f t="shared" si="280"/>
        <v>1347678</v>
      </c>
      <c r="AJ389" s="749">
        <f t="shared" si="270"/>
        <v>1811380</v>
      </c>
    </row>
    <row r="390" spans="1:36" s="403" customFormat="1" ht="31.5" customHeight="1">
      <c r="A390" s="981" t="s">
        <v>957</v>
      </c>
      <c r="B390" s="438" t="s">
        <v>489</v>
      </c>
      <c r="C390" s="576" t="s">
        <v>31</v>
      </c>
      <c r="D390" s="1020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8"/>
      <c r="K390" s="804">
        <v>393</v>
      </c>
      <c r="L390" s="805">
        <f t="shared" si="272"/>
        <v>0</v>
      </c>
      <c r="M390" s="804">
        <v>390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1">
        <f t="shared" si="248"/>
        <v>94</v>
      </c>
      <c r="AF390" s="748">
        <v>393</v>
      </c>
      <c r="AG390" s="748">
        <f t="shared" si="275"/>
        <v>36942</v>
      </c>
      <c r="AH390" s="748">
        <v>390</v>
      </c>
      <c r="AI390" s="748">
        <f t="shared" si="280"/>
        <v>36660</v>
      </c>
      <c r="AJ390" s="749">
        <f t="shared" si="270"/>
        <v>73602</v>
      </c>
    </row>
    <row r="391" spans="1:36" s="403" customFormat="1" ht="31.5" customHeight="1">
      <c r="A391" s="981" t="s">
        <v>958</v>
      </c>
      <c r="B391" s="438" t="s">
        <v>490</v>
      </c>
      <c r="C391" s="576" t="s">
        <v>486</v>
      </c>
      <c r="D391" s="1020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8"/>
      <c r="K391" s="804">
        <v>471.6</v>
      </c>
      <c r="L391" s="805">
        <f t="shared" si="272"/>
        <v>0</v>
      </c>
      <c r="M391" s="804">
        <v>585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1">
        <f t="shared" si="248"/>
        <v>40</v>
      </c>
      <c r="AF391" s="748">
        <v>471.6</v>
      </c>
      <c r="AG391" s="748">
        <f t="shared" si="275"/>
        <v>18864</v>
      </c>
      <c r="AH391" s="748">
        <v>585</v>
      </c>
      <c r="AI391" s="748">
        <f t="shared" si="280"/>
        <v>23400</v>
      </c>
      <c r="AJ391" s="749">
        <f t="shared" si="270"/>
        <v>42264</v>
      </c>
    </row>
    <row r="392" spans="1:36" s="403" customFormat="1" ht="31.5" customHeight="1">
      <c r="A392" s="981" t="s">
        <v>959</v>
      </c>
      <c r="B392" s="438" t="s">
        <v>491</v>
      </c>
      <c r="C392" s="576" t="s">
        <v>486</v>
      </c>
      <c r="D392" s="1020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8"/>
      <c r="K392" s="804">
        <v>455.88</v>
      </c>
      <c r="L392" s="805">
        <f t="shared" si="272"/>
        <v>0</v>
      </c>
      <c r="M392" s="804">
        <v>468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455.88</v>
      </c>
      <c r="AG392" s="748">
        <f t="shared" si="275"/>
        <v>42852.72</v>
      </c>
      <c r="AH392" s="748">
        <v>468</v>
      </c>
      <c r="AI392" s="748">
        <f t="shared" si="280"/>
        <v>43992</v>
      </c>
      <c r="AJ392" s="749">
        <f t="shared" si="270"/>
        <v>86844.72</v>
      </c>
    </row>
    <row r="393" spans="1:36" s="403" customFormat="1" ht="31.5" customHeight="1">
      <c r="A393" s="981" t="s">
        <v>960</v>
      </c>
      <c r="B393" s="438" t="s">
        <v>492</v>
      </c>
      <c r="C393" s="576" t="s">
        <v>31</v>
      </c>
      <c r="D393" s="1020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8"/>
      <c r="K393" s="804">
        <v>605.22</v>
      </c>
      <c r="L393" s="805">
        <f t="shared" si="272"/>
        <v>0</v>
      </c>
      <c r="M393" s="804">
        <v>605.28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1">
        <f t="shared" si="248"/>
        <v>7</v>
      </c>
      <c r="AF393" s="748">
        <v>605.22</v>
      </c>
      <c r="AG393" s="748">
        <f t="shared" si="275"/>
        <v>4236.54</v>
      </c>
      <c r="AH393" s="748">
        <v>605.28</v>
      </c>
      <c r="AI393" s="748">
        <f t="shared" si="280"/>
        <v>4236.96</v>
      </c>
      <c r="AJ393" s="749">
        <f t="shared" si="270"/>
        <v>8473.5</v>
      </c>
    </row>
    <row r="394" spans="1:36" s="403" customFormat="1" ht="31.5" customHeight="1">
      <c r="A394" s="981" t="s">
        <v>961</v>
      </c>
      <c r="B394" s="438" t="s">
        <v>493</v>
      </c>
      <c r="C394" s="576" t="s">
        <v>31</v>
      </c>
      <c r="D394" s="1020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8"/>
      <c r="K394" s="804">
        <v>581.64</v>
      </c>
      <c r="L394" s="805">
        <f t="shared" si="272"/>
        <v>0</v>
      </c>
      <c r="M394" s="804">
        <v>1794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1">
        <f t="shared" si="248"/>
        <v>32</v>
      </c>
      <c r="AF394" s="748">
        <v>581.64</v>
      </c>
      <c r="AG394" s="748">
        <f t="shared" si="275"/>
        <v>18612.48</v>
      </c>
      <c r="AH394" s="748">
        <v>1794</v>
      </c>
      <c r="AI394" s="748">
        <f t="shared" si="280"/>
        <v>57408</v>
      </c>
      <c r="AJ394" s="749">
        <f t="shared" si="270"/>
        <v>76020.479999999996</v>
      </c>
    </row>
    <row r="395" spans="1:36" s="403" customFormat="1" ht="31.5" customHeight="1">
      <c r="A395" s="981" t="s">
        <v>962</v>
      </c>
      <c r="B395" s="438" t="s">
        <v>494</v>
      </c>
      <c r="C395" s="576" t="s">
        <v>31</v>
      </c>
      <c r="D395" s="1020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8"/>
      <c r="K395" s="804">
        <v>594.21600000000001</v>
      </c>
      <c r="L395" s="805">
        <f t="shared" si="272"/>
        <v>0</v>
      </c>
      <c r="M395" s="804">
        <v>1263.6000000000001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1">
        <f t="shared" si="248"/>
        <v>188</v>
      </c>
      <c r="AF395" s="748">
        <v>594.21600000000001</v>
      </c>
      <c r="AG395" s="748">
        <f t="shared" si="275"/>
        <v>111712.60800000001</v>
      </c>
      <c r="AH395" s="748">
        <v>1263.6000000000001</v>
      </c>
      <c r="AI395" s="748">
        <f t="shared" si="280"/>
        <v>237556.80000000002</v>
      </c>
      <c r="AJ395" s="749">
        <f t="shared" si="270"/>
        <v>349269.40800000005</v>
      </c>
    </row>
    <row r="396" spans="1:36" s="403" customFormat="1" ht="31.5" customHeight="1">
      <c r="A396" s="981" t="s">
        <v>963</v>
      </c>
      <c r="B396" s="438" t="s">
        <v>495</v>
      </c>
      <c r="C396" s="576" t="s">
        <v>31</v>
      </c>
      <c r="D396" s="1020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8"/>
      <c r="K396" s="804">
        <v>880.32</v>
      </c>
      <c r="L396" s="805">
        <f t="shared" si="272"/>
        <v>0</v>
      </c>
      <c r="M396" s="804">
        <v>1872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1">
        <f t="shared" si="248"/>
        <v>4</v>
      </c>
      <c r="AF396" s="748">
        <v>880.32</v>
      </c>
      <c r="AG396" s="748">
        <f t="shared" si="275"/>
        <v>3521.28</v>
      </c>
      <c r="AH396" s="748">
        <v>1872</v>
      </c>
      <c r="AI396" s="748">
        <f t="shared" si="280"/>
        <v>7488</v>
      </c>
      <c r="AJ396" s="749">
        <f t="shared" si="270"/>
        <v>11009.28</v>
      </c>
    </row>
    <row r="397" spans="1:36" s="403" customFormat="1" ht="31.5" customHeight="1">
      <c r="A397" s="981" t="s">
        <v>964</v>
      </c>
      <c r="B397" s="438" t="s">
        <v>496</v>
      </c>
      <c r="C397" s="576" t="s">
        <v>31</v>
      </c>
      <c r="D397" s="1020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8"/>
      <c r="K397" s="804">
        <v>3144</v>
      </c>
      <c r="L397" s="805">
        <f t="shared" si="272"/>
        <v>0</v>
      </c>
      <c r="M397" s="804">
        <v>20832.5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1">
        <f t="shared" si="248"/>
        <v>2</v>
      </c>
      <c r="AF397" s="748">
        <v>3144</v>
      </c>
      <c r="AG397" s="748">
        <f t="shared" si="275"/>
        <v>6288</v>
      </c>
      <c r="AH397" s="748">
        <v>20832.5</v>
      </c>
      <c r="AI397" s="748">
        <f t="shared" si="280"/>
        <v>41665</v>
      </c>
      <c r="AJ397" s="749">
        <f t="shared" si="270"/>
        <v>47953</v>
      </c>
    </row>
    <row r="398" spans="1:36" s="403" customFormat="1" ht="31.5" customHeight="1">
      <c r="A398" s="981" t="s">
        <v>965</v>
      </c>
      <c r="B398" s="438" t="s">
        <v>497</v>
      </c>
      <c r="C398" s="576" t="s">
        <v>33</v>
      </c>
      <c r="D398" s="1020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8"/>
      <c r="K398" s="804">
        <v>308112</v>
      </c>
      <c r="L398" s="805">
        <f t="shared" si="272"/>
        <v>0</v>
      </c>
      <c r="M398" s="804"/>
      <c r="N398" s="805"/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1">
        <f t="shared" si="248"/>
        <v>0.33</v>
      </c>
      <c r="AF398" s="748">
        <v>308112</v>
      </c>
      <c r="AG398" s="748">
        <f t="shared" si="275"/>
        <v>101676.96</v>
      </c>
      <c r="AH398" s="748"/>
      <c r="AI398" s="748"/>
      <c r="AJ398" s="749">
        <f t="shared" si="270"/>
        <v>101676.96</v>
      </c>
    </row>
    <row r="399" spans="1:36" s="403" customFormat="1" ht="31.5" customHeight="1">
      <c r="A399" s="981" t="s">
        <v>966</v>
      </c>
      <c r="B399" s="438" t="s">
        <v>498</v>
      </c>
      <c r="C399" s="576" t="s">
        <v>213</v>
      </c>
      <c r="D399" s="1020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8"/>
      <c r="K399" s="804">
        <v>7860</v>
      </c>
      <c r="L399" s="805">
        <f t="shared" si="272"/>
        <v>0</v>
      </c>
      <c r="M399" s="804"/>
      <c r="N399" s="805"/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1">
        <f t="shared" si="248"/>
        <v>0.6</v>
      </c>
      <c r="AF399" s="748">
        <v>7860</v>
      </c>
      <c r="AG399" s="748">
        <f t="shared" si="275"/>
        <v>4716</v>
      </c>
      <c r="AH399" s="748"/>
      <c r="AI399" s="748"/>
      <c r="AJ399" s="749">
        <f t="shared" si="270"/>
        <v>4716</v>
      </c>
    </row>
    <row r="400" spans="1:36" s="403" customFormat="1" ht="31.5" customHeight="1">
      <c r="A400" s="981" t="s">
        <v>967</v>
      </c>
      <c r="B400" s="438" t="s">
        <v>499</v>
      </c>
      <c r="C400" s="576" t="s">
        <v>31</v>
      </c>
      <c r="D400" s="1020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8"/>
      <c r="K400" s="804">
        <v>19650</v>
      </c>
      <c r="L400" s="805">
        <f t="shared" si="272"/>
        <v>0</v>
      </c>
      <c r="M400" s="804">
        <v>21242</v>
      </c>
      <c r="N400" s="805">
        <f>M400*J400</f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1">
        <f t="shared" si="248"/>
        <v>2</v>
      </c>
      <c r="AF400" s="748">
        <v>19650</v>
      </c>
      <c r="AG400" s="748">
        <f t="shared" si="275"/>
        <v>39300</v>
      </c>
      <c r="AH400" s="748">
        <v>21242</v>
      </c>
      <c r="AI400" s="748">
        <f>AH400*AE400</f>
        <v>42484</v>
      </c>
      <c r="AJ400" s="749">
        <f t="shared" si="270"/>
        <v>81784</v>
      </c>
    </row>
    <row r="401" spans="1:36" s="403" customFormat="1" ht="31.5" customHeight="1">
      <c r="A401" s="981" t="s">
        <v>968</v>
      </c>
      <c r="B401" s="438" t="s">
        <v>500</v>
      </c>
      <c r="C401" s="576" t="s">
        <v>486</v>
      </c>
      <c r="D401" s="1020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8"/>
      <c r="K401" s="804">
        <v>56592</v>
      </c>
      <c r="L401" s="805">
        <f t="shared" si="272"/>
        <v>0</v>
      </c>
      <c r="M401" s="804">
        <v>50414</v>
      </c>
      <c r="N401" s="805">
        <f>M401*J401</f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1">
        <f t="shared" si="248"/>
        <v>2</v>
      </c>
      <c r="AF401" s="748">
        <v>56592</v>
      </c>
      <c r="AG401" s="748">
        <f t="shared" si="275"/>
        <v>113184</v>
      </c>
      <c r="AH401" s="748">
        <v>50414</v>
      </c>
      <c r="AI401" s="748">
        <f>AH401*AE401</f>
        <v>100828</v>
      </c>
      <c r="AJ401" s="749">
        <f t="shared" si="270"/>
        <v>214012</v>
      </c>
    </row>
    <row r="402" spans="1:36" s="403" customFormat="1" ht="31.5" customHeight="1">
      <c r="A402" s="981" t="s">
        <v>969</v>
      </c>
      <c r="B402" s="438" t="s">
        <v>501</v>
      </c>
      <c r="C402" s="576" t="s">
        <v>224</v>
      </c>
      <c r="D402" s="1020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8"/>
      <c r="K402" s="804">
        <v>149340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1</v>
      </c>
      <c r="AF402" s="748">
        <v>149340</v>
      </c>
      <c r="AG402" s="748">
        <f t="shared" si="275"/>
        <v>149340</v>
      </c>
      <c r="AH402" s="748"/>
      <c r="AI402" s="748"/>
      <c r="AJ402" s="749">
        <f t="shared" si="270"/>
        <v>149340</v>
      </c>
    </row>
    <row r="403" spans="1:36" s="403" customFormat="1" ht="31.5" customHeight="1">
      <c r="A403" s="981" t="s">
        <v>970</v>
      </c>
      <c r="B403" s="438" t="s">
        <v>502</v>
      </c>
      <c r="C403" s="570" t="s">
        <v>153</v>
      </c>
      <c r="D403" s="1020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8"/>
      <c r="K403" s="804">
        <v>2358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6.5</v>
      </c>
      <c r="AF403" s="748">
        <v>2358</v>
      </c>
      <c r="AG403" s="748">
        <f t="shared" si="275"/>
        <v>15327</v>
      </c>
      <c r="AH403" s="748"/>
      <c r="AI403" s="748"/>
      <c r="AJ403" s="749">
        <f t="shared" si="270"/>
        <v>15327</v>
      </c>
    </row>
    <row r="404" spans="1:36" s="403" customFormat="1" ht="31.5" customHeight="1">
      <c r="A404" s="981" t="s">
        <v>971</v>
      </c>
      <c r="B404" s="438" t="s">
        <v>503</v>
      </c>
      <c r="C404" s="576" t="s">
        <v>33</v>
      </c>
      <c r="D404" s="1020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8"/>
      <c r="K404" s="804">
        <v>39300</v>
      </c>
      <c r="L404" s="805">
        <f t="shared" si="272"/>
        <v>0</v>
      </c>
      <c r="M404" s="804"/>
      <c r="N404" s="805"/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1">
        <f t="shared" si="248"/>
        <v>0.06</v>
      </c>
      <c r="AF404" s="748">
        <v>39300</v>
      </c>
      <c r="AG404" s="748">
        <f t="shared" si="275"/>
        <v>2358</v>
      </c>
      <c r="AH404" s="748"/>
      <c r="AI404" s="748"/>
      <c r="AJ404" s="749">
        <f t="shared" si="270"/>
        <v>2358</v>
      </c>
    </row>
    <row r="405" spans="1:36" s="403" customFormat="1" ht="31.5" customHeight="1">
      <c r="A405" s="981" t="s">
        <v>972</v>
      </c>
      <c r="B405" s="438" t="s">
        <v>504</v>
      </c>
      <c r="C405" s="576" t="s">
        <v>213</v>
      </c>
      <c r="D405" s="1020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8"/>
      <c r="K405" s="804">
        <v>786</v>
      </c>
      <c r="L405" s="805">
        <f t="shared" si="272"/>
        <v>0</v>
      </c>
      <c r="M405" s="804"/>
      <c r="N405" s="805"/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1">
        <f t="shared" si="248"/>
        <v>12</v>
      </c>
      <c r="AF405" s="748">
        <v>786</v>
      </c>
      <c r="AG405" s="748">
        <f t="shared" si="275"/>
        <v>9432</v>
      </c>
      <c r="AH405" s="748"/>
      <c r="AI405" s="748"/>
      <c r="AJ405" s="749">
        <f t="shared" si="270"/>
        <v>9432</v>
      </c>
    </row>
    <row r="406" spans="1:36" s="403" customFormat="1" ht="31.5" customHeight="1">
      <c r="A406" s="981" t="s">
        <v>973</v>
      </c>
      <c r="B406" s="438" t="s">
        <v>505</v>
      </c>
      <c r="C406" s="576" t="s">
        <v>213</v>
      </c>
      <c r="D406" s="1020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8"/>
      <c r="K406" s="804">
        <v>628.80000000000007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6</v>
      </c>
      <c r="AF406" s="748">
        <v>628.80000000000007</v>
      </c>
      <c r="AG406" s="748">
        <f t="shared" si="275"/>
        <v>3772.8</v>
      </c>
      <c r="AH406" s="748"/>
      <c r="AI406" s="748"/>
      <c r="AJ406" s="749">
        <f t="shared" si="270"/>
        <v>3772.8</v>
      </c>
    </row>
    <row r="407" spans="1:36" s="403" customFormat="1" ht="31.5" customHeight="1">
      <c r="A407" s="981" t="s">
        <v>974</v>
      </c>
      <c r="B407" s="438" t="s">
        <v>506</v>
      </c>
      <c r="C407" s="576" t="s">
        <v>33</v>
      </c>
      <c r="D407" s="1020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8"/>
      <c r="K407" s="804">
        <v>39300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0.05</v>
      </c>
      <c r="AF407" s="748">
        <v>39300</v>
      </c>
      <c r="AG407" s="748">
        <f t="shared" si="275"/>
        <v>1965</v>
      </c>
      <c r="AH407" s="748"/>
      <c r="AI407" s="748"/>
      <c r="AJ407" s="749">
        <f t="shared" si="270"/>
        <v>1965</v>
      </c>
    </row>
    <row r="408" spans="1:36" s="403" customFormat="1" ht="31.5" customHeight="1">
      <c r="A408" s="981" t="s">
        <v>975</v>
      </c>
      <c r="B408" s="438" t="s">
        <v>507</v>
      </c>
      <c r="C408" s="576" t="s">
        <v>33</v>
      </c>
      <c r="D408" s="1020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8"/>
      <c r="K408" s="804">
        <v>7860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0.18</v>
      </c>
      <c r="AF408" s="748">
        <v>7860</v>
      </c>
      <c r="AG408" s="748">
        <f t="shared" si="275"/>
        <v>1414.8</v>
      </c>
      <c r="AH408" s="748"/>
      <c r="AI408" s="748"/>
      <c r="AJ408" s="749">
        <f t="shared" si="270"/>
        <v>1414.8</v>
      </c>
    </row>
    <row r="409" spans="1:36" s="403" customFormat="1" ht="31.5" customHeight="1">
      <c r="A409" s="981" t="s">
        <v>976</v>
      </c>
      <c r="B409" s="438" t="s">
        <v>358</v>
      </c>
      <c r="C409" s="576" t="s">
        <v>224</v>
      </c>
      <c r="D409" s="1020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8"/>
      <c r="K409" s="804">
        <v>301300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</v>
      </c>
      <c r="AF409" s="748">
        <v>301300</v>
      </c>
      <c r="AG409" s="748">
        <f t="shared" si="275"/>
        <v>301300</v>
      </c>
      <c r="AH409" s="748"/>
      <c r="AI409" s="748"/>
      <c r="AJ409" s="749">
        <f t="shared" si="270"/>
        <v>301300</v>
      </c>
    </row>
    <row r="410" spans="1:36" s="404" customFormat="1" ht="31.5" customHeight="1">
      <c r="A410" s="97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30"/>
      <c r="K410" s="799"/>
      <c r="L410" s="808">
        <f>SUM(L411:L422)</f>
        <v>0</v>
      </c>
      <c r="M410" s="799"/>
      <c r="N410" s="808">
        <f>SUM(N411:N422)</f>
        <v>0</v>
      </c>
      <c r="O410" s="801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1">
        <f t="shared" si="248"/>
        <v>0</v>
      </c>
      <c r="AF410" s="746"/>
      <c r="AG410" s="746">
        <f>SUM(AG411:AG422)</f>
        <v>5003468.5259999996</v>
      </c>
      <c r="AH410" s="746"/>
      <c r="AI410" s="746">
        <f>SUM(AI411:AI422)</f>
        <v>6342125.3968000012</v>
      </c>
      <c r="AJ410" s="747">
        <f>SUM(AJ411:AJ422)</f>
        <v>11345593.922800003</v>
      </c>
    </row>
    <row r="411" spans="1:36" s="403" customFormat="1" ht="31.5" customHeight="1">
      <c r="A411" s="977" t="s">
        <v>839</v>
      </c>
      <c r="B411" s="433" t="s">
        <v>293</v>
      </c>
      <c r="C411" s="567" t="s">
        <v>213</v>
      </c>
      <c r="D411" s="1010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20"/>
      <c r="K411" s="821">
        <v>1310</v>
      </c>
      <c r="L411" s="822">
        <f t="shared" ref="L411:L422" si="285">K411*J411</f>
        <v>0</v>
      </c>
      <c r="M411" s="821">
        <v>619.45000000000005</v>
      </c>
      <c r="N411" s="822">
        <f t="shared" ref="N411:N421" si="286">M411*J411</f>
        <v>0</v>
      </c>
      <c r="O411" s="815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1">
        <f t="shared" si="248"/>
        <v>40</v>
      </c>
      <c r="AF411" s="754">
        <v>1310</v>
      </c>
      <c r="AG411" s="754">
        <f t="shared" ref="AG411:AG422" si="294">AF411*AE411</f>
        <v>52400</v>
      </c>
      <c r="AH411" s="754">
        <v>619.45000000000005</v>
      </c>
      <c r="AI411" s="754">
        <f t="shared" ref="AI411:AI421" si="295">AH411*AE411</f>
        <v>24778</v>
      </c>
      <c r="AJ411" s="751">
        <f t="shared" ref="AJ411:AJ422" si="296">AI411+AG411</f>
        <v>77178</v>
      </c>
    </row>
    <row r="412" spans="1:36" s="403" customFormat="1" ht="31.5" customHeight="1">
      <c r="A412" s="977" t="s">
        <v>977</v>
      </c>
      <c r="B412" s="433" t="s">
        <v>272</v>
      </c>
      <c r="C412" s="567" t="s">
        <v>224</v>
      </c>
      <c r="D412" s="1010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20"/>
      <c r="K412" s="821">
        <v>125495.90400000001</v>
      </c>
      <c r="L412" s="822">
        <f t="shared" si="285"/>
        <v>0</v>
      </c>
      <c r="M412" s="821">
        <v>181087.88880000004</v>
      </c>
      <c r="N412" s="822">
        <f t="shared" si="286"/>
        <v>0</v>
      </c>
      <c r="O412" s="815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1">
        <f t="shared" si="248"/>
        <v>1</v>
      </c>
      <c r="AF412" s="754">
        <v>125495.90400000001</v>
      </c>
      <c r="AG412" s="754">
        <f t="shared" si="294"/>
        <v>125495.90400000001</v>
      </c>
      <c r="AH412" s="754">
        <v>181087.88880000004</v>
      </c>
      <c r="AI412" s="754">
        <f t="shared" si="295"/>
        <v>181087.88880000004</v>
      </c>
      <c r="AJ412" s="751">
        <f t="shared" si="296"/>
        <v>306583.79280000005</v>
      </c>
    </row>
    <row r="413" spans="1:36" s="403" customFormat="1" ht="31.5" customHeight="1">
      <c r="A413" s="977" t="s">
        <v>978</v>
      </c>
      <c r="B413" s="433" t="s">
        <v>295</v>
      </c>
      <c r="C413" s="567" t="s">
        <v>224</v>
      </c>
      <c r="D413" s="1010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20"/>
      <c r="K413" s="821">
        <v>52630.560000000005</v>
      </c>
      <c r="L413" s="822">
        <f t="shared" si="285"/>
        <v>0</v>
      </c>
      <c r="M413" s="821">
        <v>128976.12</v>
      </c>
      <c r="N413" s="822">
        <f t="shared" si="286"/>
        <v>0</v>
      </c>
      <c r="O413" s="815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1">
        <f t="shared" ref="AE413:AE476" si="297">D413-S413-Y413</f>
        <v>1</v>
      </c>
      <c r="AF413" s="754">
        <v>52630.560000000005</v>
      </c>
      <c r="AG413" s="754">
        <f t="shared" si="294"/>
        <v>52630.560000000005</v>
      </c>
      <c r="AH413" s="754">
        <v>128976.12</v>
      </c>
      <c r="AI413" s="754">
        <f t="shared" si="295"/>
        <v>128976.12</v>
      </c>
      <c r="AJ413" s="751">
        <f t="shared" si="296"/>
        <v>181606.68</v>
      </c>
    </row>
    <row r="414" spans="1:36" s="403" customFormat="1" ht="31.5" customHeight="1">
      <c r="A414" s="977" t="s">
        <v>979</v>
      </c>
      <c r="B414" s="433" t="s">
        <v>296</v>
      </c>
      <c r="C414" s="567" t="s">
        <v>224</v>
      </c>
      <c r="D414" s="1010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20"/>
      <c r="K414" s="821">
        <v>63240.381000000008</v>
      </c>
      <c r="L414" s="822">
        <f t="shared" si="285"/>
        <v>0</v>
      </c>
      <c r="M414" s="821">
        <v>93837.744000000006</v>
      </c>
      <c r="N414" s="822">
        <f t="shared" si="286"/>
        <v>0</v>
      </c>
      <c r="O414" s="815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1">
        <f t="shared" si="297"/>
        <v>2</v>
      </c>
      <c r="AF414" s="754">
        <v>63240.381000000008</v>
      </c>
      <c r="AG414" s="754">
        <f t="shared" si="294"/>
        <v>126480.76200000002</v>
      </c>
      <c r="AH414" s="754">
        <v>93837.744000000006</v>
      </c>
      <c r="AI414" s="754">
        <f t="shared" si="295"/>
        <v>187675.48800000001</v>
      </c>
      <c r="AJ414" s="751">
        <f t="shared" si="296"/>
        <v>314156.25</v>
      </c>
    </row>
    <row r="415" spans="1:36" s="403" customFormat="1" ht="31.5" customHeight="1">
      <c r="A415" s="977" t="s">
        <v>980</v>
      </c>
      <c r="B415" s="433" t="s">
        <v>297</v>
      </c>
      <c r="C415" s="567" t="s">
        <v>31</v>
      </c>
      <c r="D415" s="1010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20"/>
      <c r="K415" s="821">
        <v>1050.6026490066224</v>
      </c>
      <c r="L415" s="822">
        <f t="shared" si="285"/>
        <v>0</v>
      </c>
      <c r="M415" s="821">
        <v>1168.9496688741722</v>
      </c>
      <c r="N415" s="822">
        <f t="shared" si="286"/>
        <v>0</v>
      </c>
      <c r="O415" s="815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1">
        <f t="shared" si="297"/>
        <v>151</v>
      </c>
      <c r="AF415" s="754">
        <v>1050.6026490066224</v>
      </c>
      <c r="AG415" s="754">
        <f t="shared" si="294"/>
        <v>158640.99999999997</v>
      </c>
      <c r="AH415" s="754">
        <v>1168.9496688741722</v>
      </c>
      <c r="AI415" s="754">
        <f t="shared" si="295"/>
        <v>176511.4</v>
      </c>
      <c r="AJ415" s="751">
        <f t="shared" si="296"/>
        <v>335152.39999999997</v>
      </c>
    </row>
    <row r="416" spans="1:36" s="403" customFormat="1" ht="31.5" customHeight="1">
      <c r="A416" s="977" t="s">
        <v>981</v>
      </c>
      <c r="B416" s="433" t="s">
        <v>276</v>
      </c>
      <c r="C416" s="567" t="s">
        <v>153</v>
      </c>
      <c r="D416" s="1010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20"/>
      <c r="K416" s="821">
        <v>2358</v>
      </c>
      <c r="L416" s="822">
        <f t="shared" si="285"/>
        <v>0</v>
      </c>
      <c r="M416" s="821">
        <v>2044.0242582897035</v>
      </c>
      <c r="N416" s="822">
        <f t="shared" si="286"/>
        <v>0</v>
      </c>
      <c r="O416" s="815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1">
        <f t="shared" si="297"/>
        <v>1146</v>
      </c>
      <c r="AF416" s="754">
        <v>2358</v>
      </c>
      <c r="AG416" s="754">
        <f t="shared" si="294"/>
        <v>2702268</v>
      </c>
      <c r="AH416" s="754">
        <v>2044.0242582897035</v>
      </c>
      <c r="AI416" s="754">
        <f t="shared" si="295"/>
        <v>2342451.8000000003</v>
      </c>
      <c r="AJ416" s="751">
        <f t="shared" si="296"/>
        <v>5044719.8000000007</v>
      </c>
    </row>
    <row r="417" spans="1:37" s="403" customFormat="1" ht="31.5" customHeight="1">
      <c r="A417" s="977" t="s">
        <v>982</v>
      </c>
      <c r="B417" s="433" t="s">
        <v>302</v>
      </c>
      <c r="C417" s="567" t="s">
        <v>224</v>
      </c>
      <c r="D417" s="1010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20"/>
      <c r="K417" s="821">
        <v>61132.46</v>
      </c>
      <c r="L417" s="822">
        <f t="shared" si="285"/>
        <v>0</v>
      </c>
      <c r="M417" s="821">
        <v>362404.12000000005</v>
      </c>
      <c r="N417" s="822">
        <f t="shared" si="286"/>
        <v>0</v>
      </c>
      <c r="O417" s="815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1">
        <f t="shared" si="297"/>
        <v>5</v>
      </c>
      <c r="AF417" s="754">
        <v>61132.46</v>
      </c>
      <c r="AG417" s="754">
        <f t="shared" si="294"/>
        <v>305662.3</v>
      </c>
      <c r="AH417" s="754">
        <v>362404.12000000005</v>
      </c>
      <c r="AI417" s="754">
        <f t="shared" si="295"/>
        <v>1812020.6000000003</v>
      </c>
      <c r="AJ417" s="751">
        <f t="shared" si="296"/>
        <v>2117682.9000000004</v>
      </c>
    </row>
    <row r="418" spans="1:37" s="403" customFormat="1" ht="31.5" customHeight="1">
      <c r="A418" s="977" t="s">
        <v>983</v>
      </c>
      <c r="B418" s="433" t="s">
        <v>303</v>
      </c>
      <c r="C418" s="567" t="s">
        <v>224</v>
      </c>
      <c r="D418" s="1010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20"/>
      <c r="K418" s="821">
        <v>18340</v>
      </c>
      <c r="L418" s="822">
        <f t="shared" si="285"/>
        <v>0</v>
      </c>
      <c r="M418" s="821">
        <v>50744.931250000001</v>
      </c>
      <c r="N418" s="822">
        <f t="shared" si="286"/>
        <v>0</v>
      </c>
      <c r="O418" s="815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1">
        <f t="shared" si="297"/>
        <v>16</v>
      </c>
      <c r="AF418" s="754">
        <v>18340</v>
      </c>
      <c r="AG418" s="754">
        <f t="shared" si="294"/>
        <v>293440</v>
      </c>
      <c r="AH418" s="754">
        <v>50744.931250000001</v>
      </c>
      <c r="AI418" s="754">
        <f t="shared" si="295"/>
        <v>811918.9</v>
      </c>
      <c r="AJ418" s="751">
        <f t="shared" si="296"/>
        <v>1105358.8999999999</v>
      </c>
    </row>
    <row r="419" spans="1:37" s="403" customFormat="1" ht="31.5" customHeight="1">
      <c r="A419" s="977" t="s">
        <v>984</v>
      </c>
      <c r="B419" s="433" t="s">
        <v>304</v>
      </c>
      <c r="C419" s="567" t="s">
        <v>213</v>
      </c>
      <c r="D419" s="1010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20"/>
      <c r="K419" s="821">
        <v>635</v>
      </c>
      <c r="L419" s="822">
        <f t="shared" si="285"/>
        <v>0</v>
      </c>
      <c r="M419" s="821">
        <v>889</v>
      </c>
      <c r="N419" s="822">
        <f t="shared" si="286"/>
        <v>0</v>
      </c>
      <c r="O419" s="815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1">
        <f t="shared" si="297"/>
        <v>348</v>
      </c>
      <c r="AF419" s="754">
        <v>635</v>
      </c>
      <c r="AG419" s="754">
        <f t="shared" si="294"/>
        <v>220980</v>
      </c>
      <c r="AH419" s="754">
        <v>889</v>
      </c>
      <c r="AI419" s="754">
        <f t="shared" si="295"/>
        <v>309372</v>
      </c>
      <c r="AJ419" s="751">
        <f t="shared" si="296"/>
        <v>530352</v>
      </c>
    </row>
    <row r="420" spans="1:37" s="403" customFormat="1" ht="31.5" customHeight="1">
      <c r="A420" s="977" t="s">
        <v>985</v>
      </c>
      <c r="B420" s="433" t="s">
        <v>305</v>
      </c>
      <c r="C420" s="567" t="s">
        <v>213</v>
      </c>
      <c r="D420" s="1010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20"/>
      <c r="K420" s="821">
        <v>1310</v>
      </c>
      <c r="L420" s="822">
        <f t="shared" si="285"/>
        <v>0</v>
      </c>
      <c r="M420" s="821">
        <v>1477.7774436090226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1">
        <f t="shared" si="297"/>
        <v>133</v>
      </c>
      <c r="AF420" s="754">
        <v>1310</v>
      </c>
      <c r="AG420" s="754">
        <f t="shared" si="294"/>
        <v>174230</v>
      </c>
      <c r="AH420" s="754">
        <v>1477.7774436090226</v>
      </c>
      <c r="AI420" s="754">
        <f t="shared" si="295"/>
        <v>196544.4</v>
      </c>
      <c r="AJ420" s="751">
        <f t="shared" si="296"/>
        <v>370774.4</v>
      </c>
    </row>
    <row r="421" spans="1:37" s="403" customFormat="1" ht="31.5" customHeight="1">
      <c r="A421" s="977" t="s">
        <v>986</v>
      </c>
      <c r="B421" s="433" t="s">
        <v>306</v>
      </c>
      <c r="C421" s="567" t="s">
        <v>31</v>
      </c>
      <c r="D421" s="1010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20"/>
      <c r="K421" s="821">
        <v>3275</v>
      </c>
      <c r="L421" s="822">
        <f t="shared" si="285"/>
        <v>0</v>
      </c>
      <c r="M421" s="821">
        <v>10674.300000000001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1">
        <f t="shared" si="297"/>
        <v>16</v>
      </c>
      <c r="AF421" s="754">
        <v>3275</v>
      </c>
      <c r="AG421" s="754">
        <f t="shared" si="294"/>
        <v>52400</v>
      </c>
      <c r="AH421" s="754">
        <v>10674.300000000001</v>
      </c>
      <c r="AI421" s="754">
        <f t="shared" si="295"/>
        <v>170788.80000000002</v>
      </c>
      <c r="AJ421" s="751">
        <f t="shared" si="296"/>
        <v>223188.80000000002</v>
      </c>
    </row>
    <row r="422" spans="1:37" s="403" customFormat="1" ht="31.5" customHeight="1">
      <c r="A422" s="977" t="s">
        <v>987</v>
      </c>
      <c r="B422" s="433" t="s">
        <v>286</v>
      </c>
      <c r="C422" s="567" t="s">
        <v>224</v>
      </c>
      <c r="D422" s="1010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20"/>
      <c r="K422" s="821">
        <v>738840</v>
      </c>
      <c r="L422" s="822">
        <f t="shared" si="285"/>
        <v>0</v>
      </c>
      <c r="M422" s="821"/>
      <c r="N422" s="822"/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1">
        <f t="shared" si="297"/>
        <v>1</v>
      </c>
      <c r="AF422" s="754">
        <v>738840</v>
      </c>
      <c r="AG422" s="754">
        <f t="shared" si="294"/>
        <v>738840</v>
      </c>
      <c r="AH422" s="754"/>
      <c r="AI422" s="754"/>
      <c r="AJ422" s="751">
        <f t="shared" si="296"/>
        <v>738840</v>
      </c>
    </row>
    <row r="423" spans="1:37" s="242" customFormat="1" ht="31.5" customHeight="1">
      <c r="A423" s="976" t="s">
        <v>511</v>
      </c>
      <c r="B423" s="695" t="s">
        <v>512</v>
      </c>
      <c r="C423" s="696"/>
      <c r="D423" s="1002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30"/>
      <c r="K423" s="799"/>
      <c r="L423" s="800">
        <f>SUM(L424:L461)</f>
        <v>154056</v>
      </c>
      <c r="M423" s="799"/>
      <c r="N423" s="800">
        <f>SUM(N424:N461)</f>
        <v>954300.6</v>
      </c>
      <c r="O423" s="810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1">
        <f t="shared" si="297"/>
        <v>0</v>
      </c>
      <c r="AF423" s="742"/>
      <c r="AG423" s="742">
        <f>SUM(AG424:AG461)</f>
        <v>3611043.4719999996</v>
      </c>
      <c r="AH423" s="742"/>
      <c r="AI423" s="742">
        <f>SUM(AI424:AI461)</f>
        <v>10095881.940000003</v>
      </c>
      <c r="AJ423" s="743">
        <f>SUM(AJ424:AJ461)</f>
        <v>13706925.412</v>
      </c>
      <c r="AK423" s="404"/>
    </row>
    <row r="424" spans="1:37" ht="31.5" customHeight="1">
      <c r="A424" s="977" t="s">
        <v>988</v>
      </c>
      <c r="B424" s="438" t="s">
        <v>393</v>
      </c>
      <c r="C424" s="571" t="s">
        <v>31</v>
      </c>
      <c r="D424" s="1012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3">
        <v>17</v>
      </c>
      <c r="K424" s="804">
        <v>6288</v>
      </c>
      <c r="L424" s="805">
        <f t="shared" ref="L424:L459" si="303">K424*J424</f>
        <v>106896</v>
      </c>
      <c r="M424" s="804">
        <v>39720</v>
      </c>
      <c r="N424" s="805">
        <f t="shared" ref="N424:N455" si="304">M424*J424</f>
        <v>675240</v>
      </c>
      <c r="O424" s="809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1">
        <f t="shared" si="297"/>
        <v>2</v>
      </c>
      <c r="AF424" s="744">
        <v>6288</v>
      </c>
      <c r="AG424" s="744">
        <f t="shared" ref="AG424:AG459" si="312">AF424*AE424</f>
        <v>12576</v>
      </c>
      <c r="AH424" s="744">
        <v>39720</v>
      </c>
      <c r="AI424" s="744">
        <f t="shared" ref="AI424:AI455" si="313">AH424*AE424</f>
        <v>79440</v>
      </c>
      <c r="AJ424" s="745">
        <f t="shared" ref="AJ424:AJ461" si="314">AI424+AG424</f>
        <v>92016</v>
      </c>
    </row>
    <row r="425" spans="1:37" ht="31.5" customHeight="1">
      <c r="A425" s="977" t="s">
        <v>989</v>
      </c>
      <c r="B425" s="438" t="s">
        <v>513</v>
      </c>
      <c r="C425" s="571" t="s">
        <v>31</v>
      </c>
      <c r="D425" s="1012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3">
        <v>11</v>
      </c>
      <c r="K425" s="804">
        <v>3144</v>
      </c>
      <c r="L425" s="805">
        <f t="shared" si="303"/>
        <v>34584</v>
      </c>
      <c r="M425" s="804">
        <v>11432.2</v>
      </c>
      <c r="N425" s="805">
        <f t="shared" si="304"/>
        <v>125754.20000000001</v>
      </c>
      <c r="O425" s="809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1">
        <f t="shared" si="297"/>
        <v>4</v>
      </c>
      <c r="AF425" s="744">
        <v>3144</v>
      </c>
      <c r="AG425" s="744">
        <f t="shared" si="312"/>
        <v>12576</v>
      </c>
      <c r="AH425" s="744">
        <v>11432.2</v>
      </c>
      <c r="AI425" s="744">
        <f t="shared" si="313"/>
        <v>45728.800000000003</v>
      </c>
      <c r="AJ425" s="745">
        <f t="shared" si="314"/>
        <v>58304.800000000003</v>
      </c>
    </row>
    <row r="426" spans="1:37" s="403" customFormat="1" ht="31.5" customHeight="1">
      <c r="A426" s="977" t="s">
        <v>990</v>
      </c>
      <c r="B426" s="438" t="s">
        <v>514</v>
      </c>
      <c r="C426" s="571" t="s">
        <v>31</v>
      </c>
      <c r="D426" s="1012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3"/>
      <c r="K426" s="804">
        <v>6288</v>
      </c>
      <c r="L426" s="805">
        <f t="shared" si="303"/>
        <v>0</v>
      </c>
      <c r="M426" s="804">
        <v>48332.700000000004</v>
      </c>
      <c r="N426" s="805">
        <f t="shared" si="304"/>
        <v>0</v>
      </c>
      <c r="O426" s="809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1">
        <f t="shared" si="297"/>
        <v>1</v>
      </c>
      <c r="AF426" s="748">
        <v>6288</v>
      </c>
      <c r="AG426" s="748">
        <f t="shared" si="312"/>
        <v>6288</v>
      </c>
      <c r="AH426" s="748">
        <v>48332.700000000004</v>
      </c>
      <c r="AI426" s="748">
        <f t="shared" si="313"/>
        <v>48332.700000000004</v>
      </c>
      <c r="AJ426" s="749">
        <f t="shared" si="314"/>
        <v>54620.700000000004</v>
      </c>
    </row>
    <row r="427" spans="1:37" s="403" customFormat="1" ht="31.5" customHeight="1">
      <c r="A427" s="977" t="s">
        <v>991</v>
      </c>
      <c r="B427" s="438" t="s">
        <v>515</v>
      </c>
      <c r="C427" s="571" t="s">
        <v>31</v>
      </c>
      <c r="D427" s="1012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3"/>
      <c r="K427" s="804">
        <v>6288</v>
      </c>
      <c r="L427" s="805">
        <f t="shared" si="303"/>
        <v>0</v>
      </c>
      <c r="M427" s="804">
        <v>51976.6</v>
      </c>
      <c r="N427" s="805">
        <f t="shared" si="304"/>
        <v>0</v>
      </c>
      <c r="O427" s="809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1">
        <f t="shared" si="297"/>
        <v>1</v>
      </c>
      <c r="AF427" s="748">
        <v>6288</v>
      </c>
      <c r="AG427" s="748">
        <f t="shared" si="312"/>
        <v>6288</v>
      </c>
      <c r="AH427" s="748">
        <v>51976.6</v>
      </c>
      <c r="AI427" s="748">
        <f t="shared" si="313"/>
        <v>51976.6</v>
      </c>
      <c r="AJ427" s="749">
        <f t="shared" si="314"/>
        <v>58264.6</v>
      </c>
    </row>
    <row r="428" spans="1:37" s="403" customFormat="1" ht="31.5" customHeight="1">
      <c r="A428" s="977" t="s">
        <v>992</v>
      </c>
      <c r="B428" s="438" t="s">
        <v>515</v>
      </c>
      <c r="C428" s="571" t="s">
        <v>31</v>
      </c>
      <c r="D428" s="1012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3"/>
      <c r="K428" s="804">
        <v>6288</v>
      </c>
      <c r="L428" s="805">
        <f t="shared" si="303"/>
        <v>0</v>
      </c>
      <c r="M428" s="804">
        <v>51976.6</v>
      </c>
      <c r="N428" s="805">
        <f t="shared" si="304"/>
        <v>0</v>
      </c>
      <c r="O428" s="809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1">
        <f t="shared" si="297"/>
        <v>1</v>
      </c>
      <c r="AF428" s="748">
        <v>6288</v>
      </c>
      <c r="AG428" s="748">
        <f t="shared" si="312"/>
        <v>6288</v>
      </c>
      <c r="AH428" s="748">
        <v>51976.6</v>
      </c>
      <c r="AI428" s="748">
        <f t="shared" si="313"/>
        <v>51976.6</v>
      </c>
      <c r="AJ428" s="749">
        <f t="shared" si="314"/>
        <v>58264.6</v>
      </c>
    </row>
    <row r="429" spans="1:37" s="403" customFormat="1" ht="31.5" customHeight="1">
      <c r="A429" s="977" t="s">
        <v>993</v>
      </c>
      <c r="B429" s="438" t="s">
        <v>516</v>
      </c>
      <c r="C429" s="571" t="s">
        <v>31</v>
      </c>
      <c r="D429" s="1012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3">
        <v>2</v>
      </c>
      <c r="K429" s="804">
        <v>6288</v>
      </c>
      <c r="L429" s="805">
        <f t="shared" si="303"/>
        <v>12576</v>
      </c>
      <c r="M429" s="804">
        <v>76653.2</v>
      </c>
      <c r="N429" s="805">
        <f t="shared" si="304"/>
        <v>153306.4</v>
      </c>
      <c r="O429" s="809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1">
        <f t="shared" si="297"/>
        <v>0</v>
      </c>
      <c r="AF429" s="744">
        <v>6288</v>
      </c>
      <c r="AG429" s="744">
        <f t="shared" si="312"/>
        <v>0</v>
      </c>
      <c r="AH429" s="744">
        <v>76653.2</v>
      </c>
      <c r="AI429" s="744">
        <f t="shared" si="313"/>
        <v>0</v>
      </c>
      <c r="AJ429" s="745">
        <f t="shared" si="314"/>
        <v>0</v>
      </c>
    </row>
    <row r="430" spans="1:37" s="403" customFormat="1" ht="31.5" customHeight="1">
      <c r="A430" s="977" t="s">
        <v>994</v>
      </c>
      <c r="B430" s="438" t="s">
        <v>517</v>
      </c>
      <c r="C430" s="571" t="s">
        <v>31</v>
      </c>
      <c r="D430" s="1012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3"/>
      <c r="K430" s="804">
        <v>6288</v>
      </c>
      <c r="L430" s="805">
        <f t="shared" si="303"/>
        <v>0</v>
      </c>
      <c r="M430" s="804">
        <v>73866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73866</v>
      </c>
      <c r="AI430" s="748">
        <f t="shared" si="313"/>
        <v>73866</v>
      </c>
      <c r="AJ430" s="749">
        <f t="shared" si="314"/>
        <v>80154</v>
      </c>
    </row>
    <row r="431" spans="1:37" s="403" customFormat="1" ht="31.5" customHeight="1">
      <c r="A431" s="977" t="s">
        <v>995</v>
      </c>
      <c r="B431" s="438" t="s">
        <v>518</v>
      </c>
      <c r="C431" s="571" t="s">
        <v>31</v>
      </c>
      <c r="D431" s="1012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3"/>
      <c r="K431" s="804">
        <v>6288</v>
      </c>
      <c r="L431" s="805">
        <f t="shared" si="303"/>
        <v>0</v>
      </c>
      <c r="M431" s="804">
        <v>55684.200000000004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55684.200000000004</v>
      </c>
      <c r="AI431" s="748">
        <f t="shared" si="313"/>
        <v>55684.200000000004</v>
      </c>
      <c r="AJ431" s="749">
        <f t="shared" si="314"/>
        <v>61972.200000000004</v>
      </c>
    </row>
    <row r="432" spans="1:37" s="403" customFormat="1" ht="31.5" customHeight="1">
      <c r="A432" s="977" t="s">
        <v>996</v>
      </c>
      <c r="B432" s="438" t="s">
        <v>519</v>
      </c>
      <c r="C432" s="571" t="s">
        <v>31</v>
      </c>
      <c r="D432" s="1012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3"/>
      <c r="K432" s="804">
        <v>2615</v>
      </c>
      <c r="L432" s="805">
        <f t="shared" si="303"/>
        <v>0</v>
      </c>
      <c r="M432" s="804">
        <v>5902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1">
        <f t="shared" si="297"/>
        <v>32</v>
      </c>
      <c r="AF432" s="748">
        <v>2615</v>
      </c>
      <c r="AG432" s="748">
        <f t="shared" si="312"/>
        <v>83680</v>
      </c>
      <c r="AH432" s="748">
        <v>5902</v>
      </c>
      <c r="AI432" s="748">
        <f t="shared" si="313"/>
        <v>188864</v>
      </c>
      <c r="AJ432" s="749">
        <f t="shared" si="314"/>
        <v>272544</v>
      </c>
    </row>
    <row r="433" spans="1:36" s="403" customFormat="1" ht="31.5" customHeight="1">
      <c r="A433" s="977" t="s">
        <v>997</v>
      </c>
      <c r="B433" s="438" t="s">
        <v>520</v>
      </c>
      <c r="C433" s="571" t="s">
        <v>32</v>
      </c>
      <c r="D433" s="1012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3"/>
      <c r="K433" s="804">
        <v>354</v>
      </c>
      <c r="L433" s="805">
        <f t="shared" si="303"/>
        <v>0</v>
      </c>
      <c r="M433" s="804">
        <v>9430.2000000000007</v>
      </c>
      <c r="N433" s="805">
        <f t="shared" si="304"/>
        <v>0</v>
      </c>
      <c r="O433" s="809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1">
        <f t="shared" si="297"/>
        <v>100</v>
      </c>
      <c r="AF433" s="748">
        <v>354</v>
      </c>
      <c r="AG433" s="748">
        <f t="shared" si="312"/>
        <v>35400</v>
      </c>
      <c r="AH433" s="748">
        <v>9430.2000000000007</v>
      </c>
      <c r="AI433" s="748">
        <f t="shared" si="313"/>
        <v>943020.00000000012</v>
      </c>
      <c r="AJ433" s="749">
        <f t="shared" si="314"/>
        <v>978420.00000000012</v>
      </c>
    </row>
    <row r="434" spans="1:36" s="403" customFormat="1" ht="31.5" customHeight="1">
      <c r="A434" s="977" t="s">
        <v>998</v>
      </c>
      <c r="B434" s="438" t="s">
        <v>521</v>
      </c>
      <c r="C434" s="571" t="s">
        <v>32</v>
      </c>
      <c r="D434" s="1012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3"/>
      <c r="K434" s="804">
        <v>244</v>
      </c>
      <c r="L434" s="805">
        <f t="shared" si="303"/>
        <v>0</v>
      </c>
      <c r="M434" s="804">
        <v>3762.2000000000003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1">
        <f t="shared" si="297"/>
        <v>610</v>
      </c>
      <c r="AF434" s="748">
        <v>244</v>
      </c>
      <c r="AG434" s="748">
        <f t="shared" si="312"/>
        <v>148840</v>
      </c>
      <c r="AH434" s="748">
        <v>3762.2000000000003</v>
      </c>
      <c r="AI434" s="748">
        <f t="shared" si="313"/>
        <v>2294942</v>
      </c>
      <c r="AJ434" s="749">
        <f t="shared" si="314"/>
        <v>2443782</v>
      </c>
    </row>
    <row r="435" spans="1:36" s="403" customFormat="1" ht="31.5" customHeight="1">
      <c r="A435" s="977" t="s">
        <v>999</v>
      </c>
      <c r="B435" s="438" t="s">
        <v>522</v>
      </c>
      <c r="C435" s="571" t="s">
        <v>32</v>
      </c>
      <c r="D435" s="1012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3"/>
      <c r="K435" s="804">
        <v>186.02</v>
      </c>
      <c r="L435" s="805">
        <f t="shared" si="303"/>
        <v>0</v>
      </c>
      <c r="M435" s="804">
        <v>1500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1">
        <f t="shared" si="297"/>
        <v>260</v>
      </c>
      <c r="AF435" s="748">
        <v>186.02</v>
      </c>
      <c r="AG435" s="748">
        <f t="shared" si="312"/>
        <v>48365.200000000004</v>
      </c>
      <c r="AH435" s="748">
        <v>1500</v>
      </c>
      <c r="AI435" s="748">
        <f t="shared" si="313"/>
        <v>390000</v>
      </c>
      <c r="AJ435" s="749">
        <f t="shared" si="314"/>
        <v>438365.2</v>
      </c>
    </row>
    <row r="436" spans="1:36" s="403" customFormat="1" ht="31.5" customHeight="1">
      <c r="A436" s="977" t="s">
        <v>1000</v>
      </c>
      <c r="B436" s="438" t="s">
        <v>523</v>
      </c>
      <c r="C436" s="571" t="s">
        <v>32</v>
      </c>
      <c r="D436" s="1012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3"/>
      <c r="K436" s="804">
        <v>182</v>
      </c>
      <c r="L436" s="805">
        <f t="shared" si="303"/>
        <v>0</v>
      </c>
      <c r="M436" s="804">
        <v>1086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1">
        <f t="shared" si="297"/>
        <v>1610</v>
      </c>
      <c r="AF436" s="748">
        <v>182</v>
      </c>
      <c r="AG436" s="748">
        <f t="shared" si="312"/>
        <v>293020</v>
      </c>
      <c r="AH436" s="748">
        <v>1086</v>
      </c>
      <c r="AI436" s="748">
        <f t="shared" si="313"/>
        <v>1748460</v>
      </c>
      <c r="AJ436" s="749">
        <f t="shared" si="314"/>
        <v>2041480</v>
      </c>
    </row>
    <row r="437" spans="1:36" s="403" customFormat="1" ht="31.5" customHeight="1">
      <c r="A437" s="977" t="s">
        <v>1001</v>
      </c>
      <c r="B437" s="438" t="s">
        <v>524</v>
      </c>
      <c r="C437" s="571" t="s">
        <v>32</v>
      </c>
      <c r="D437" s="1012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3"/>
      <c r="K437" s="804">
        <v>182</v>
      </c>
      <c r="L437" s="805">
        <f t="shared" si="303"/>
        <v>0</v>
      </c>
      <c r="M437" s="804">
        <v>611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1">
        <f t="shared" si="297"/>
        <v>40</v>
      </c>
      <c r="AF437" s="748">
        <v>182</v>
      </c>
      <c r="AG437" s="748">
        <f t="shared" si="312"/>
        <v>7280</v>
      </c>
      <c r="AH437" s="748">
        <v>611</v>
      </c>
      <c r="AI437" s="748">
        <f t="shared" si="313"/>
        <v>24440</v>
      </c>
      <c r="AJ437" s="749">
        <f t="shared" si="314"/>
        <v>31720</v>
      </c>
    </row>
    <row r="438" spans="1:36" s="403" customFormat="1" ht="31.5" customHeight="1">
      <c r="A438" s="977" t="s">
        <v>1002</v>
      </c>
      <c r="B438" s="438" t="s">
        <v>525</v>
      </c>
      <c r="C438" s="571" t="s">
        <v>32</v>
      </c>
      <c r="D438" s="1012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3"/>
      <c r="K438" s="804">
        <v>182</v>
      </c>
      <c r="L438" s="805">
        <f t="shared" si="303"/>
        <v>0</v>
      </c>
      <c r="M438" s="804">
        <v>496.6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1">
        <f t="shared" si="297"/>
        <v>760</v>
      </c>
      <c r="AF438" s="748">
        <v>182</v>
      </c>
      <c r="AG438" s="748">
        <f t="shared" si="312"/>
        <v>138320</v>
      </c>
      <c r="AH438" s="748">
        <v>496.6</v>
      </c>
      <c r="AI438" s="748">
        <f t="shared" si="313"/>
        <v>377416</v>
      </c>
      <c r="AJ438" s="749">
        <f t="shared" si="314"/>
        <v>515736</v>
      </c>
    </row>
    <row r="439" spans="1:36" s="403" customFormat="1" ht="31.5" customHeight="1">
      <c r="A439" s="977" t="s">
        <v>1003</v>
      </c>
      <c r="B439" s="438" t="s">
        <v>526</v>
      </c>
      <c r="C439" s="571" t="s">
        <v>32</v>
      </c>
      <c r="D439" s="1012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3"/>
      <c r="K439" s="804">
        <v>182</v>
      </c>
      <c r="L439" s="805">
        <f t="shared" si="303"/>
        <v>0</v>
      </c>
      <c r="M439" s="804">
        <v>322.40000000000003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1">
        <f t="shared" si="297"/>
        <v>210</v>
      </c>
      <c r="AF439" s="748">
        <v>182</v>
      </c>
      <c r="AG439" s="748">
        <f t="shared" si="312"/>
        <v>38220</v>
      </c>
      <c r="AH439" s="748">
        <v>322.40000000000003</v>
      </c>
      <c r="AI439" s="748">
        <f t="shared" si="313"/>
        <v>67704</v>
      </c>
      <c r="AJ439" s="749">
        <f t="shared" si="314"/>
        <v>105924</v>
      </c>
    </row>
    <row r="440" spans="1:36" s="403" customFormat="1" ht="31.5" customHeight="1">
      <c r="A440" s="977" t="s">
        <v>1004</v>
      </c>
      <c r="B440" s="438" t="s">
        <v>527</v>
      </c>
      <c r="C440" s="571" t="s">
        <v>32</v>
      </c>
      <c r="D440" s="1012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3"/>
      <c r="K440" s="804">
        <v>182</v>
      </c>
      <c r="L440" s="805">
        <f t="shared" si="303"/>
        <v>0</v>
      </c>
      <c r="M440" s="804">
        <v>184.6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1">
        <f t="shared" si="297"/>
        <v>1320</v>
      </c>
      <c r="AF440" s="748">
        <v>182</v>
      </c>
      <c r="AG440" s="748">
        <f t="shared" si="312"/>
        <v>240240</v>
      </c>
      <c r="AH440" s="748">
        <v>184.6</v>
      </c>
      <c r="AI440" s="748">
        <f t="shared" si="313"/>
        <v>243672</v>
      </c>
      <c r="AJ440" s="749">
        <f t="shared" si="314"/>
        <v>483912</v>
      </c>
    </row>
    <row r="441" spans="1:36" s="403" customFormat="1" ht="31.5" customHeight="1">
      <c r="A441" s="977" t="s">
        <v>1005</v>
      </c>
      <c r="B441" s="438" t="s">
        <v>528</v>
      </c>
      <c r="C441" s="571" t="s">
        <v>31</v>
      </c>
      <c r="D441" s="1012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3"/>
      <c r="K441" s="804">
        <v>262</v>
      </c>
      <c r="L441" s="805">
        <f t="shared" si="303"/>
        <v>0</v>
      </c>
      <c r="M441" s="804">
        <v>200.20000000000002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1">
        <f t="shared" si="297"/>
        <v>20</v>
      </c>
      <c r="AF441" s="748">
        <v>262</v>
      </c>
      <c r="AG441" s="748">
        <f t="shared" si="312"/>
        <v>5240</v>
      </c>
      <c r="AH441" s="748">
        <v>200.20000000000002</v>
      </c>
      <c r="AI441" s="748">
        <f t="shared" si="313"/>
        <v>4004.0000000000005</v>
      </c>
      <c r="AJ441" s="749">
        <f t="shared" si="314"/>
        <v>9244</v>
      </c>
    </row>
    <row r="442" spans="1:36" s="403" customFormat="1" ht="31.5" customHeight="1">
      <c r="A442" s="977" t="s">
        <v>1006</v>
      </c>
      <c r="B442" s="438" t="s">
        <v>528</v>
      </c>
      <c r="C442" s="571" t="s">
        <v>31</v>
      </c>
      <c r="D442" s="1012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3"/>
      <c r="K442" s="804">
        <v>262</v>
      </c>
      <c r="L442" s="805">
        <f t="shared" si="303"/>
        <v>0</v>
      </c>
      <c r="M442" s="804">
        <v>80.600000000000009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1">
        <f t="shared" si="297"/>
        <v>250</v>
      </c>
      <c r="AF442" s="748">
        <v>262</v>
      </c>
      <c r="AG442" s="748">
        <f t="shared" si="312"/>
        <v>65500</v>
      </c>
      <c r="AH442" s="748">
        <v>80.600000000000009</v>
      </c>
      <c r="AI442" s="748">
        <f t="shared" si="313"/>
        <v>20150.000000000004</v>
      </c>
      <c r="AJ442" s="749">
        <f t="shared" si="314"/>
        <v>85650</v>
      </c>
    </row>
    <row r="443" spans="1:36" s="403" customFormat="1" ht="31.5" customHeight="1">
      <c r="A443" s="977" t="s">
        <v>1007</v>
      </c>
      <c r="B443" s="438" t="s">
        <v>529</v>
      </c>
      <c r="C443" s="571" t="s">
        <v>31</v>
      </c>
      <c r="D443" s="1012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3"/>
      <c r="K443" s="804">
        <v>131</v>
      </c>
      <c r="L443" s="805">
        <f t="shared" si="303"/>
        <v>0</v>
      </c>
      <c r="M443" s="804">
        <v>3434.6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1">
        <f t="shared" si="297"/>
        <v>32</v>
      </c>
      <c r="AF443" s="748">
        <v>131</v>
      </c>
      <c r="AG443" s="748">
        <f t="shared" si="312"/>
        <v>4192</v>
      </c>
      <c r="AH443" s="748">
        <v>3434.6</v>
      </c>
      <c r="AI443" s="748">
        <f t="shared" si="313"/>
        <v>109907.2</v>
      </c>
      <c r="AJ443" s="749">
        <f t="shared" si="314"/>
        <v>114099.2</v>
      </c>
    </row>
    <row r="444" spans="1:36" s="403" customFormat="1" ht="31.5" customHeight="1">
      <c r="A444" s="977" t="s">
        <v>1008</v>
      </c>
      <c r="B444" s="438" t="s">
        <v>530</v>
      </c>
      <c r="C444" s="571" t="s">
        <v>32</v>
      </c>
      <c r="D444" s="1012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3"/>
      <c r="K444" s="804">
        <v>838.40000000000009</v>
      </c>
      <c r="L444" s="805">
        <f t="shared" si="303"/>
        <v>0</v>
      </c>
      <c r="M444" s="804">
        <v>1759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1">
        <f t="shared" si="297"/>
        <v>636</v>
      </c>
      <c r="AF444" s="748">
        <v>838.40000000000009</v>
      </c>
      <c r="AG444" s="748">
        <f t="shared" si="312"/>
        <v>533222.40000000002</v>
      </c>
      <c r="AH444" s="748">
        <v>1759</v>
      </c>
      <c r="AI444" s="748">
        <f t="shared" si="313"/>
        <v>1118724</v>
      </c>
      <c r="AJ444" s="749">
        <f t="shared" si="314"/>
        <v>1651946.4</v>
      </c>
    </row>
    <row r="445" spans="1:36" s="403" customFormat="1" ht="31.5" customHeight="1">
      <c r="A445" s="977" t="s">
        <v>1009</v>
      </c>
      <c r="B445" s="438" t="s">
        <v>531</v>
      </c>
      <c r="C445" s="571" t="s">
        <v>31</v>
      </c>
      <c r="D445" s="1012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3"/>
      <c r="K445" s="804">
        <v>1965</v>
      </c>
      <c r="L445" s="805">
        <f t="shared" si="303"/>
        <v>0</v>
      </c>
      <c r="M445" s="804">
        <v>20594.600000000002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1965</v>
      </c>
      <c r="AG445" s="748">
        <f t="shared" si="312"/>
        <v>39300</v>
      </c>
      <c r="AH445" s="748">
        <v>20594.600000000002</v>
      </c>
      <c r="AI445" s="748">
        <f t="shared" si="313"/>
        <v>411892.00000000006</v>
      </c>
      <c r="AJ445" s="749">
        <f t="shared" si="314"/>
        <v>451192.00000000006</v>
      </c>
    </row>
    <row r="446" spans="1:36" s="403" customFormat="1" ht="31.5" customHeight="1">
      <c r="A446" s="977" t="s">
        <v>1010</v>
      </c>
      <c r="B446" s="438" t="s">
        <v>463</v>
      </c>
      <c r="C446" s="571" t="s">
        <v>32</v>
      </c>
      <c r="D446" s="1012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3"/>
      <c r="K446" s="804">
        <v>246</v>
      </c>
      <c r="L446" s="805">
        <f t="shared" si="303"/>
        <v>0</v>
      </c>
      <c r="M446" s="804">
        <v>101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1">
        <f t="shared" si="297"/>
        <v>860</v>
      </c>
      <c r="AF446" s="748">
        <v>246</v>
      </c>
      <c r="AG446" s="748">
        <f t="shared" si="312"/>
        <v>211560</v>
      </c>
      <c r="AH446" s="748">
        <v>101</v>
      </c>
      <c r="AI446" s="748">
        <f t="shared" si="313"/>
        <v>86860</v>
      </c>
      <c r="AJ446" s="749">
        <f t="shared" si="314"/>
        <v>298420</v>
      </c>
    </row>
    <row r="447" spans="1:36" s="403" customFormat="1" ht="31.5" customHeight="1">
      <c r="A447" s="977" t="s">
        <v>1011</v>
      </c>
      <c r="B447" s="438" t="s">
        <v>532</v>
      </c>
      <c r="C447" s="571" t="s">
        <v>31</v>
      </c>
      <c r="D447" s="1012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3"/>
      <c r="K447" s="804">
        <v>131</v>
      </c>
      <c r="L447" s="805">
        <f t="shared" si="303"/>
        <v>0</v>
      </c>
      <c r="M447" s="804">
        <v>408.2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1">
        <f t="shared" si="297"/>
        <v>64</v>
      </c>
      <c r="AF447" s="748">
        <v>131</v>
      </c>
      <c r="AG447" s="748">
        <f t="shared" si="312"/>
        <v>8384</v>
      </c>
      <c r="AH447" s="748">
        <v>408.2</v>
      </c>
      <c r="AI447" s="748">
        <f t="shared" si="313"/>
        <v>26124.799999999999</v>
      </c>
      <c r="AJ447" s="749">
        <f t="shared" si="314"/>
        <v>34508.800000000003</v>
      </c>
    </row>
    <row r="448" spans="1:36" s="403" customFormat="1" ht="31.5" customHeight="1">
      <c r="A448" s="977" t="s">
        <v>1012</v>
      </c>
      <c r="B448" s="438" t="s">
        <v>465</v>
      </c>
      <c r="C448" s="571" t="s">
        <v>32</v>
      </c>
      <c r="D448" s="1012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3"/>
      <c r="K448" s="804">
        <v>65.5</v>
      </c>
      <c r="L448" s="805">
        <f t="shared" si="303"/>
        <v>0</v>
      </c>
      <c r="M448" s="804">
        <v>166.71200000000002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1">
        <f t="shared" si="297"/>
        <v>400</v>
      </c>
      <c r="AF448" s="748">
        <v>65.5</v>
      </c>
      <c r="AG448" s="748">
        <f t="shared" si="312"/>
        <v>26200</v>
      </c>
      <c r="AH448" s="748">
        <v>166.71200000000002</v>
      </c>
      <c r="AI448" s="748">
        <f t="shared" si="313"/>
        <v>66684.800000000003</v>
      </c>
      <c r="AJ448" s="749">
        <f t="shared" si="314"/>
        <v>92884.800000000003</v>
      </c>
    </row>
    <row r="449" spans="1:36" s="403" customFormat="1" ht="31.5" customHeight="1">
      <c r="A449" s="977" t="s">
        <v>1013</v>
      </c>
      <c r="B449" s="438" t="s">
        <v>466</v>
      </c>
      <c r="C449" s="571" t="s">
        <v>31</v>
      </c>
      <c r="D449" s="1012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3"/>
      <c r="K449" s="804">
        <v>32.75</v>
      </c>
      <c r="L449" s="805">
        <f t="shared" si="303"/>
        <v>0</v>
      </c>
      <c r="M449" s="804">
        <v>36.816000000000003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1">
        <f t="shared" si="297"/>
        <v>1240</v>
      </c>
      <c r="AF449" s="748">
        <v>32.75</v>
      </c>
      <c r="AG449" s="748">
        <f t="shared" si="312"/>
        <v>40610</v>
      </c>
      <c r="AH449" s="748">
        <v>36.816000000000003</v>
      </c>
      <c r="AI449" s="748">
        <f t="shared" si="313"/>
        <v>45651.840000000004</v>
      </c>
      <c r="AJ449" s="749">
        <f t="shared" si="314"/>
        <v>86261.84</v>
      </c>
    </row>
    <row r="450" spans="1:36" s="403" customFormat="1" ht="31.5" customHeight="1">
      <c r="A450" s="977" t="s">
        <v>1014</v>
      </c>
      <c r="B450" s="438" t="s">
        <v>464</v>
      </c>
      <c r="C450" s="571" t="s">
        <v>31</v>
      </c>
      <c r="D450" s="1012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3"/>
      <c r="K450" s="804">
        <v>262</v>
      </c>
      <c r="L450" s="805">
        <f t="shared" si="303"/>
        <v>0</v>
      </c>
      <c r="M450" s="804">
        <v>681.2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1">
        <f t="shared" si="297"/>
        <v>120</v>
      </c>
      <c r="AF450" s="748">
        <v>262</v>
      </c>
      <c r="AG450" s="748">
        <f t="shared" si="312"/>
        <v>31440</v>
      </c>
      <c r="AH450" s="748">
        <v>681.2</v>
      </c>
      <c r="AI450" s="748">
        <f t="shared" si="313"/>
        <v>81744</v>
      </c>
      <c r="AJ450" s="749">
        <f t="shared" si="314"/>
        <v>113184</v>
      </c>
    </row>
    <row r="451" spans="1:36" s="403" customFormat="1" ht="31.5" customHeight="1">
      <c r="A451" s="977" t="s">
        <v>1015</v>
      </c>
      <c r="B451" s="438" t="s">
        <v>533</v>
      </c>
      <c r="C451" s="571" t="s">
        <v>32</v>
      </c>
      <c r="D451" s="1012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3"/>
      <c r="K451" s="804">
        <v>65.5</v>
      </c>
      <c r="L451" s="805">
        <f t="shared" si="303"/>
        <v>0</v>
      </c>
      <c r="M451" s="804">
        <v>348.40000000000003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1">
        <f t="shared" si="297"/>
        <v>10</v>
      </c>
      <c r="AF451" s="748">
        <v>65.5</v>
      </c>
      <c r="AG451" s="748">
        <f t="shared" si="312"/>
        <v>655</v>
      </c>
      <c r="AH451" s="748">
        <v>348.40000000000003</v>
      </c>
      <c r="AI451" s="748">
        <f t="shared" si="313"/>
        <v>3484.0000000000005</v>
      </c>
      <c r="AJ451" s="749">
        <f t="shared" si="314"/>
        <v>4139</v>
      </c>
    </row>
    <row r="452" spans="1:36" s="403" customFormat="1" ht="31.5" customHeight="1">
      <c r="A452" s="977" t="s">
        <v>1016</v>
      </c>
      <c r="B452" s="438" t="s">
        <v>469</v>
      </c>
      <c r="C452" s="571" t="s">
        <v>32</v>
      </c>
      <c r="D452" s="1012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3"/>
      <c r="K452" s="804">
        <v>458.5</v>
      </c>
      <c r="L452" s="805">
        <f t="shared" si="303"/>
        <v>0</v>
      </c>
      <c r="M452" s="804">
        <v>369.2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1">
        <f t="shared" si="297"/>
        <v>1200</v>
      </c>
      <c r="AF452" s="748">
        <v>458.5</v>
      </c>
      <c r="AG452" s="748">
        <f t="shared" si="312"/>
        <v>550200</v>
      </c>
      <c r="AH452" s="748">
        <v>369.2</v>
      </c>
      <c r="AI452" s="748">
        <f t="shared" si="313"/>
        <v>443040</v>
      </c>
      <c r="AJ452" s="749">
        <f t="shared" si="314"/>
        <v>993240</v>
      </c>
    </row>
    <row r="453" spans="1:36" s="403" customFormat="1" ht="31.5" customHeight="1">
      <c r="A453" s="977" t="s">
        <v>1017</v>
      </c>
      <c r="B453" s="438" t="s">
        <v>534</v>
      </c>
      <c r="C453" s="571" t="s">
        <v>32</v>
      </c>
      <c r="D453" s="1012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3"/>
      <c r="K453" s="804">
        <v>458.5</v>
      </c>
      <c r="L453" s="805">
        <f t="shared" si="303"/>
        <v>0</v>
      </c>
      <c r="M453" s="804">
        <v>254.8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1">
        <f t="shared" si="297"/>
        <v>105</v>
      </c>
      <c r="AF453" s="748">
        <v>458.5</v>
      </c>
      <c r="AG453" s="748">
        <f t="shared" si="312"/>
        <v>48142.5</v>
      </c>
      <c r="AH453" s="748">
        <v>254.8</v>
      </c>
      <c r="AI453" s="748">
        <f t="shared" si="313"/>
        <v>26754</v>
      </c>
      <c r="AJ453" s="749">
        <f t="shared" si="314"/>
        <v>74896.5</v>
      </c>
    </row>
    <row r="454" spans="1:36" s="403" customFormat="1" ht="31.5" customHeight="1">
      <c r="A454" s="977" t="s">
        <v>1018</v>
      </c>
      <c r="B454" s="438" t="s">
        <v>535</v>
      </c>
      <c r="C454" s="571" t="s">
        <v>32</v>
      </c>
      <c r="D454" s="1012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3"/>
      <c r="K454" s="804">
        <v>1283.8</v>
      </c>
      <c r="L454" s="805">
        <f t="shared" si="303"/>
        <v>0</v>
      </c>
      <c r="M454" s="804">
        <v>2241.2000000000003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1">
        <f t="shared" si="297"/>
        <v>40</v>
      </c>
      <c r="AF454" s="748">
        <v>1283.8</v>
      </c>
      <c r="AG454" s="748">
        <f t="shared" si="312"/>
        <v>51352</v>
      </c>
      <c r="AH454" s="748">
        <v>2241.2000000000003</v>
      </c>
      <c r="AI454" s="748">
        <f t="shared" si="313"/>
        <v>89648.000000000015</v>
      </c>
      <c r="AJ454" s="749">
        <f t="shared" si="314"/>
        <v>141000</v>
      </c>
    </row>
    <row r="455" spans="1:36" s="403" customFormat="1" ht="31.5" customHeight="1">
      <c r="A455" s="977" t="s">
        <v>1019</v>
      </c>
      <c r="B455" s="438" t="s">
        <v>536</v>
      </c>
      <c r="C455" s="571" t="s">
        <v>32</v>
      </c>
      <c r="D455" s="1012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3"/>
      <c r="K455" s="804">
        <v>1048</v>
      </c>
      <c r="L455" s="805">
        <f t="shared" si="303"/>
        <v>0</v>
      </c>
      <c r="M455" s="804">
        <v>1084.2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1">
        <f t="shared" si="297"/>
        <v>780</v>
      </c>
      <c r="AF455" s="748">
        <v>1048</v>
      </c>
      <c r="AG455" s="748">
        <f t="shared" si="312"/>
        <v>817440</v>
      </c>
      <c r="AH455" s="748">
        <v>1084.2</v>
      </c>
      <c r="AI455" s="748">
        <f t="shared" si="313"/>
        <v>845676</v>
      </c>
      <c r="AJ455" s="749">
        <f t="shared" si="314"/>
        <v>1663116</v>
      </c>
    </row>
    <row r="456" spans="1:36" s="403" customFormat="1" ht="31.5" customHeight="1">
      <c r="A456" s="977" t="s">
        <v>1020</v>
      </c>
      <c r="B456" s="438" t="s">
        <v>537</v>
      </c>
      <c r="C456" s="571" t="s">
        <v>171</v>
      </c>
      <c r="D456" s="1012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3"/>
      <c r="K456" s="804">
        <v>1249.74</v>
      </c>
      <c r="L456" s="805">
        <f t="shared" si="303"/>
        <v>0</v>
      </c>
      <c r="M456" s="804"/>
      <c r="N456" s="805"/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1">
        <f t="shared" si="297"/>
        <v>2.7</v>
      </c>
      <c r="AF456" s="748">
        <v>1249.74</v>
      </c>
      <c r="AG456" s="748">
        <f t="shared" si="312"/>
        <v>3374.2980000000002</v>
      </c>
      <c r="AH456" s="748"/>
      <c r="AI456" s="748"/>
      <c r="AJ456" s="749">
        <f t="shared" si="314"/>
        <v>3374.2980000000002</v>
      </c>
    </row>
    <row r="457" spans="1:36" s="403" customFormat="1" ht="31.5" customHeight="1">
      <c r="A457" s="977" t="s">
        <v>1021</v>
      </c>
      <c r="B457" s="438" t="s">
        <v>538</v>
      </c>
      <c r="C457" s="576" t="s">
        <v>171</v>
      </c>
      <c r="D457" s="1020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8"/>
      <c r="K457" s="804">
        <v>1522.22</v>
      </c>
      <c r="L457" s="805">
        <f t="shared" si="303"/>
        <v>0</v>
      </c>
      <c r="M457" s="804">
        <v>1092</v>
      </c>
      <c r="N457" s="805">
        <f>M457*J457</f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1">
        <f t="shared" si="297"/>
        <v>1.2</v>
      </c>
      <c r="AF457" s="748">
        <v>1522.22</v>
      </c>
      <c r="AG457" s="748">
        <f t="shared" si="312"/>
        <v>1826.664</v>
      </c>
      <c r="AH457" s="748">
        <v>1092</v>
      </c>
      <c r="AI457" s="748">
        <f>AH457*AE457</f>
        <v>1310.3999999999999</v>
      </c>
      <c r="AJ457" s="749">
        <f t="shared" si="314"/>
        <v>3137.0639999999999</v>
      </c>
    </row>
    <row r="458" spans="1:36" s="403" customFormat="1" ht="31.5" customHeight="1">
      <c r="A458" s="977" t="s">
        <v>1022</v>
      </c>
      <c r="B458" s="438" t="s">
        <v>539</v>
      </c>
      <c r="C458" s="571" t="s">
        <v>171</v>
      </c>
      <c r="D458" s="1012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3"/>
      <c r="K458" s="804">
        <v>1249.74</v>
      </c>
      <c r="L458" s="805">
        <f t="shared" si="303"/>
        <v>0</v>
      </c>
      <c r="M458" s="804"/>
      <c r="N458" s="805"/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1">
        <f t="shared" si="297"/>
        <v>1.5</v>
      </c>
      <c r="AF458" s="748">
        <v>1249.74</v>
      </c>
      <c r="AG458" s="748">
        <f t="shared" si="312"/>
        <v>1874.6100000000001</v>
      </c>
      <c r="AH458" s="748"/>
      <c r="AI458" s="748"/>
      <c r="AJ458" s="749">
        <f t="shared" si="314"/>
        <v>1874.6100000000001</v>
      </c>
    </row>
    <row r="459" spans="1:36" s="403" customFormat="1" ht="31.5" customHeight="1">
      <c r="A459" s="977" t="s">
        <v>1023</v>
      </c>
      <c r="B459" s="438" t="s">
        <v>540</v>
      </c>
      <c r="C459" s="571" t="s">
        <v>171</v>
      </c>
      <c r="D459" s="1012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3"/>
      <c r="K459" s="804">
        <v>3144</v>
      </c>
      <c r="L459" s="805">
        <f t="shared" si="303"/>
        <v>0</v>
      </c>
      <c r="M459" s="804"/>
      <c r="N459" s="805"/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1">
        <f t="shared" si="297"/>
        <v>1.2</v>
      </c>
      <c r="AF459" s="748">
        <v>3144</v>
      </c>
      <c r="AG459" s="748">
        <f t="shared" si="312"/>
        <v>3772.7999999999997</v>
      </c>
      <c r="AH459" s="748"/>
      <c r="AI459" s="748"/>
      <c r="AJ459" s="749">
        <f t="shared" si="314"/>
        <v>3772.7999999999997</v>
      </c>
    </row>
    <row r="460" spans="1:36" s="403" customFormat="1" ht="31.5" customHeight="1">
      <c r="A460" s="977" t="s">
        <v>1024</v>
      </c>
      <c r="B460" s="438" t="s">
        <v>268</v>
      </c>
      <c r="C460" s="571" t="s">
        <v>224</v>
      </c>
      <c r="D460" s="1012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3"/>
      <c r="K460" s="804"/>
      <c r="L460" s="805"/>
      <c r="M460" s="804">
        <v>28704</v>
      </c>
      <c r="N460" s="805">
        <f>M460*J460</f>
        <v>0</v>
      </c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1">
        <f t="shared" si="297"/>
        <v>1</v>
      </c>
      <c r="AF460" s="748"/>
      <c r="AG460" s="748"/>
      <c r="AH460" s="748">
        <v>28704</v>
      </c>
      <c r="AI460" s="748">
        <f>AH460*AE460</f>
        <v>28704</v>
      </c>
      <c r="AJ460" s="749">
        <f t="shared" si="314"/>
        <v>28704</v>
      </c>
    </row>
    <row r="461" spans="1:36" s="403" customFormat="1" ht="31.5" customHeight="1">
      <c r="A461" s="977" t="s">
        <v>1025</v>
      </c>
      <c r="B461" s="438" t="s">
        <v>358</v>
      </c>
      <c r="C461" s="571" t="s">
        <v>224</v>
      </c>
      <c r="D461" s="1012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3"/>
      <c r="K461" s="804">
        <v>76800</v>
      </c>
      <c r="L461" s="805">
        <f>K461*J461</f>
        <v>0</v>
      </c>
      <c r="M461" s="804"/>
      <c r="N461" s="805"/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1">
        <f t="shared" si="297"/>
        <v>1</v>
      </c>
      <c r="AF461" s="748">
        <v>76800</v>
      </c>
      <c r="AG461" s="748">
        <f>AF461*AE461</f>
        <v>76800</v>
      </c>
      <c r="AH461" s="748"/>
      <c r="AI461" s="748"/>
      <c r="AJ461" s="749">
        <f t="shared" si="314"/>
        <v>76800</v>
      </c>
    </row>
    <row r="462" spans="1:36" s="404" customFormat="1" ht="31.5" customHeight="1">
      <c r="A462" s="976" t="s">
        <v>541</v>
      </c>
      <c r="B462" s="695" t="s">
        <v>542</v>
      </c>
      <c r="C462" s="696"/>
      <c r="D462" s="1002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30"/>
      <c r="K462" s="799"/>
      <c r="L462" s="800">
        <f>SUM(L463:L480)</f>
        <v>0</v>
      </c>
      <c r="M462" s="799"/>
      <c r="N462" s="800">
        <f>SUM(N463:N480)</f>
        <v>0</v>
      </c>
      <c r="O462" s="810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1">
        <f t="shared" si="297"/>
        <v>0</v>
      </c>
      <c r="AF462" s="746"/>
      <c r="AG462" s="746">
        <f>SUM(AG463:AG480)</f>
        <v>557498.30000000005</v>
      </c>
      <c r="AH462" s="746"/>
      <c r="AI462" s="746">
        <f>SUM(AI463:AI480)</f>
        <v>1249440.52</v>
      </c>
      <c r="AJ462" s="747">
        <f>SUM(AJ463:AJ480)</f>
        <v>1806938.82</v>
      </c>
    </row>
    <row r="463" spans="1:36" s="403" customFormat="1" ht="31.5" customHeight="1">
      <c r="A463" s="977" t="s">
        <v>840</v>
      </c>
      <c r="B463" s="438" t="s">
        <v>393</v>
      </c>
      <c r="C463" s="571" t="s">
        <v>31</v>
      </c>
      <c r="D463" s="1012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3"/>
      <c r="K463" s="804">
        <v>5502</v>
      </c>
      <c r="L463" s="805">
        <f t="shared" ref="L463:L478" si="318">K463*J463</f>
        <v>0</v>
      </c>
      <c r="M463" s="804">
        <v>87964</v>
      </c>
      <c r="N463" s="805">
        <f t="shared" ref="N463:N479" si="319">M463*J463</f>
        <v>0</v>
      </c>
      <c r="O463" s="809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1">
        <f t="shared" si="297"/>
        <v>1</v>
      </c>
      <c r="AF463" s="748">
        <v>5502</v>
      </c>
      <c r="AG463" s="748">
        <f t="shared" ref="AG463:AG478" si="327">AF463*AE463</f>
        <v>5502</v>
      </c>
      <c r="AH463" s="748">
        <v>87964</v>
      </c>
      <c r="AI463" s="748">
        <f t="shared" ref="AI463:AI479" si="328">AH463*AE463</f>
        <v>87964</v>
      </c>
      <c r="AJ463" s="749">
        <f t="shared" ref="AJ463:AJ480" si="329">AI463+AG463</f>
        <v>93466</v>
      </c>
    </row>
    <row r="464" spans="1:36" s="403" customFormat="1" ht="31.5" customHeight="1">
      <c r="A464" s="977" t="s">
        <v>1027</v>
      </c>
      <c r="B464" s="438" t="s">
        <v>393</v>
      </c>
      <c r="C464" s="571" t="s">
        <v>32</v>
      </c>
      <c r="D464" s="1012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3"/>
      <c r="K464" s="804">
        <v>314.40000000000003</v>
      </c>
      <c r="L464" s="805">
        <f t="shared" si="318"/>
        <v>0</v>
      </c>
      <c r="M464" s="804">
        <v>2857.4</v>
      </c>
      <c r="N464" s="805">
        <f t="shared" si="319"/>
        <v>0</v>
      </c>
      <c r="O464" s="809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1">
        <f t="shared" si="297"/>
        <v>70</v>
      </c>
      <c r="AF464" s="748">
        <v>314.40000000000003</v>
      </c>
      <c r="AG464" s="748">
        <f t="shared" si="327"/>
        <v>22008.000000000004</v>
      </c>
      <c r="AH464" s="748">
        <v>2857.4</v>
      </c>
      <c r="AI464" s="748">
        <f t="shared" si="328"/>
        <v>200018</v>
      </c>
      <c r="AJ464" s="749">
        <f t="shared" si="329"/>
        <v>222026</v>
      </c>
    </row>
    <row r="465" spans="1:36" s="403" customFormat="1" ht="31.5" customHeight="1">
      <c r="A465" s="977" t="s">
        <v>1028</v>
      </c>
      <c r="B465" s="438" t="s">
        <v>460</v>
      </c>
      <c r="C465" s="571" t="s">
        <v>32</v>
      </c>
      <c r="D465" s="1012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3"/>
      <c r="K465" s="804">
        <v>162.44</v>
      </c>
      <c r="L465" s="805">
        <f t="shared" si="318"/>
        <v>0</v>
      </c>
      <c r="M465" s="804">
        <v>496.6</v>
      </c>
      <c r="N465" s="805">
        <f t="shared" si="319"/>
        <v>0</v>
      </c>
      <c r="O465" s="809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1">
        <f t="shared" si="297"/>
        <v>15</v>
      </c>
      <c r="AF465" s="748">
        <v>162.44</v>
      </c>
      <c r="AG465" s="748">
        <f t="shared" si="327"/>
        <v>2436.6</v>
      </c>
      <c r="AH465" s="748">
        <v>496.6</v>
      </c>
      <c r="AI465" s="748">
        <f t="shared" si="328"/>
        <v>7449</v>
      </c>
      <c r="AJ465" s="749">
        <f t="shared" si="329"/>
        <v>9885.6</v>
      </c>
    </row>
    <row r="466" spans="1:36" s="403" customFormat="1" ht="31.5" customHeight="1">
      <c r="A466" s="977" t="s">
        <v>1029</v>
      </c>
      <c r="B466" s="438" t="s">
        <v>460</v>
      </c>
      <c r="C466" s="571" t="s">
        <v>32</v>
      </c>
      <c r="D466" s="1012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3"/>
      <c r="K466" s="804">
        <v>162.44</v>
      </c>
      <c r="L466" s="805">
        <f t="shared" si="318"/>
        <v>0</v>
      </c>
      <c r="M466" s="804">
        <v>434.2</v>
      </c>
      <c r="N466" s="805">
        <f t="shared" si="319"/>
        <v>0</v>
      </c>
      <c r="O466" s="809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1">
        <f t="shared" si="297"/>
        <v>350</v>
      </c>
      <c r="AF466" s="748">
        <v>162.44</v>
      </c>
      <c r="AG466" s="748">
        <f t="shared" si="327"/>
        <v>56854</v>
      </c>
      <c r="AH466" s="748">
        <v>434.2</v>
      </c>
      <c r="AI466" s="748">
        <f t="shared" si="328"/>
        <v>151970</v>
      </c>
      <c r="AJ466" s="749">
        <f t="shared" si="329"/>
        <v>208824</v>
      </c>
    </row>
    <row r="467" spans="1:36" s="403" customFormat="1" ht="31.5" customHeight="1">
      <c r="A467" s="977" t="s">
        <v>1030</v>
      </c>
      <c r="B467" s="438" t="s">
        <v>460</v>
      </c>
      <c r="C467" s="571" t="s">
        <v>32</v>
      </c>
      <c r="D467" s="1012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3"/>
      <c r="K467" s="804">
        <v>162.44</v>
      </c>
      <c r="L467" s="805">
        <f t="shared" si="318"/>
        <v>0</v>
      </c>
      <c r="M467" s="804">
        <v>184.6</v>
      </c>
      <c r="N467" s="805">
        <f t="shared" si="319"/>
        <v>0</v>
      </c>
      <c r="O467" s="809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1">
        <f t="shared" si="297"/>
        <v>210</v>
      </c>
      <c r="AF467" s="748">
        <v>162.44</v>
      </c>
      <c r="AG467" s="748">
        <f t="shared" si="327"/>
        <v>34112.400000000001</v>
      </c>
      <c r="AH467" s="748">
        <v>184.6</v>
      </c>
      <c r="AI467" s="748">
        <f t="shared" si="328"/>
        <v>38766</v>
      </c>
      <c r="AJ467" s="749">
        <f t="shared" si="329"/>
        <v>72878.399999999994</v>
      </c>
    </row>
    <row r="468" spans="1:36" s="403" customFormat="1" ht="31.5" customHeight="1">
      <c r="A468" s="977" t="s">
        <v>1031</v>
      </c>
      <c r="B468" s="438" t="s">
        <v>460</v>
      </c>
      <c r="C468" s="571" t="s">
        <v>32</v>
      </c>
      <c r="D468" s="1012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3"/>
      <c r="K468" s="804">
        <v>162.44</v>
      </c>
      <c r="L468" s="805">
        <f t="shared" si="318"/>
        <v>0</v>
      </c>
      <c r="M468" s="804">
        <v>166.92000000000002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1">
        <f t="shared" si="297"/>
        <v>270</v>
      </c>
      <c r="AF468" s="748">
        <v>162.44</v>
      </c>
      <c r="AG468" s="748">
        <f t="shared" si="327"/>
        <v>43858.8</v>
      </c>
      <c r="AH468" s="748">
        <v>166.92000000000002</v>
      </c>
      <c r="AI468" s="748">
        <f t="shared" si="328"/>
        <v>45068.4</v>
      </c>
      <c r="AJ468" s="749">
        <f t="shared" si="329"/>
        <v>88927.200000000012</v>
      </c>
    </row>
    <row r="469" spans="1:36" s="403" customFormat="1" ht="31.5" customHeight="1">
      <c r="A469" s="977" t="s">
        <v>1032</v>
      </c>
      <c r="B469" s="438" t="s">
        <v>400</v>
      </c>
      <c r="C469" s="571" t="s">
        <v>378</v>
      </c>
      <c r="D469" s="1012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3"/>
      <c r="K469" s="804">
        <v>838.40000000000009</v>
      </c>
      <c r="L469" s="805">
        <f t="shared" si="318"/>
        <v>0</v>
      </c>
      <c r="M469" s="804">
        <v>1759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1">
        <f t="shared" si="297"/>
        <v>300</v>
      </c>
      <c r="AF469" s="748">
        <v>838.40000000000009</v>
      </c>
      <c r="AG469" s="748">
        <f t="shared" si="327"/>
        <v>251520.00000000003</v>
      </c>
      <c r="AH469" s="748">
        <v>1759</v>
      </c>
      <c r="AI469" s="748">
        <f t="shared" si="328"/>
        <v>527700</v>
      </c>
      <c r="AJ469" s="749">
        <f t="shared" si="329"/>
        <v>779220</v>
      </c>
    </row>
    <row r="470" spans="1:36" s="403" customFormat="1" ht="31.5" customHeight="1">
      <c r="A470" s="977" t="s">
        <v>1033</v>
      </c>
      <c r="B470" s="438" t="s">
        <v>463</v>
      </c>
      <c r="C470" s="571" t="s">
        <v>31</v>
      </c>
      <c r="D470" s="1012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3"/>
      <c r="K470" s="804">
        <v>262</v>
      </c>
      <c r="L470" s="805">
        <f t="shared" si="318"/>
        <v>0</v>
      </c>
      <c r="M470" s="804">
        <v>681.2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1">
        <f t="shared" si="297"/>
        <v>110</v>
      </c>
      <c r="AF470" s="748">
        <v>262</v>
      </c>
      <c r="AG470" s="748">
        <f t="shared" si="327"/>
        <v>28820</v>
      </c>
      <c r="AH470" s="748">
        <v>681.2</v>
      </c>
      <c r="AI470" s="748">
        <f t="shared" si="328"/>
        <v>74932</v>
      </c>
      <c r="AJ470" s="749">
        <f t="shared" si="329"/>
        <v>103752</v>
      </c>
    </row>
    <row r="471" spans="1:36" s="403" customFormat="1" ht="31.5" customHeight="1">
      <c r="A471" s="977" t="s">
        <v>1034</v>
      </c>
      <c r="B471" s="438" t="s">
        <v>543</v>
      </c>
      <c r="C471" s="571" t="s">
        <v>378</v>
      </c>
      <c r="D471" s="1012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3"/>
      <c r="K471" s="804">
        <v>52.400000000000006</v>
      </c>
      <c r="L471" s="805">
        <f t="shared" si="318"/>
        <v>0</v>
      </c>
      <c r="M471" s="804">
        <v>130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1">
        <f t="shared" si="297"/>
        <v>30</v>
      </c>
      <c r="AF471" s="748">
        <v>52.400000000000006</v>
      </c>
      <c r="AG471" s="748">
        <f t="shared" si="327"/>
        <v>1572.0000000000002</v>
      </c>
      <c r="AH471" s="748">
        <v>130</v>
      </c>
      <c r="AI471" s="748">
        <f t="shared" si="328"/>
        <v>3900</v>
      </c>
      <c r="AJ471" s="749">
        <f t="shared" si="329"/>
        <v>5472</v>
      </c>
    </row>
    <row r="472" spans="1:36" s="403" customFormat="1" ht="31.5" customHeight="1">
      <c r="A472" s="977" t="s">
        <v>1035</v>
      </c>
      <c r="B472" s="438" t="s">
        <v>464</v>
      </c>
      <c r="C472" s="576" t="s">
        <v>378</v>
      </c>
      <c r="D472" s="1020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8"/>
      <c r="K472" s="804">
        <v>45.85</v>
      </c>
      <c r="L472" s="805">
        <f t="shared" si="318"/>
        <v>0</v>
      </c>
      <c r="M472" s="804">
        <v>58.5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1">
        <f t="shared" si="297"/>
        <v>320</v>
      </c>
      <c r="AF472" s="748">
        <v>45.85</v>
      </c>
      <c r="AG472" s="748">
        <f t="shared" si="327"/>
        <v>14672</v>
      </c>
      <c r="AH472" s="748">
        <v>58.5</v>
      </c>
      <c r="AI472" s="748">
        <f t="shared" si="328"/>
        <v>18720</v>
      </c>
      <c r="AJ472" s="749">
        <f t="shared" si="329"/>
        <v>33392</v>
      </c>
    </row>
    <row r="473" spans="1:36" s="403" customFormat="1" ht="31.5" customHeight="1">
      <c r="A473" s="977" t="s">
        <v>1036</v>
      </c>
      <c r="B473" s="438" t="s">
        <v>465</v>
      </c>
      <c r="C473" s="576" t="s">
        <v>32</v>
      </c>
      <c r="D473" s="1020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8"/>
      <c r="K473" s="804">
        <v>65.5</v>
      </c>
      <c r="L473" s="805">
        <f t="shared" si="318"/>
        <v>0</v>
      </c>
      <c r="M473" s="804">
        <v>166.71200000000002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1">
        <f t="shared" si="297"/>
        <v>100</v>
      </c>
      <c r="AF473" s="748">
        <v>65.5</v>
      </c>
      <c r="AG473" s="748">
        <f t="shared" si="327"/>
        <v>6550</v>
      </c>
      <c r="AH473" s="748">
        <v>166.71200000000002</v>
      </c>
      <c r="AI473" s="748">
        <f t="shared" si="328"/>
        <v>16671.2</v>
      </c>
      <c r="AJ473" s="749">
        <f t="shared" si="329"/>
        <v>23221.200000000001</v>
      </c>
    </row>
    <row r="474" spans="1:36" s="403" customFormat="1" ht="31.5" customHeight="1">
      <c r="A474" s="977" t="s">
        <v>1037</v>
      </c>
      <c r="B474" s="438" t="s">
        <v>544</v>
      </c>
      <c r="C474" s="576" t="s">
        <v>31</v>
      </c>
      <c r="D474" s="1020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8"/>
      <c r="K474" s="804">
        <v>32.75</v>
      </c>
      <c r="L474" s="805">
        <f t="shared" si="318"/>
        <v>0</v>
      </c>
      <c r="M474" s="804">
        <v>43.42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1">
        <f t="shared" si="297"/>
        <v>30</v>
      </c>
      <c r="AF474" s="748">
        <v>32.75</v>
      </c>
      <c r="AG474" s="748">
        <f t="shared" si="327"/>
        <v>982.5</v>
      </c>
      <c r="AH474" s="748">
        <v>43.42</v>
      </c>
      <c r="AI474" s="748">
        <f t="shared" si="328"/>
        <v>1302.6000000000001</v>
      </c>
      <c r="AJ474" s="749">
        <f t="shared" si="329"/>
        <v>2285.1000000000004</v>
      </c>
    </row>
    <row r="475" spans="1:36" s="403" customFormat="1" ht="31.5" customHeight="1">
      <c r="A475" s="977" t="s">
        <v>1038</v>
      </c>
      <c r="B475" s="438" t="s">
        <v>466</v>
      </c>
      <c r="C475" s="576" t="s">
        <v>31</v>
      </c>
      <c r="D475" s="1020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8"/>
      <c r="K475" s="804">
        <v>32.75</v>
      </c>
      <c r="L475" s="805">
        <f t="shared" si="318"/>
        <v>0</v>
      </c>
      <c r="M475" s="804">
        <v>36.816000000000003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1">
        <f t="shared" si="297"/>
        <v>420</v>
      </c>
      <c r="AF475" s="748">
        <v>32.75</v>
      </c>
      <c r="AG475" s="748">
        <f t="shared" si="327"/>
        <v>13755</v>
      </c>
      <c r="AH475" s="748">
        <v>36.816000000000003</v>
      </c>
      <c r="AI475" s="748">
        <f t="shared" si="328"/>
        <v>15462.720000000001</v>
      </c>
      <c r="AJ475" s="749">
        <f t="shared" si="329"/>
        <v>29217.72</v>
      </c>
    </row>
    <row r="476" spans="1:36" s="403" customFormat="1" ht="31.5" customHeight="1">
      <c r="A476" s="977" t="s">
        <v>1039</v>
      </c>
      <c r="B476" s="438" t="s">
        <v>465</v>
      </c>
      <c r="C476" s="571" t="s">
        <v>31</v>
      </c>
      <c r="D476" s="1012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3"/>
      <c r="K476" s="804">
        <v>1965</v>
      </c>
      <c r="L476" s="805">
        <f t="shared" si="318"/>
        <v>0</v>
      </c>
      <c r="M476" s="804">
        <v>20594.600000000002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1">
        <f t="shared" si="297"/>
        <v>1</v>
      </c>
      <c r="AF476" s="748">
        <v>1965</v>
      </c>
      <c r="AG476" s="748">
        <f t="shared" si="327"/>
        <v>1965</v>
      </c>
      <c r="AH476" s="748">
        <v>20594.600000000002</v>
      </c>
      <c r="AI476" s="748">
        <f t="shared" si="328"/>
        <v>20594.600000000002</v>
      </c>
      <c r="AJ476" s="749">
        <f t="shared" si="329"/>
        <v>22559.600000000002</v>
      </c>
    </row>
    <row r="477" spans="1:36" s="403" customFormat="1" ht="31.5" customHeight="1">
      <c r="A477" s="977" t="s">
        <v>1040</v>
      </c>
      <c r="B477" s="438" t="s">
        <v>466</v>
      </c>
      <c r="C477" s="571" t="s">
        <v>31</v>
      </c>
      <c r="D477" s="1012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3"/>
      <c r="K477" s="804">
        <v>262</v>
      </c>
      <c r="L477" s="805">
        <f t="shared" si="318"/>
        <v>0</v>
      </c>
      <c r="M477" s="804">
        <v>109.2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1">
        <f t="shared" ref="AE477:AE540" si="331">D477-S477-Y477</f>
        <v>15</v>
      </c>
      <c r="AF477" s="748">
        <v>262</v>
      </c>
      <c r="AG477" s="748">
        <f t="shared" si="327"/>
        <v>3930</v>
      </c>
      <c r="AH477" s="748">
        <v>109.2</v>
      </c>
      <c r="AI477" s="748">
        <f t="shared" si="328"/>
        <v>1638</v>
      </c>
      <c r="AJ477" s="749">
        <f t="shared" si="329"/>
        <v>5568</v>
      </c>
    </row>
    <row r="478" spans="1:36" s="403" customFormat="1" ht="31.5" customHeight="1">
      <c r="A478" s="977" t="s">
        <v>1041</v>
      </c>
      <c r="B478" s="438" t="s">
        <v>467</v>
      </c>
      <c r="C478" s="571" t="s">
        <v>32</v>
      </c>
      <c r="D478" s="1012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3"/>
      <c r="K478" s="804">
        <v>1048</v>
      </c>
      <c r="L478" s="805">
        <f t="shared" si="318"/>
        <v>0</v>
      </c>
      <c r="M478" s="804">
        <v>1084.2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1">
        <f t="shared" si="331"/>
        <v>20</v>
      </c>
      <c r="AF478" s="748">
        <v>1048</v>
      </c>
      <c r="AG478" s="748">
        <f t="shared" si="327"/>
        <v>20960</v>
      </c>
      <c r="AH478" s="748">
        <v>1084.2</v>
      </c>
      <c r="AI478" s="748">
        <f t="shared" si="328"/>
        <v>21684</v>
      </c>
      <c r="AJ478" s="749">
        <f t="shared" si="329"/>
        <v>42644</v>
      </c>
    </row>
    <row r="479" spans="1:36" s="403" customFormat="1" ht="31.5" customHeight="1">
      <c r="A479" s="977" t="s">
        <v>1042</v>
      </c>
      <c r="B479" s="438" t="s">
        <v>268</v>
      </c>
      <c r="C479" s="571" t="s">
        <v>224</v>
      </c>
      <c r="D479" s="1012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3"/>
      <c r="K479" s="804"/>
      <c r="L479" s="805"/>
      <c r="M479" s="804">
        <v>15600</v>
      </c>
      <c r="N479" s="805">
        <f t="shared" si="319"/>
        <v>0</v>
      </c>
      <c r="O479" s="809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1">
        <f t="shared" si="331"/>
        <v>1</v>
      </c>
      <c r="AF479" s="748"/>
      <c r="AG479" s="748"/>
      <c r="AH479" s="748">
        <v>15600</v>
      </c>
      <c r="AI479" s="748">
        <f t="shared" si="328"/>
        <v>15600</v>
      </c>
      <c r="AJ479" s="749">
        <f t="shared" si="329"/>
        <v>15600</v>
      </c>
    </row>
    <row r="480" spans="1:36" s="403" customFormat="1" ht="31.5" customHeight="1">
      <c r="A480" s="977" t="s">
        <v>1026</v>
      </c>
      <c r="B480" s="438" t="s">
        <v>358</v>
      </c>
      <c r="C480" s="571" t="s">
        <v>224</v>
      </c>
      <c r="D480" s="1012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3"/>
      <c r="K480" s="804">
        <v>48000</v>
      </c>
      <c r="L480" s="805">
        <f>K480*J480</f>
        <v>0</v>
      </c>
      <c r="M480" s="804"/>
      <c r="N480" s="805"/>
      <c r="O480" s="809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1">
        <f t="shared" si="331"/>
        <v>1</v>
      </c>
      <c r="AF480" s="748">
        <v>48000</v>
      </c>
      <c r="AG480" s="748">
        <f>AF480*AE480</f>
        <v>48000</v>
      </c>
      <c r="AH480" s="748"/>
      <c r="AI480" s="748"/>
      <c r="AJ480" s="749">
        <f t="shared" si="329"/>
        <v>48000</v>
      </c>
    </row>
    <row r="481" spans="1:36" s="404" customFormat="1" ht="31.5" customHeight="1">
      <c r="A481" s="976" t="s">
        <v>545</v>
      </c>
      <c r="B481" s="695" t="s">
        <v>546</v>
      </c>
      <c r="C481" s="696"/>
      <c r="D481" s="1002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30"/>
      <c r="K481" s="799"/>
      <c r="L481" s="800">
        <f>SUM(L482:L485)</f>
        <v>0</v>
      </c>
      <c r="M481" s="799"/>
      <c r="N481" s="800">
        <f>SUM(N482:N485)</f>
        <v>0</v>
      </c>
      <c r="O481" s="810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1">
        <f t="shared" si="331"/>
        <v>0</v>
      </c>
      <c r="AF481" s="746"/>
      <c r="AG481" s="746">
        <f>SUM(AG482:AG485)</f>
        <v>5968365.7944</v>
      </c>
      <c r="AH481" s="746"/>
      <c r="AI481" s="746">
        <f>SUM(AI482:AI485)</f>
        <v>11061320.059999999</v>
      </c>
      <c r="AJ481" s="747">
        <f>SUM(AJ482:AJ485)</f>
        <v>17029685.854400001</v>
      </c>
    </row>
    <row r="482" spans="1:36" s="494" customFormat="1" ht="31.5" customHeight="1">
      <c r="A482" s="974" t="s">
        <v>841</v>
      </c>
      <c r="B482" s="431" t="s">
        <v>274</v>
      </c>
      <c r="C482" s="574" t="s">
        <v>224</v>
      </c>
      <c r="D482" s="1014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8"/>
      <c r="K482" s="834">
        <v>29532.639999999999</v>
      </c>
      <c r="L482" s="835">
        <f>K482*J482</f>
        <v>0</v>
      </c>
      <c r="M482" s="834">
        <v>262311.77374999999</v>
      </c>
      <c r="N482" s="835">
        <f>M482*J482</f>
        <v>0</v>
      </c>
      <c r="O482" s="809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1">
        <f t="shared" si="331"/>
        <v>16</v>
      </c>
      <c r="AF482" s="764">
        <v>29532.639999999999</v>
      </c>
      <c r="AG482" s="764">
        <f>AF482*AE482</f>
        <v>472522.23999999999</v>
      </c>
      <c r="AH482" s="764">
        <v>262311.77374999999</v>
      </c>
      <c r="AI482" s="764">
        <f>AH482*AE482</f>
        <v>4196988.38</v>
      </c>
      <c r="AJ482" s="749">
        <f>AI482+AG482</f>
        <v>4669510.62</v>
      </c>
    </row>
    <row r="483" spans="1:36" s="494" customFormat="1" ht="31.5" customHeight="1">
      <c r="A483" s="974" t="s">
        <v>1043</v>
      </c>
      <c r="B483" s="431" t="s">
        <v>285</v>
      </c>
      <c r="C483" s="574" t="s">
        <v>213</v>
      </c>
      <c r="D483" s="1014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8"/>
      <c r="K483" s="834">
        <v>305</v>
      </c>
      <c r="L483" s="835">
        <f>K483*J483</f>
        <v>0</v>
      </c>
      <c r="M483" s="834">
        <v>405</v>
      </c>
      <c r="N483" s="835">
        <f>M483*J483</f>
        <v>0</v>
      </c>
      <c r="O483" s="809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1">
        <f t="shared" si="331"/>
        <v>14210</v>
      </c>
      <c r="AF483" s="764">
        <v>305</v>
      </c>
      <c r="AG483" s="764">
        <f>AF483*AE483</f>
        <v>4334050</v>
      </c>
      <c r="AH483" s="764">
        <v>405</v>
      </c>
      <c r="AI483" s="764">
        <f>AH483*AE483</f>
        <v>5755050</v>
      </c>
      <c r="AJ483" s="749">
        <f>AI483+AG483</f>
        <v>10089100</v>
      </c>
    </row>
    <row r="484" spans="1:36" s="494" customFormat="1" ht="31.5" customHeight="1">
      <c r="A484" s="974" t="s">
        <v>1044</v>
      </c>
      <c r="B484" s="431" t="s">
        <v>295</v>
      </c>
      <c r="C484" s="574" t="s">
        <v>31</v>
      </c>
      <c r="D484" s="1014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8"/>
      <c r="K484" s="834">
        <v>55632.259066666666</v>
      </c>
      <c r="L484" s="835">
        <f>K484*J484</f>
        <v>0</v>
      </c>
      <c r="M484" s="834">
        <v>184880.27999999997</v>
      </c>
      <c r="N484" s="835">
        <f>M484*J484</f>
        <v>0</v>
      </c>
      <c r="O484" s="809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1">
        <f t="shared" si="331"/>
        <v>6</v>
      </c>
      <c r="AF484" s="764">
        <v>55632.259066666666</v>
      </c>
      <c r="AG484" s="764">
        <f>AF484*AE484</f>
        <v>333793.55440000002</v>
      </c>
      <c r="AH484" s="764">
        <v>184880.27999999997</v>
      </c>
      <c r="AI484" s="764">
        <f>AH484*AE484</f>
        <v>1109281.6799999997</v>
      </c>
      <c r="AJ484" s="749">
        <f>AI484+AG484</f>
        <v>1443075.2343999997</v>
      </c>
    </row>
    <row r="485" spans="1:36" s="494" customFormat="1" ht="31.5" customHeight="1">
      <c r="A485" s="974" t="s">
        <v>1045</v>
      </c>
      <c r="B485" s="431" t="s">
        <v>286</v>
      </c>
      <c r="C485" s="574" t="s">
        <v>224</v>
      </c>
      <c r="D485" s="1014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8"/>
      <c r="K485" s="834">
        <v>828000</v>
      </c>
      <c r="L485" s="835">
        <f>K485*J485</f>
        <v>0</v>
      </c>
      <c r="M485" s="834"/>
      <c r="N485" s="835"/>
      <c r="O485" s="809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1">
        <f t="shared" si="331"/>
        <v>1</v>
      </c>
      <c r="AF485" s="764">
        <v>828000</v>
      </c>
      <c r="AG485" s="764">
        <f>AF485*AE485</f>
        <v>828000</v>
      </c>
      <c r="AH485" s="764"/>
      <c r="AI485" s="764"/>
      <c r="AJ485" s="749">
        <f>AI485+AG485</f>
        <v>828000</v>
      </c>
    </row>
    <row r="486" spans="1:36" s="404" customFormat="1" ht="31.5" customHeight="1">
      <c r="A486" s="976" t="s">
        <v>547</v>
      </c>
      <c r="B486" s="695" t="s">
        <v>548</v>
      </c>
      <c r="C486" s="696"/>
      <c r="D486" s="1002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30"/>
      <c r="K486" s="799"/>
      <c r="L486" s="800">
        <f>SUM(L487:L489)</f>
        <v>0</v>
      </c>
      <c r="M486" s="799"/>
      <c r="N486" s="800">
        <f>SUM(N487:N489)</f>
        <v>0</v>
      </c>
      <c r="O486" s="810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1">
        <f t="shared" si="331"/>
        <v>0</v>
      </c>
      <c r="AF486" s="746"/>
      <c r="AG486" s="746">
        <f>SUM(AG487:AG489)</f>
        <v>3391491.6189999999</v>
      </c>
      <c r="AH486" s="746"/>
      <c r="AI486" s="746">
        <f>SUM(AI487:AI489)</f>
        <v>4302790.3984000003</v>
      </c>
      <c r="AJ486" s="747">
        <f>SUM(AJ487:AJ489)</f>
        <v>7694282.0173999993</v>
      </c>
    </row>
    <row r="487" spans="1:36" s="494" customFormat="1" ht="31.5" customHeight="1">
      <c r="A487" s="974" t="s">
        <v>1046</v>
      </c>
      <c r="B487" s="431" t="s">
        <v>274</v>
      </c>
      <c r="C487" s="574" t="s">
        <v>224</v>
      </c>
      <c r="D487" s="1014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8"/>
      <c r="K487" s="834">
        <v>44520.961333333333</v>
      </c>
      <c r="L487" s="835">
        <f>K487*J487</f>
        <v>0</v>
      </c>
      <c r="M487" s="834">
        <v>127629.13279999999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1">
        <f t="shared" si="331"/>
        <v>3</v>
      </c>
      <c r="AF487" s="764">
        <v>44520.961333333333</v>
      </c>
      <c r="AG487" s="764">
        <f>AF487*AE487</f>
        <v>133562.88399999999</v>
      </c>
      <c r="AH487" s="764">
        <v>127629.13279999999</v>
      </c>
      <c r="AI487" s="764">
        <f>AH487*AE487</f>
        <v>382887.39839999995</v>
      </c>
      <c r="AJ487" s="749">
        <f>AI487+AG487</f>
        <v>516450.28239999991</v>
      </c>
    </row>
    <row r="488" spans="1:36" s="494" customFormat="1" ht="31.5" customHeight="1">
      <c r="A488" s="974" t="s">
        <v>1047</v>
      </c>
      <c r="B488" s="431" t="s">
        <v>285</v>
      </c>
      <c r="C488" s="574" t="s">
        <v>213</v>
      </c>
      <c r="D488" s="1014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8"/>
      <c r="K488" s="834">
        <v>323.69689171597634</v>
      </c>
      <c r="L488" s="835">
        <f>K488*J488</f>
        <v>0</v>
      </c>
      <c r="M488" s="834">
        <v>463.89384615384614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1">
        <f t="shared" si="331"/>
        <v>8450</v>
      </c>
      <c r="AF488" s="764">
        <v>323.69689171597634</v>
      </c>
      <c r="AG488" s="764">
        <f>AF488*AE488</f>
        <v>2735238.7349999999</v>
      </c>
      <c r="AH488" s="764">
        <v>463.89384615384614</v>
      </c>
      <c r="AI488" s="764">
        <f>AH488*AE488</f>
        <v>3919903</v>
      </c>
      <c r="AJ488" s="749">
        <f>AI488+AG488</f>
        <v>6655141.7349999994</v>
      </c>
    </row>
    <row r="489" spans="1:36" s="494" customFormat="1" ht="31.5" customHeight="1">
      <c r="A489" s="974" t="s">
        <v>1048</v>
      </c>
      <c r="B489" s="431" t="s">
        <v>286</v>
      </c>
      <c r="C489" s="574" t="s">
        <v>224</v>
      </c>
      <c r="D489" s="1014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8"/>
      <c r="K489" s="834">
        <v>522690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522690</v>
      </c>
      <c r="AG489" s="764">
        <f>AF489*AE489</f>
        <v>522690</v>
      </c>
      <c r="AH489" s="764"/>
      <c r="AI489" s="764"/>
      <c r="AJ489" s="749">
        <f>AI489+AG489</f>
        <v>522690</v>
      </c>
    </row>
    <row r="490" spans="1:36" s="403" customFormat="1" ht="31.5" customHeight="1">
      <c r="A490" s="97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30"/>
      <c r="K490" s="799"/>
      <c r="L490" s="808"/>
      <c r="M490" s="799"/>
      <c r="N490" s="808"/>
      <c r="O490" s="801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1">
        <f t="shared" si="331"/>
        <v>0</v>
      </c>
      <c r="AF490" s="746"/>
      <c r="AG490" s="746"/>
      <c r="AH490" s="746"/>
      <c r="AI490" s="746"/>
      <c r="AJ490" s="747"/>
    </row>
    <row r="491" spans="1:36" s="404" customFormat="1" ht="31.5" customHeight="1">
      <c r="A491" s="976" t="s">
        <v>550</v>
      </c>
      <c r="B491" s="695" t="s">
        <v>551</v>
      </c>
      <c r="C491" s="696"/>
      <c r="D491" s="1002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30"/>
      <c r="K491" s="799"/>
      <c r="L491" s="800">
        <f>SUM(L492:L502)</f>
        <v>0</v>
      </c>
      <c r="M491" s="799"/>
      <c r="N491" s="800">
        <f>SUM(N492:N502)</f>
        <v>0</v>
      </c>
      <c r="O491" s="810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1">
        <f t="shared" si="331"/>
        <v>0</v>
      </c>
      <c r="AF491" s="746"/>
      <c r="AG491" s="746">
        <f>SUM(AG492:AG502)</f>
        <v>294619</v>
      </c>
      <c r="AH491" s="746"/>
      <c r="AI491" s="746">
        <f>SUM(AI492:AI502)</f>
        <v>708813.29999999981</v>
      </c>
      <c r="AJ491" s="747">
        <f>SUM(AJ492:AJ502)</f>
        <v>1003432.2999999998</v>
      </c>
    </row>
    <row r="492" spans="1:36" s="403" customFormat="1" ht="31.5" customHeight="1">
      <c r="A492" s="982" t="s">
        <v>1049</v>
      </c>
      <c r="B492" s="438" t="s">
        <v>552</v>
      </c>
      <c r="C492" s="571" t="s">
        <v>31</v>
      </c>
      <c r="D492" s="1012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3"/>
      <c r="K492" s="804">
        <v>5502</v>
      </c>
      <c r="L492" s="805">
        <f t="shared" ref="L492:L500" si="337">K492*J492</f>
        <v>0</v>
      </c>
      <c r="M492" s="804">
        <v>32487</v>
      </c>
      <c r="N492" s="805">
        <f t="shared" ref="N492:N501" si="338">M492*J492</f>
        <v>0</v>
      </c>
      <c r="O492" s="809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1">
        <f t="shared" si="331"/>
        <v>2</v>
      </c>
      <c r="AF492" s="748">
        <v>5502</v>
      </c>
      <c r="AG492" s="748">
        <f t="shared" ref="AG492:AG500" si="346">AF492*AE492</f>
        <v>11004</v>
      </c>
      <c r="AH492" s="748">
        <v>32487</v>
      </c>
      <c r="AI492" s="748">
        <f t="shared" ref="AI492:AI501" si="347">AH492*AE492</f>
        <v>64974</v>
      </c>
      <c r="AJ492" s="749">
        <f t="shared" ref="AJ492:AJ502" si="348">AI492+AG492</f>
        <v>75978</v>
      </c>
    </row>
    <row r="493" spans="1:36" s="403" customFormat="1" ht="31.5" customHeight="1">
      <c r="A493" s="982" t="s">
        <v>1050</v>
      </c>
      <c r="B493" s="438" t="s">
        <v>460</v>
      </c>
      <c r="C493" s="571" t="s">
        <v>378</v>
      </c>
      <c r="D493" s="1012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3"/>
      <c r="K493" s="804">
        <v>214.84</v>
      </c>
      <c r="L493" s="805">
        <f t="shared" si="337"/>
        <v>0</v>
      </c>
      <c r="M493" s="804">
        <v>184.6</v>
      </c>
      <c r="N493" s="805">
        <f t="shared" si="338"/>
        <v>0</v>
      </c>
      <c r="O493" s="809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1">
        <f t="shared" si="331"/>
        <v>350</v>
      </c>
      <c r="AF493" s="748">
        <v>214.84</v>
      </c>
      <c r="AG493" s="748">
        <f t="shared" si="346"/>
        <v>75194</v>
      </c>
      <c r="AH493" s="748">
        <v>184.6</v>
      </c>
      <c r="AI493" s="748">
        <f t="shared" si="347"/>
        <v>64610</v>
      </c>
      <c r="AJ493" s="749">
        <f t="shared" si="348"/>
        <v>139804</v>
      </c>
    </row>
    <row r="494" spans="1:36" s="403" customFormat="1" ht="31.5" customHeight="1">
      <c r="A494" s="982" t="s">
        <v>1051</v>
      </c>
      <c r="B494" s="438" t="s">
        <v>553</v>
      </c>
      <c r="C494" s="571" t="s">
        <v>31</v>
      </c>
      <c r="D494" s="1012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3"/>
      <c r="K494" s="804">
        <v>4585</v>
      </c>
      <c r="L494" s="805">
        <f t="shared" si="337"/>
        <v>0</v>
      </c>
      <c r="M494" s="804">
        <v>21362.9</v>
      </c>
      <c r="N494" s="805">
        <f t="shared" si="338"/>
        <v>0</v>
      </c>
      <c r="O494" s="809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1">
        <f t="shared" si="331"/>
        <v>23</v>
      </c>
      <c r="AF494" s="748">
        <v>4585</v>
      </c>
      <c r="AG494" s="748">
        <f t="shared" si="346"/>
        <v>105455</v>
      </c>
      <c r="AH494" s="748">
        <v>21362.9</v>
      </c>
      <c r="AI494" s="748">
        <f t="shared" si="347"/>
        <v>491346.7</v>
      </c>
      <c r="AJ494" s="749">
        <f t="shared" si="348"/>
        <v>596801.69999999995</v>
      </c>
    </row>
    <row r="495" spans="1:36" s="403" customFormat="1" ht="31.5" customHeight="1">
      <c r="A495" s="982" t="s">
        <v>1052</v>
      </c>
      <c r="B495" s="438" t="s">
        <v>554</v>
      </c>
      <c r="C495" s="571" t="s">
        <v>32</v>
      </c>
      <c r="D495" s="1012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3"/>
      <c r="K495" s="804">
        <v>104.80000000000001</v>
      </c>
      <c r="L495" s="805">
        <f t="shared" si="337"/>
        <v>0</v>
      </c>
      <c r="M495" s="804">
        <v>119.60000000000001</v>
      </c>
      <c r="N495" s="805">
        <f t="shared" si="338"/>
        <v>0</v>
      </c>
      <c r="O495" s="809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1">
        <f t="shared" si="331"/>
        <v>350</v>
      </c>
      <c r="AF495" s="748">
        <v>104.80000000000001</v>
      </c>
      <c r="AG495" s="748">
        <f t="shared" si="346"/>
        <v>36680.000000000007</v>
      </c>
      <c r="AH495" s="748">
        <v>119.60000000000001</v>
      </c>
      <c r="AI495" s="748">
        <f t="shared" si="347"/>
        <v>41860</v>
      </c>
      <c r="AJ495" s="749">
        <f t="shared" si="348"/>
        <v>78540</v>
      </c>
    </row>
    <row r="496" spans="1:36" s="403" customFormat="1" ht="31.5" customHeight="1">
      <c r="A496" s="982" t="s">
        <v>1053</v>
      </c>
      <c r="B496" s="438" t="s">
        <v>265</v>
      </c>
      <c r="C496" s="571" t="s">
        <v>31</v>
      </c>
      <c r="D496" s="1012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3"/>
      <c r="K496" s="804">
        <v>6.5500000000000007</v>
      </c>
      <c r="L496" s="805">
        <f t="shared" si="337"/>
        <v>0</v>
      </c>
      <c r="M496" s="804">
        <v>26.52</v>
      </c>
      <c r="N496" s="805">
        <f t="shared" si="338"/>
        <v>0</v>
      </c>
      <c r="O496" s="809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1">
        <f t="shared" si="331"/>
        <v>350</v>
      </c>
      <c r="AF496" s="748">
        <v>6.5500000000000007</v>
      </c>
      <c r="AG496" s="748">
        <f t="shared" si="346"/>
        <v>2292.5000000000005</v>
      </c>
      <c r="AH496" s="748">
        <v>26.52</v>
      </c>
      <c r="AI496" s="748">
        <f t="shared" si="347"/>
        <v>9282</v>
      </c>
      <c r="AJ496" s="749">
        <f t="shared" si="348"/>
        <v>11574.5</v>
      </c>
    </row>
    <row r="497" spans="1:37" s="403" customFormat="1" ht="31.5" customHeight="1">
      <c r="A497" s="982" t="s">
        <v>1054</v>
      </c>
      <c r="B497" s="438" t="s">
        <v>555</v>
      </c>
      <c r="C497" s="571" t="s">
        <v>31</v>
      </c>
      <c r="D497" s="1012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3"/>
      <c r="K497" s="804">
        <v>655</v>
      </c>
      <c r="L497" s="805">
        <f t="shared" si="337"/>
        <v>0</v>
      </c>
      <c r="M497" s="804">
        <v>135.20000000000002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1">
        <f t="shared" si="331"/>
        <v>23</v>
      </c>
      <c r="AF497" s="748">
        <v>655</v>
      </c>
      <c r="AG497" s="748">
        <f t="shared" si="346"/>
        <v>15065</v>
      </c>
      <c r="AH497" s="748">
        <v>135.20000000000002</v>
      </c>
      <c r="AI497" s="748">
        <f t="shared" si="347"/>
        <v>3109.6000000000004</v>
      </c>
      <c r="AJ497" s="749">
        <f t="shared" si="348"/>
        <v>18174.599999999999</v>
      </c>
    </row>
    <row r="498" spans="1:37" s="403" customFormat="1" ht="31.5" customHeight="1">
      <c r="A498" s="982" t="s">
        <v>1055</v>
      </c>
      <c r="B498" s="438" t="s">
        <v>556</v>
      </c>
      <c r="C498" s="571" t="s">
        <v>31</v>
      </c>
      <c r="D498" s="1012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3"/>
      <c r="K498" s="804">
        <v>65.5</v>
      </c>
      <c r="L498" s="805">
        <f t="shared" si="337"/>
        <v>0</v>
      </c>
      <c r="M498" s="804">
        <v>109.2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1">
        <f t="shared" si="331"/>
        <v>46</v>
      </c>
      <c r="AF498" s="748">
        <v>65.5</v>
      </c>
      <c r="AG498" s="748">
        <f t="shared" si="346"/>
        <v>3013</v>
      </c>
      <c r="AH498" s="748">
        <v>109.2</v>
      </c>
      <c r="AI498" s="748">
        <f t="shared" si="347"/>
        <v>5023.2</v>
      </c>
      <c r="AJ498" s="749">
        <f t="shared" si="348"/>
        <v>8036.2</v>
      </c>
    </row>
    <row r="499" spans="1:37" s="403" customFormat="1" ht="31.5" customHeight="1">
      <c r="A499" s="982" t="s">
        <v>1056</v>
      </c>
      <c r="B499" s="438" t="s">
        <v>556</v>
      </c>
      <c r="C499" s="571" t="s">
        <v>31</v>
      </c>
      <c r="D499" s="1012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3"/>
      <c r="K499" s="804">
        <v>65.5</v>
      </c>
      <c r="L499" s="805">
        <f t="shared" si="337"/>
        <v>0</v>
      </c>
      <c r="M499" s="804">
        <v>127.4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1">
        <f t="shared" si="331"/>
        <v>23</v>
      </c>
      <c r="AF499" s="748">
        <v>65.5</v>
      </c>
      <c r="AG499" s="748">
        <f t="shared" si="346"/>
        <v>1506.5</v>
      </c>
      <c r="AH499" s="748">
        <v>127.4</v>
      </c>
      <c r="AI499" s="748">
        <f t="shared" si="347"/>
        <v>2930.2000000000003</v>
      </c>
      <c r="AJ499" s="749">
        <f t="shared" si="348"/>
        <v>4436.7000000000007</v>
      </c>
    </row>
    <row r="500" spans="1:37" s="403" customFormat="1" ht="31.5" customHeight="1">
      <c r="A500" s="982" t="s">
        <v>1057</v>
      </c>
      <c r="B500" s="438" t="s">
        <v>557</v>
      </c>
      <c r="C500" s="571" t="s">
        <v>31</v>
      </c>
      <c r="D500" s="1012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3"/>
      <c r="K500" s="804">
        <v>32.75</v>
      </c>
      <c r="L500" s="805">
        <f t="shared" si="337"/>
        <v>0</v>
      </c>
      <c r="M500" s="804">
        <v>15.600000000000001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1">
        <f t="shared" si="331"/>
        <v>396</v>
      </c>
      <c r="AF500" s="748">
        <v>32.75</v>
      </c>
      <c r="AG500" s="748">
        <f t="shared" si="346"/>
        <v>12969</v>
      </c>
      <c r="AH500" s="748">
        <v>15.600000000000001</v>
      </c>
      <c r="AI500" s="748">
        <f t="shared" si="347"/>
        <v>6177.6</v>
      </c>
      <c r="AJ500" s="749">
        <f t="shared" si="348"/>
        <v>19146.599999999999</v>
      </c>
    </row>
    <row r="501" spans="1:37" s="403" customFormat="1" ht="31.5" customHeight="1">
      <c r="A501" s="982" t="s">
        <v>1058</v>
      </c>
      <c r="B501" s="438" t="s">
        <v>268</v>
      </c>
      <c r="C501" s="571" t="s">
        <v>224</v>
      </c>
      <c r="D501" s="1012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3"/>
      <c r="K501" s="804"/>
      <c r="L501" s="805"/>
      <c r="M501" s="804">
        <v>19500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1">
        <f t="shared" si="331"/>
        <v>1</v>
      </c>
      <c r="AF501" s="748"/>
      <c r="AG501" s="748"/>
      <c r="AH501" s="748">
        <v>19500</v>
      </c>
      <c r="AI501" s="748">
        <f t="shared" si="347"/>
        <v>19500</v>
      </c>
      <c r="AJ501" s="749">
        <f t="shared" si="348"/>
        <v>19500</v>
      </c>
    </row>
    <row r="502" spans="1:37" s="403" customFormat="1" ht="31.5" customHeight="1">
      <c r="A502" s="982" t="s">
        <v>1059</v>
      </c>
      <c r="B502" s="438" t="s">
        <v>358</v>
      </c>
      <c r="C502" s="571" t="s">
        <v>224</v>
      </c>
      <c r="D502" s="1012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3"/>
      <c r="K502" s="804">
        <v>31440</v>
      </c>
      <c r="L502" s="805">
        <f>K502*J502</f>
        <v>0</v>
      </c>
      <c r="M502" s="804"/>
      <c r="N502" s="805"/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1">
        <f t="shared" si="331"/>
        <v>1</v>
      </c>
      <c r="AF502" s="748">
        <v>31440</v>
      </c>
      <c r="AG502" s="748">
        <f>AF502*AE502</f>
        <v>31440</v>
      </c>
      <c r="AH502" s="748"/>
      <c r="AI502" s="748"/>
      <c r="AJ502" s="749">
        <f t="shared" si="348"/>
        <v>31440</v>
      </c>
    </row>
    <row r="503" spans="1:37" s="403" customFormat="1" ht="31.5" customHeight="1">
      <c r="A503" s="98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30"/>
      <c r="K503" s="799"/>
      <c r="L503" s="808"/>
      <c r="M503" s="799"/>
      <c r="N503" s="808"/>
      <c r="O503" s="801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1">
        <f t="shared" si="331"/>
        <v>0</v>
      </c>
      <c r="AF503" s="746"/>
      <c r="AG503" s="746"/>
      <c r="AH503" s="746"/>
      <c r="AI503" s="746"/>
      <c r="AJ503" s="747"/>
    </row>
    <row r="504" spans="1:37" s="242" customFormat="1" ht="31.5" customHeight="1">
      <c r="A504" s="98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30"/>
      <c r="K504" s="799"/>
      <c r="L504" s="808">
        <f>L505+L519+L533+L547</f>
        <v>10159815.572400002</v>
      </c>
      <c r="M504" s="799"/>
      <c r="N504" s="808">
        <f>N505+N519+N533+N547</f>
        <v>15392630.228541</v>
      </c>
      <c r="O504" s="801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1">
        <f t="shared" si="331"/>
        <v>0</v>
      </c>
      <c r="AF504" s="746"/>
      <c r="AG504" s="742">
        <f>AG505+AG519+AG533+AG547</f>
        <v>23842201.582400002</v>
      </c>
      <c r="AH504" s="742"/>
      <c r="AI504" s="742">
        <f>AI505+AI519+AI533+AI547</f>
        <v>32124635.322647002</v>
      </c>
      <c r="AJ504" s="743">
        <f>AJ505+AJ519+AJ533+AJ547</f>
        <v>55966836.905047007</v>
      </c>
      <c r="AK504" s="404"/>
    </row>
    <row r="505" spans="1:37" s="403" customFormat="1" ht="31.5" customHeight="1">
      <c r="A505" s="97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20"/>
      <c r="K505" s="813"/>
      <c r="L505" s="831">
        <f>SUM(L507:L518)</f>
        <v>0</v>
      </c>
      <c r="M505" s="813"/>
      <c r="N505" s="831">
        <f>SUM(N507:N518)</f>
        <v>0</v>
      </c>
      <c r="O505" s="832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1">
        <f t="shared" si="331"/>
        <v>0</v>
      </c>
      <c r="AF505" s="750"/>
      <c r="AG505" s="750">
        <f>SUM(AG507:AG518)</f>
        <v>10683137.024800001</v>
      </c>
      <c r="AH505" s="750"/>
      <c r="AI505" s="750">
        <f>SUM(AI507:AI518)</f>
        <v>15123475.401672</v>
      </c>
      <c r="AJ505" s="751">
        <f>SUM(AJ507:AJ518)</f>
        <v>25806612.426472001</v>
      </c>
    </row>
    <row r="506" spans="1:37" s="403" customFormat="1" ht="31.5" customHeight="1">
      <c r="A506" s="977" t="s">
        <v>1062</v>
      </c>
      <c r="B506" s="448" t="s">
        <v>562</v>
      </c>
      <c r="C506" s="576"/>
      <c r="D506" s="1019"/>
      <c r="E506" s="477"/>
      <c r="F506" s="477"/>
      <c r="G506" s="477"/>
      <c r="H506" s="477"/>
      <c r="I506" s="610"/>
      <c r="J506" s="798"/>
      <c r="K506" s="804"/>
      <c r="L506" s="805"/>
      <c r="M506" s="804"/>
      <c r="N506" s="805"/>
      <c r="O506" s="809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1">
        <f t="shared" si="331"/>
        <v>0</v>
      </c>
      <c r="AF506" s="748"/>
      <c r="AG506" s="748"/>
      <c r="AH506" s="748"/>
      <c r="AI506" s="748"/>
      <c r="AJ506" s="749"/>
    </row>
    <row r="507" spans="1:37" s="403" customFormat="1" ht="31.5" customHeight="1">
      <c r="A507" s="977" t="s">
        <v>1064</v>
      </c>
      <c r="B507" s="438" t="s">
        <v>563</v>
      </c>
      <c r="C507" s="571" t="s">
        <v>171</v>
      </c>
      <c r="D507" s="1019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8"/>
      <c r="K507" s="804">
        <v>13494</v>
      </c>
      <c r="L507" s="805">
        <f>K507*J507</f>
        <v>0</v>
      </c>
      <c r="M507" s="804"/>
      <c r="N507" s="805"/>
      <c r="O507" s="809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1">
        <f t="shared" si="331"/>
        <v>79.62</v>
      </c>
      <c r="AF507" s="748">
        <v>13494</v>
      </c>
      <c r="AG507" s="748">
        <f>AF507*AE507</f>
        <v>1074392.28</v>
      </c>
      <c r="AH507" s="748"/>
      <c r="AI507" s="748"/>
      <c r="AJ507" s="749">
        <f>AG507+AI507</f>
        <v>1074392.28</v>
      </c>
    </row>
    <row r="508" spans="1:37" s="403" customFormat="1" ht="31.5" customHeight="1">
      <c r="A508" s="977" t="s">
        <v>1065</v>
      </c>
      <c r="B508" s="438" t="s">
        <v>564</v>
      </c>
      <c r="C508" s="571" t="s">
        <v>171</v>
      </c>
      <c r="D508" s="1019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8"/>
      <c r="K508" s="804">
        <v>19422</v>
      </c>
      <c r="L508" s="805">
        <f>K508*J508</f>
        <v>0</v>
      </c>
      <c r="M508" s="804"/>
      <c r="N508" s="805"/>
      <c r="O508" s="809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1">
        <f t="shared" si="331"/>
        <v>251.46</v>
      </c>
      <c r="AF508" s="748">
        <v>19422</v>
      </c>
      <c r="AG508" s="748">
        <f>AF508*AE508</f>
        <v>4883856.12</v>
      </c>
      <c r="AH508" s="748"/>
      <c r="AI508" s="748"/>
      <c r="AJ508" s="749">
        <f>AG508+AI508</f>
        <v>4883856.12</v>
      </c>
    </row>
    <row r="509" spans="1:37" s="403" customFormat="1" ht="31.5" customHeight="1">
      <c r="A509" s="977" t="s">
        <v>1066</v>
      </c>
      <c r="B509" s="438" t="s">
        <v>565</v>
      </c>
      <c r="C509" s="571" t="s">
        <v>171</v>
      </c>
      <c r="D509" s="1019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8"/>
      <c r="K509" s="804">
        <v>2405</v>
      </c>
      <c r="L509" s="805">
        <f>K509*J509</f>
        <v>0</v>
      </c>
      <c r="M509" s="804"/>
      <c r="N509" s="805"/>
      <c r="O509" s="809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1">
        <f t="shared" si="331"/>
        <v>126.74000000000001</v>
      </c>
      <c r="AF509" s="748">
        <v>2405</v>
      </c>
      <c r="AG509" s="748">
        <f>AF509*AE509</f>
        <v>304809.7</v>
      </c>
      <c r="AH509" s="748"/>
      <c r="AI509" s="748"/>
      <c r="AJ509" s="749">
        <f>AG509+AI509</f>
        <v>304809.7</v>
      </c>
    </row>
    <row r="510" spans="1:37" s="403" customFormat="1" ht="31.5" customHeight="1">
      <c r="A510" s="977" t="s">
        <v>1067</v>
      </c>
      <c r="B510" s="448" t="s">
        <v>566</v>
      </c>
      <c r="C510" s="571"/>
      <c r="D510" s="1019"/>
      <c r="E510" s="477"/>
      <c r="F510" s="477"/>
      <c r="G510" s="477"/>
      <c r="H510" s="477"/>
      <c r="I510" s="610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31.5" customHeight="1">
      <c r="A511" s="977" t="s">
        <v>1068</v>
      </c>
      <c r="B511" s="438" t="s">
        <v>567</v>
      </c>
      <c r="C511" s="571" t="s">
        <v>171</v>
      </c>
      <c r="D511" s="1019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8"/>
      <c r="K511" s="804">
        <v>2513.1600000000003</v>
      </c>
      <c r="L511" s="805">
        <f>K511*J511</f>
        <v>0</v>
      </c>
      <c r="M511" s="804">
        <v>6681</v>
      </c>
      <c r="N511" s="805">
        <f>M511*J511</f>
        <v>0</v>
      </c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1">
        <f t="shared" si="331"/>
        <v>151</v>
      </c>
      <c r="AF511" s="748">
        <v>2513.1600000000003</v>
      </c>
      <c r="AG511" s="748">
        <f>AF511*AE511</f>
        <v>379487.16000000003</v>
      </c>
      <c r="AH511" s="748">
        <v>6681</v>
      </c>
      <c r="AI511" s="748">
        <f>AH511*AE511</f>
        <v>1008831</v>
      </c>
      <c r="AJ511" s="749">
        <f>AG511+AI511</f>
        <v>1388318.1600000001</v>
      </c>
    </row>
    <row r="512" spans="1:37" s="403" customFormat="1" ht="31.5" customHeight="1">
      <c r="A512" s="977" t="s">
        <v>1069</v>
      </c>
      <c r="B512" s="438" t="s">
        <v>568</v>
      </c>
      <c r="C512" s="571" t="s">
        <v>171</v>
      </c>
      <c r="D512" s="1019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8"/>
      <c r="K512" s="804">
        <v>2333.7600000000002</v>
      </c>
      <c r="L512" s="805">
        <f>K512*J512</f>
        <v>0</v>
      </c>
      <c r="M512" s="804">
        <v>2161.5</v>
      </c>
      <c r="N512" s="805">
        <f>M512*J512</f>
        <v>0</v>
      </c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1">
        <f t="shared" si="331"/>
        <v>163</v>
      </c>
      <c r="AF512" s="748">
        <v>2333.7600000000002</v>
      </c>
      <c r="AG512" s="748">
        <f>AF512*AE512</f>
        <v>380402.88000000006</v>
      </c>
      <c r="AH512" s="748">
        <v>2161.5</v>
      </c>
      <c r="AI512" s="748">
        <f>AH512*AE512</f>
        <v>352324.5</v>
      </c>
      <c r="AJ512" s="749">
        <f>AG512+AI512</f>
        <v>732727.38000000012</v>
      </c>
    </row>
    <row r="513" spans="1:61" s="403" customFormat="1" ht="31.5" customHeight="1">
      <c r="A513" s="977" t="s">
        <v>1070</v>
      </c>
      <c r="B513" s="438" t="s">
        <v>569</v>
      </c>
      <c r="C513" s="571" t="s">
        <v>32</v>
      </c>
      <c r="D513" s="1019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8"/>
      <c r="K513" s="804">
        <v>46.800000000000004</v>
      </c>
      <c r="L513" s="805">
        <f>K513*J513</f>
        <v>0</v>
      </c>
      <c r="M513" s="804">
        <v>264.096</v>
      </c>
      <c r="N513" s="805">
        <f>M513*J513</f>
        <v>0</v>
      </c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1">
        <f t="shared" si="331"/>
        <v>226.24</v>
      </c>
      <c r="AF513" s="748">
        <v>46.800000000000004</v>
      </c>
      <c r="AG513" s="748">
        <f>AF513*AE513</f>
        <v>10588.032000000001</v>
      </c>
      <c r="AH513" s="748">
        <v>264.096</v>
      </c>
      <c r="AI513" s="748">
        <f>AH513*AE513</f>
        <v>59749.079040000004</v>
      </c>
      <c r="AJ513" s="749">
        <f>AG513+AI513</f>
        <v>70337.111040000003</v>
      </c>
    </row>
    <row r="514" spans="1:61" s="403" customFormat="1" ht="31.5" customHeight="1">
      <c r="A514" s="977" t="s">
        <v>1063</v>
      </c>
      <c r="B514" s="448" t="s">
        <v>570</v>
      </c>
      <c r="C514" s="576"/>
      <c r="D514" s="1019"/>
      <c r="E514" s="477"/>
      <c r="F514" s="477"/>
      <c r="G514" s="477"/>
      <c r="H514" s="477"/>
      <c r="I514" s="610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61" s="403" customFormat="1" ht="31.5" customHeight="1">
      <c r="A515" s="977" t="s">
        <v>1071</v>
      </c>
      <c r="B515" s="438" t="s">
        <v>571</v>
      </c>
      <c r="C515" s="571" t="s">
        <v>32</v>
      </c>
      <c r="D515" s="1019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8"/>
      <c r="K515" s="804">
        <v>2475.7200000000003</v>
      </c>
      <c r="L515" s="805">
        <f>K515*J515</f>
        <v>0</v>
      </c>
      <c r="M515" s="804">
        <v>60348.1368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1">
        <f t="shared" si="331"/>
        <v>226.24</v>
      </c>
      <c r="AF515" s="748">
        <v>2475.7200000000003</v>
      </c>
      <c r="AG515" s="748">
        <f>AF515*AE515</f>
        <v>560106.89280000003</v>
      </c>
      <c r="AH515" s="748">
        <v>60348.1368</v>
      </c>
      <c r="AI515" s="748">
        <f>AH515*AE515</f>
        <v>13653162.469632</v>
      </c>
      <c r="AJ515" s="749">
        <f>AG515+AI515</f>
        <v>14213269.362431999</v>
      </c>
    </row>
    <row r="516" spans="1:61" s="403" customFormat="1" ht="31.5" customHeight="1">
      <c r="A516" s="977" t="s">
        <v>1072</v>
      </c>
      <c r="B516" s="438" t="s">
        <v>572</v>
      </c>
      <c r="C516" s="571" t="s">
        <v>32</v>
      </c>
      <c r="D516" s="1019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8"/>
      <c r="K516" s="804">
        <v>6552</v>
      </c>
      <c r="L516" s="805">
        <f>K516*J516</f>
        <v>0</v>
      </c>
      <c r="M516" s="804"/>
      <c r="N516" s="805"/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1">
        <f t="shared" si="331"/>
        <v>226.24</v>
      </c>
      <c r="AF516" s="748">
        <v>6552</v>
      </c>
      <c r="AG516" s="748">
        <f>AF516*AE516</f>
        <v>1482324.48</v>
      </c>
      <c r="AH516" s="748"/>
      <c r="AI516" s="748"/>
      <c r="AJ516" s="749">
        <f>AG516+AI516</f>
        <v>1482324.48</v>
      </c>
    </row>
    <row r="517" spans="1:61" s="406" customFormat="1" ht="31.5" customHeight="1">
      <c r="A517" s="977" t="s">
        <v>1073</v>
      </c>
      <c r="B517" s="438" t="s">
        <v>573</v>
      </c>
      <c r="C517" s="571" t="s">
        <v>32</v>
      </c>
      <c r="D517" s="1019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8"/>
      <c r="K517" s="804">
        <v>6552</v>
      </c>
      <c r="L517" s="805">
        <f>K517*J517</f>
        <v>0</v>
      </c>
      <c r="M517" s="804"/>
      <c r="N517" s="805"/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1">
        <f t="shared" si="331"/>
        <v>226.24</v>
      </c>
      <c r="AF517" s="748">
        <v>6552</v>
      </c>
      <c r="AG517" s="748">
        <f>AF517*AE517</f>
        <v>1482324.48</v>
      </c>
      <c r="AH517" s="748"/>
      <c r="AI517" s="748"/>
      <c r="AJ517" s="749">
        <f>AG517+AI517</f>
        <v>1482324.48</v>
      </c>
    </row>
    <row r="518" spans="1:61" s="403" customFormat="1" ht="31.5" customHeight="1">
      <c r="A518" s="977" t="s">
        <v>1074</v>
      </c>
      <c r="B518" s="438" t="s">
        <v>574</v>
      </c>
      <c r="C518" s="571" t="s">
        <v>31</v>
      </c>
      <c r="D518" s="1019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8"/>
      <c r="K518" s="804">
        <v>124845</v>
      </c>
      <c r="L518" s="805">
        <f>K518*J518</f>
        <v>0</v>
      </c>
      <c r="M518" s="804">
        <v>49408.353000000003</v>
      </c>
      <c r="N518" s="805">
        <f>M518*J518</f>
        <v>0</v>
      </c>
      <c r="O518" s="809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1">
        <f t="shared" si="331"/>
        <v>1</v>
      </c>
      <c r="AF518" s="748">
        <v>124845</v>
      </c>
      <c r="AG518" s="748">
        <f>AF518*AE518</f>
        <v>124845</v>
      </c>
      <c r="AH518" s="748">
        <v>49408.353000000003</v>
      </c>
      <c r="AI518" s="748">
        <f>AH518*AE518</f>
        <v>49408.353000000003</v>
      </c>
      <c r="AJ518" s="749">
        <f>AG518+AI518</f>
        <v>174253.353</v>
      </c>
    </row>
    <row r="519" spans="1:61" s="403" customFormat="1" ht="31.5" customHeight="1">
      <c r="A519" s="97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20"/>
      <c r="K519" s="813"/>
      <c r="L519" s="831">
        <f>SUM(L521:L532)</f>
        <v>2134754.44</v>
      </c>
      <c r="M519" s="813"/>
      <c r="N519" s="831">
        <f>SUM(N521:N532)</f>
        <v>0</v>
      </c>
      <c r="O519" s="832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1">
        <f t="shared" si="331"/>
        <v>0</v>
      </c>
      <c r="AF519" s="767"/>
      <c r="AG519" s="767">
        <f>SUM(AG521:AG532)</f>
        <v>7662606.1148000024</v>
      </c>
      <c r="AH519" s="767"/>
      <c r="AI519" s="767">
        <f>SUM(AI521:AI532)</f>
        <v>15123475.401672</v>
      </c>
      <c r="AJ519" s="757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>
      <c r="A520" s="977" t="s">
        <v>1075</v>
      </c>
      <c r="B520" s="448" t="s">
        <v>562</v>
      </c>
      <c r="C520" s="576"/>
      <c r="D520" s="1019"/>
      <c r="E520" s="477"/>
      <c r="F520" s="477"/>
      <c r="G520" s="477"/>
      <c r="H520" s="477"/>
      <c r="I520" s="610"/>
      <c r="J520" s="798"/>
      <c r="K520" s="804"/>
      <c r="L520" s="805"/>
      <c r="M520" s="804"/>
      <c r="N520" s="805"/>
      <c r="O520" s="809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1">
        <f t="shared" si="331"/>
        <v>0</v>
      </c>
      <c r="AF520" s="748"/>
      <c r="AG520" s="748"/>
      <c r="AH520" s="748"/>
      <c r="AI520" s="748"/>
      <c r="AJ520" s="749"/>
    </row>
    <row r="521" spans="1:61" s="403" customFormat="1" ht="31.5" customHeight="1">
      <c r="A521" s="977" t="s">
        <v>1076</v>
      </c>
      <c r="B521" s="438" t="s">
        <v>563</v>
      </c>
      <c r="C521" s="571" t="s">
        <v>171</v>
      </c>
      <c r="D521" s="1019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8"/>
      <c r="K521" s="804">
        <v>13494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79.62</v>
      </c>
      <c r="AF521" s="748">
        <v>13494</v>
      </c>
      <c r="AG521" s="748">
        <f>AF521*AE521</f>
        <v>1074392.28</v>
      </c>
      <c r="AH521" s="748"/>
      <c r="AI521" s="748"/>
      <c r="AJ521" s="749">
        <f>AG521+AI521</f>
        <v>1074392.28</v>
      </c>
    </row>
    <row r="522" spans="1:61" s="403" customFormat="1" ht="31.5" customHeight="1">
      <c r="A522" s="977" t="s">
        <v>1077</v>
      </c>
      <c r="B522" s="438" t="s">
        <v>564</v>
      </c>
      <c r="C522" s="571" t="s">
        <v>171</v>
      </c>
      <c r="D522" s="1019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8">
        <v>96.62</v>
      </c>
      <c r="K522" s="804">
        <v>19422</v>
      </c>
      <c r="L522" s="805">
        <f>K522*J522</f>
        <v>1876553.6400000001</v>
      </c>
      <c r="M522" s="804"/>
      <c r="N522" s="805"/>
      <c r="O522" s="809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1">
        <f t="shared" si="331"/>
        <v>115.23000000000002</v>
      </c>
      <c r="AF522" s="744">
        <v>19422</v>
      </c>
      <c r="AG522" s="744">
        <f>AF522*AE522</f>
        <v>2237997.0600000005</v>
      </c>
      <c r="AH522" s="744"/>
      <c r="AI522" s="744"/>
      <c r="AJ522" s="745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>
      <c r="A523" s="977" t="s">
        <v>1078</v>
      </c>
      <c r="B523" s="438" t="s">
        <v>565</v>
      </c>
      <c r="C523" s="571" t="s">
        <v>171</v>
      </c>
      <c r="D523" s="1019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8">
        <v>107.36</v>
      </c>
      <c r="K523" s="804">
        <v>2405</v>
      </c>
      <c r="L523" s="805">
        <f>K523*J523</f>
        <v>258200.8</v>
      </c>
      <c r="M523" s="804"/>
      <c r="N523" s="805"/>
      <c r="O523" s="809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1">
        <f t="shared" si="331"/>
        <v>-29.029999999999987</v>
      </c>
      <c r="AF523" s="744">
        <v>2405</v>
      </c>
      <c r="AG523" s="744">
        <f>AF523*AE523</f>
        <v>-69817.149999999965</v>
      </c>
      <c r="AH523" s="744"/>
      <c r="AI523" s="744"/>
      <c r="AJ523" s="745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>
      <c r="A524" s="977" t="s">
        <v>1079</v>
      </c>
      <c r="B524" s="448" t="s">
        <v>566</v>
      </c>
      <c r="C524" s="571"/>
      <c r="D524" s="1019"/>
      <c r="E524" s="477"/>
      <c r="F524" s="477"/>
      <c r="G524" s="477"/>
      <c r="H524" s="477"/>
      <c r="I524" s="610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61" s="403" customFormat="1" ht="31.5" customHeight="1">
      <c r="A525" s="977" t="s">
        <v>1080</v>
      </c>
      <c r="B525" s="438" t="s">
        <v>567</v>
      </c>
      <c r="C525" s="571" t="s">
        <v>171</v>
      </c>
      <c r="D525" s="1019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8"/>
      <c r="K525" s="804">
        <v>2513.1600000000003</v>
      </c>
      <c r="L525" s="805">
        <f>K525*J525</f>
        <v>0</v>
      </c>
      <c r="M525" s="804">
        <v>6681</v>
      </c>
      <c r="N525" s="805">
        <f>M525*J525</f>
        <v>0</v>
      </c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1">
        <f t="shared" si="331"/>
        <v>151</v>
      </c>
      <c r="AF525" s="748">
        <v>2513.1600000000003</v>
      </c>
      <c r="AG525" s="748">
        <f>AF525*AE525</f>
        <v>379487.16000000003</v>
      </c>
      <c r="AH525" s="748">
        <v>6681</v>
      </c>
      <c r="AI525" s="748">
        <f>AH525*AE525</f>
        <v>1008831</v>
      </c>
      <c r="AJ525" s="749">
        <f>AG525+AI525</f>
        <v>1388318.1600000001</v>
      </c>
    </row>
    <row r="526" spans="1:61" s="403" customFormat="1" ht="31.5" customHeight="1">
      <c r="A526" s="977" t="s">
        <v>1082</v>
      </c>
      <c r="B526" s="438" t="s">
        <v>568</v>
      </c>
      <c r="C526" s="571" t="s">
        <v>171</v>
      </c>
      <c r="D526" s="1019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8"/>
      <c r="K526" s="804">
        <v>2333.7600000000002</v>
      </c>
      <c r="L526" s="805">
        <f>K526*J526</f>
        <v>0</v>
      </c>
      <c r="M526" s="804">
        <v>2161.5</v>
      </c>
      <c r="N526" s="805">
        <f>M526*J526</f>
        <v>0</v>
      </c>
      <c r="O526" s="809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1">
        <f t="shared" si="331"/>
        <v>163</v>
      </c>
      <c r="AF526" s="748">
        <v>2333.7600000000002</v>
      </c>
      <c r="AG526" s="748">
        <f>AF526*AE526</f>
        <v>380402.88000000006</v>
      </c>
      <c r="AH526" s="748">
        <v>2161.5</v>
      </c>
      <c r="AI526" s="748">
        <f>AH526*AE526</f>
        <v>352324.5</v>
      </c>
      <c r="AJ526" s="749">
        <f>AG526+AI526</f>
        <v>732727.38000000012</v>
      </c>
    </row>
    <row r="527" spans="1:61" s="403" customFormat="1" ht="31.5" customHeight="1">
      <c r="A527" s="977" t="s">
        <v>1083</v>
      </c>
      <c r="B527" s="438" t="s">
        <v>569</v>
      </c>
      <c r="C527" s="571" t="s">
        <v>32</v>
      </c>
      <c r="D527" s="1019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8"/>
      <c r="K527" s="804">
        <v>46.800000000000004</v>
      </c>
      <c r="L527" s="805">
        <f>K527*J527</f>
        <v>0</v>
      </c>
      <c r="M527" s="804">
        <v>264.096</v>
      </c>
      <c r="N527" s="805">
        <f>M527*J527</f>
        <v>0</v>
      </c>
      <c r="O527" s="809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1">
        <f t="shared" si="331"/>
        <v>226.24</v>
      </c>
      <c r="AF527" s="748">
        <v>46.800000000000004</v>
      </c>
      <c r="AG527" s="748">
        <f>AF527*AE527</f>
        <v>10588.032000000001</v>
      </c>
      <c r="AH527" s="748">
        <v>264.096</v>
      </c>
      <c r="AI527" s="748">
        <f>AH527*AE527</f>
        <v>59749.079040000004</v>
      </c>
      <c r="AJ527" s="749">
        <f>AG527+AI527</f>
        <v>70337.111040000003</v>
      </c>
    </row>
    <row r="528" spans="1:61" s="403" customFormat="1" ht="31.5" customHeight="1">
      <c r="A528" s="977" t="s">
        <v>1084</v>
      </c>
      <c r="B528" s="448" t="s">
        <v>576</v>
      </c>
      <c r="C528" s="576"/>
      <c r="D528" s="1019"/>
      <c r="E528" s="477"/>
      <c r="F528" s="477"/>
      <c r="G528" s="477"/>
      <c r="H528" s="477"/>
      <c r="I528" s="610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61" s="403" customFormat="1" ht="31.5" customHeight="1">
      <c r="A529" s="977" t="s">
        <v>1085</v>
      </c>
      <c r="B529" s="438" t="s">
        <v>571</v>
      </c>
      <c r="C529" s="571" t="s">
        <v>32</v>
      </c>
      <c r="D529" s="1019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8"/>
      <c r="K529" s="804">
        <v>2475.7200000000003</v>
      </c>
      <c r="L529" s="805">
        <f>K529*J529</f>
        <v>0</v>
      </c>
      <c r="M529" s="804">
        <v>60348.1368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1">
        <f t="shared" si="331"/>
        <v>226.24</v>
      </c>
      <c r="AF529" s="748">
        <v>2475.7200000000003</v>
      </c>
      <c r="AG529" s="748">
        <f>AF529*AE529</f>
        <v>560106.89280000003</v>
      </c>
      <c r="AH529" s="748">
        <v>60348.1368</v>
      </c>
      <c r="AI529" s="748">
        <f>AH529*AE529</f>
        <v>13653162.469632</v>
      </c>
      <c r="AJ529" s="749">
        <f>AG529+AI529</f>
        <v>14213269.362431999</v>
      </c>
    </row>
    <row r="530" spans="1:61" s="403" customFormat="1" ht="31.5" customHeight="1">
      <c r="A530" s="977" t="s">
        <v>1086</v>
      </c>
      <c r="B530" s="438" t="s">
        <v>572</v>
      </c>
      <c r="C530" s="571" t="s">
        <v>32</v>
      </c>
      <c r="D530" s="1019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8"/>
      <c r="K530" s="804">
        <v>6552</v>
      </c>
      <c r="L530" s="805">
        <f>K530*J530</f>
        <v>0</v>
      </c>
      <c r="M530" s="804">
        <v>0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1">
        <f t="shared" si="331"/>
        <v>226.24</v>
      </c>
      <c r="AF530" s="748">
        <v>6552</v>
      </c>
      <c r="AG530" s="748">
        <f>AF530*AE530</f>
        <v>1482324.48</v>
      </c>
      <c r="AH530" s="748">
        <v>0</v>
      </c>
      <c r="AI530" s="748">
        <f>AH530*AE530</f>
        <v>0</v>
      </c>
      <c r="AJ530" s="749">
        <f>AG530+AI530</f>
        <v>1482324.48</v>
      </c>
    </row>
    <row r="531" spans="1:61" s="403" customFormat="1" ht="31.5" customHeight="1">
      <c r="A531" s="977" t="s">
        <v>1087</v>
      </c>
      <c r="B531" s="438" t="s">
        <v>573</v>
      </c>
      <c r="C531" s="571" t="s">
        <v>32</v>
      </c>
      <c r="D531" s="1019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8"/>
      <c r="K531" s="804">
        <v>6552</v>
      </c>
      <c r="L531" s="805">
        <f>K531*J531</f>
        <v>0</v>
      </c>
      <c r="M531" s="804">
        <v>0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6552</v>
      </c>
      <c r="AG531" s="748">
        <f>AF531*AE531</f>
        <v>1482324.48</v>
      </c>
      <c r="AH531" s="748">
        <v>0</v>
      </c>
      <c r="AI531" s="748">
        <f>AH531*AE531</f>
        <v>0</v>
      </c>
      <c r="AJ531" s="749">
        <f>AG531+AI531</f>
        <v>1482324.48</v>
      </c>
    </row>
    <row r="532" spans="1:61" s="403" customFormat="1" ht="31.5" customHeight="1">
      <c r="A532" s="977" t="s">
        <v>1088</v>
      </c>
      <c r="B532" s="438" t="s">
        <v>577</v>
      </c>
      <c r="C532" s="571" t="s">
        <v>31</v>
      </c>
      <c r="D532" s="1019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8"/>
      <c r="K532" s="804">
        <v>124800</v>
      </c>
      <c r="L532" s="805">
        <f>K532*J532</f>
        <v>0</v>
      </c>
      <c r="M532" s="804">
        <v>49408.353000000003</v>
      </c>
      <c r="N532" s="805">
        <f>M532*J532</f>
        <v>0</v>
      </c>
      <c r="O532" s="809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1">
        <f t="shared" si="331"/>
        <v>1</v>
      </c>
      <c r="AF532" s="748">
        <v>124800</v>
      </c>
      <c r="AG532" s="748">
        <f>AF532*AE532</f>
        <v>124800</v>
      </c>
      <c r="AH532" s="748">
        <v>49408.353000000003</v>
      </c>
      <c r="AI532" s="748">
        <f>AH532*AE532</f>
        <v>49408.353000000003</v>
      </c>
      <c r="AJ532" s="749">
        <f>AG532+AI532</f>
        <v>174208.353</v>
      </c>
    </row>
    <row r="533" spans="1:61" s="403" customFormat="1" ht="31.5" customHeight="1">
      <c r="A533" s="979" t="s">
        <v>724</v>
      </c>
      <c r="B533" s="433" t="s">
        <v>578</v>
      </c>
      <c r="C533" s="567"/>
      <c r="D533" s="1010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20"/>
      <c r="K533" s="821"/>
      <c r="L533" s="822">
        <f>SUM(L535:L546)</f>
        <v>5344636.2788000004</v>
      </c>
      <c r="M533" s="821"/>
      <c r="N533" s="822">
        <f>SUM(N535:N546)</f>
        <v>9404464.354784999</v>
      </c>
      <c r="O533" s="815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1">
        <f t="shared" si="331"/>
        <v>0</v>
      </c>
      <c r="AF533" s="756"/>
      <c r="AG533" s="756">
        <f>SUM(AG535:AG546)</f>
        <v>2965348.9631999996</v>
      </c>
      <c r="AH533" s="756"/>
      <c r="AI533" s="756">
        <f>SUM(AI535:AI546)</f>
        <v>1149168.0318119992</v>
      </c>
      <c r="AJ533" s="757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>
      <c r="A534" s="977" t="s">
        <v>1089</v>
      </c>
      <c r="B534" s="448" t="s">
        <v>562</v>
      </c>
      <c r="C534" s="576"/>
      <c r="D534" s="1019"/>
      <c r="E534" s="477"/>
      <c r="F534" s="477"/>
      <c r="G534" s="477"/>
      <c r="H534" s="477"/>
      <c r="I534" s="610"/>
      <c r="J534" s="798"/>
      <c r="K534" s="804"/>
      <c r="L534" s="805"/>
      <c r="M534" s="804"/>
      <c r="N534" s="805"/>
      <c r="O534" s="809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1">
        <f t="shared" si="331"/>
        <v>0</v>
      </c>
      <c r="AF534" s="748"/>
      <c r="AG534" s="748"/>
      <c r="AH534" s="748"/>
      <c r="AI534" s="748"/>
      <c r="AJ534" s="749"/>
    </row>
    <row r="535" spans="1:61" s="403" customFormat="1" ht="31.5" customHeight="1">
      <c r="A535" s="977" t="s">
        <v>1091</v>
      </c>
      <c r="B535" s="438" t="s">
        <v>563</v>
      </c>
      <c r="C535" s="571" t="s">
        <v>171</v>
      </c>
      <c r="D535" s="1019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8"/>
      <c r="K535" s="804">
        <v>13494</v>
      </c>
      <c r="L535" s="805">
        <f>K535*J535</f>
        <v>0</v>
      </c>
      <c r="M535" s="804"/>
      <c r="N535" s="805"/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1">
        <f t="shared" si="331"/>
        <v>55.04</v>
      </c>
      <c r="AF535" s="748">
        <v>13494</v>
      </c>
      <c r="AG535" s="748">
        <f>AF535*AE535</f>
        <v>742709.76000000001</v>
      </c>
      <c r="AH535" s="748"/>
      <c r="AI535" s="748"/>
      <c r="AJ535" s="749">
        <f>AG535+AI535</f>
        <v>742709.76000000001</v>
      </c>
    </row>
    <row r="536" spans="1:61" s="403" customFormat="1" ht="31.5" customHeight="1">
      <c r="A536" s="977" t="s">
        <v>1092</v>
      </c>
      <c r="B536" s="438" t="s">
        <v>564</v>
      </c>
      <c r="C536" s="571" t="s">
        <v>171</v>
      </c>
      <c r="D536" s="1019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8">
        <v>164.5</v>
      </c>
      <c r="K536" s="804">
        <v>19422</v>
      </c>
      <c r="L536" s="805">
        <f>K536*J536</f>
        <v>3194919</v>
      </c>
      <c r="M536" s="804"/>
      <c r="N536" s="805"/>
      <c r="O536" s="809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1">
        <f t="shared" si="331"/>
        <v>48.91</v>
      </c>
      <c r="AF536" s="744">
        <v>19422</v>
      </c>
      <c r="AG536" s="744">
        <f>AF536*AE536</f>
        <v>949930.0199999999</v>
      </c>
      <c r="AH536" s="744"/>
      <c r="AI536" s="744"/>
      <c r="AJ536" s="745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>
      <c r="A537" s="977" t="s">
        <v>1093</v>
      </c>
      <c r="B537" s="438" t="s">
        <v>565</v>
      </c>
      <c r="C537" s="571" t="s">
        <v>171</v>
      </c>
      <c r="D537" s="1019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8">
        <v>136</v>
      </c>
      <c r="K537" s="804">
        <v>2405</v>
      </c>
      <c r="L537" s="805">
        <f>K537*J537</f>
        <v>327080</v>
      </c>
      <c r="M537" s="804"/>
      <c r="N537" s="805"/>
      <c r="O537" s="809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1">
        <f t="shared" si="331"/>
        <v>0</v>
      </c>
      <c r="AF537" s="744">
        <v>2405</v>
      </c>
      <c r="AG537" s="744">
        <f>AF537*AE537</f>
        <v>0</v>
      </c>
      <c r="AH537" s="744"/>
      <c r="AI537" s="744"/>
      <c r="AJ537" s="745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>
      <c r="A538" s="977" t="s">
        <v>1094</v>
      </c>
      <c r="B538" s="448" t="s">
        <v>566</v>
      </c>
      <c r="C538" s="571"/>
      <c r="D538" s="1019"/>
      <c r="E538" s="477"/>
      <c r="F538" s="477"/>
      <c r="G538" s="477"/>
      <c r="H538" s="477"/>
      <c r="I538" s="610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4"/>
      <c r="AG538" s="744"/>
      <c r="AH538" s="744"/>
      <c r="AI538" s="744"/>
      <c r="AJ538" s="745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>
      <c r="A539" s="977" t="s">
        <v>1081</v>
      </c>
      <c r="B539" s="438" t="s">
        <v>567</v>
      </c>
      <c r="C539" s="571" t="s">
        <v>171</v>
      </c>
      <c r="D539" s="1019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8">
        <v>84</v>
      </c>
      <c r="K539" s="804">
        <v>2513.1600000000003</v>
      </c>
      <c r="L539" s="805">
        <f>K539*J539</f>
        <v>211105.44000000003</v>
      </c>
      <c r="M539" s="804">
        <v>6681</v>
      </c>
      <c r="N539" s="805">
        <f>M539*J539</f>
        <v>561204</v>
      </c>
      <c r="O539" s="809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1">
        <f t="shared" si="331"/>
        <v>21</v>
      </c>
      <c r="AF539" s="744">
        <v>2513.1600000000003</v>
      </c>
      <c r="AG539" s="744">
        <f>AF539*AE539</f>
        <v>52776.360000000008</v>
      </c>
      <c r="AH539" s="744">
        <v>6681</v>
      </c>
      <c r="AI539" s="744">
        <f>AH539*AE539</f>
        <v>140301</v>
      </c>
      <c r="AJ539" s="745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>
      <c r="A540" s="977" t="s">
        <v>1095</v>
      </c>
      <c r="B540" s="438" t="s">
        <v>568</v>
      </c>
      <c r="C540" s="571" t="s">
        <v>171</v>
      </c>
      <c r="D540" s="1019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8">
        <v>90.08</v>
      </c>
      <c r="K540" s="804">
        <v>2333.7600000000002</v>
      </c>
      <c r="L540" s="805">
        <f>K540*J540</f>
        <v>210225.10080000001</v>
      </c>
      <c r="M540" s="804">
        <v>2161.5</v>
      </c>
      <c r="N540" s="805">
        <f>M540*J540</f>
        <v>194707.91999999998</v>
      </c>
      <c r="O540" s="809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1">
        <f t="shared" si="331"/>
        <v>22.539999999999992</v>
      </c>
      <c r="AF540" s="744">
        <v>2333.7600000000002</v>
      </c>
      <c r="AG540" s="744">
        <f>AF540*AE540</f>
        <v>52602.950399999987</v>
      </c>
      <c r="AH540" s="744">
        <v>2161.5</v>
      </c>
      <c r="AI540" s="744">
        <f>AH540*AE540</f>
        <v>48720.209999999985</v>
      </c>
      <c r="AJ540" s="745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>
      <c r="A541" s="977" t="s">
        <v>1096</v>
      </c>
      <c r="B541" s="438" t="s">
        <v>569</v>
      </c>
      <c r="C541" s="571" t="s">
        <v>32</v>
      </c>
      <c r="D541" s="1019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8">
        <v>125.11</v>
      </c>
      <c r="K541" s="804">
        <v>46.800000000000004</v>
      </c>
      <c r="L541" s="805">
        <f>K541*J541</f>
        <v>5855.1480000000001</v>
      </c>
      <c r="M541" s="804">
        <v>264.096</v>
      </c>
      <c r="N541" s="805">
        <f>M541*J541</f>
        <v>33041.050560000003</v>
      </c>
      <c r="O541" s="809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1">
        <f t="shared" ref="AE541:AE575" si="350">D541-S541-Y541</f>
        <v>31.389999999999986</v>
      </c>
      <c r="AF541" s="744">
        <v>46.800000000000004</v>
      </c>
      <c r="AG541" s="744">
        <f>AF541*AE541</f>
        <v>1469.0519999999995</v>
      </c>
      <c r="AH541" s="744">
        <v>264.096</v>
      </c>
      <c r="AI541" s="744">
        <f>AH541*AE541</f>
        <v>8289.9734399999961</v>
      </c>
      <c r="AJ541" s="745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>
      <c r="A542" s="977" t="s">
        <v>1090</v>
      </c>
      <c r="B542" s="448" t="s">
        <v>579</v>
      </c>
      <c r="C542" s="576"/>
      <c r="D542" s="1019"/>
      <c r="E542" s="477"/>
      <c r="F542" s="477"/>
      <c r="G542" s="477"/>
      <c r="H542" s="477"/>
      <c r="I542" s="610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50"/>
        <v>0</v>
      </c>
      <c r="AF542" s="744"/>
      <c r="AG542" s="744"/>
      <c r="AH542" s="744"/>
      <c r="AI542" s="744"/>
      <c r="AJ542" s="745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>
      <c r="A543" s="977" t="s">
        <v>1097</v>
      </c>
      <c r="B543" s="438" t="s">
        <v>571</v>
      </c>
      <c r="C543" s="571" t="s">
        <v>32</v>
      </c>
      <c r="D543" s="1019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8">
        <v>140.75</v>
      </c>
      <c r="K543" s="804">
        <v>2475.7200000000003</v>
      </c>
      <c r="L543" s="805">
        <f>K543*J543</f>
        <v>348457.59</v>
      </c>
      <c r="M543" s="804">
        <v>60860.412300000004</v>
      </c>
      <c r="N543" s="805">
        <f>M543*J543</f>
        <v>8566103.0312249996</v>
      </c>
      <c r="O543" s="809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1">
        <f t="shared" si="350"/>
        <v>15.639999999999986</v>
      </c>
      <c r="AF543" s="744">
        <v>2475.7200000000003</v>
      </c>
      <c r="AG543" s="744">
        <f>AF543*AE543</f>
        <v>38720.260799999967</v>
      </c>
      <c r="AH543" s="744">
        <v>60860.412300000004</v>
      </c>
      <c r="AI543" s="744">
        <f>AH543*AE543</f>
        <v>951856.84837199922</v>
      </c>
      <c r="AJ543" s="745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>
      <c r="A544" s="977" t="s">
        <v>1098</v>
      </c>
      <c r="B544" s="438" t="s">
        <v>572</v>
      </c>
      <c r="C544" s="571" t="s">
        <v>32</v>
      </c>
      <c r="D544" s="1019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8">
        <v>140.75</v>
      </c>
      <c r="K544" s="804">
        <v>6552</v>
      </c>
      <c r="L544" s="805">
        <f>K544*J544</f>
        <v>922194</v>
      </c>
      <c r="M544" s="804"/>
      <c r="N544" s="805"/>
      <c r="O544" s="809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1">
        <f t="shared" si="350"/>
        <v>15.639999999999986</v>
      </c>
      <c r="AF544" s="744">
        <v>6552</v>
      </c>
      <c r="AG544" s="744">
        <f>AF544*AE544</f>
        <v>102473.27999999991</v>
      </c>
      <c r="AH544" s="744"/>
      <c r="AI544" s="744"/>
      <c r="AJ544" s="745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>
      <c r="A545" s="977" t="s">
        <v>1099</v>
      </c>
      <c r="B545" s="438" t="s">
        <v>573</v>
      </c>
      <c r="C545" s="571" t="s">
        <v>32</v>
      </c>
      <c r="D545" s="1019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8"/>
      <c r="K545" s="804">
        <v>6552</v>
      </c>
      <c r="L545" s="805">
        <f>K545*J545</f>
        <v>0</v>
      </c>
      <c r="M545" s="804"/>
      <c r="N545" s="805"/>
      <c r="O545" s="809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1">
        <f t="shared" si="350"/>
        <v>156.38999999999999</v>
      </c>
      <c r="AF545" s="748">
        <v>6552</v>
      </c>
      <c r="AG545" s="748">
        <f>AF545*AE545</f>
        <v>1024667.2799999999</v>
      </c>
      <c r="AH545" s="748"/>
      <c r="AI545" s="748"/>
      <c r="AJ545" s="749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>
      <c r="A546" s="977" t="s">
        <v>1100</v>
      </c>
      <c r="B546" s="438" t="s">
        <v>577</v>
      </c>
      <c r="C546" s="571" t="s">
        <v>31</v>
      </c>
      <c r="D546" s="1019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8">
        <v>1</v>
      </c>
      <c r="K546" s="804">
        <v>124800</v>
      </c>
      <c r="L546" s="805">
        <f>K546*J546</f>
        <v>124800</v>
      </c>
      <c r="M546" s="804">
        <v>49408.353000000003</v>
      </c>
      <c r="N546" s="805">
        <f>M546*J546</f>
        <v>49408.353000000003</v>
      </c>
      <c r="O546" s="809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1">
        <f t="shared" si="350"/>
        <v>0</v>
      </c>
      <c r="AF546" s="744">
        <v>124800</v>
      </c>
      <c r="AG546" s="744">
        <f>AF546*AE546</f>
        <v>0</v>
      </c>
      <c r="AH546" s="744">
        <v>49408.353000000003</v>
      </c>
      <c r="AI546" s="744">
        <f>AH546*AE546</f>
        <v>0</v>
      </c>
      <c r="AJ546" s="745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>
      <c r="A547" s="97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20"/>
      <c r="K547" s="813"/>
      <c r="L547" s="831">
        <f>SUM(L549:L560)</f>
        <v>2680424.8536000005</v>
      </c>
      <c r="M547" s="813"/>
      <c r="N547" s="831">
        <f>SUM(N549:N560)</f>
        <v>5988165.8737560008</v>
      </c>
      <c r="O547" s="832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1">
        <f t="shared" si="350"/>
        <v>0</v>
      </c>
      <c r="AF547" s="767"/>
      <c r="AG547" s="767">
        <f>SUM(AG549:AG560)</f>
        <v>2531109.4795999997</v>
      </c>
      <c r="AH547" s="767"/>
      <c r="AI547" s="767">
        <f>SUM(AI549:AI560)</f>
        <v>728516.48749100021</v>
      </c>
      <c r="AJ547" s="757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>
      <c r="A548" s="977" t="s">
        <v>1102</v>
      </c>
      <c r="B548" s="448" t="s">
        <v>562</v>
      </c>
      <c r="C548" s="576"/>
      <c r="D548" s="1019"/>
      <c r="E548" s="477"/>
      <c r="F548" s="477"/>
      <c r="G548" s="477"/>
      <c r="H548" s="477"/>
      <c r="I548" s="610"/>
      <c r="J548" s="798"/>
      <c r="K548" s="804"/>
      <c r="L548" s="805"/>
      <c r="M548" s="804"/>
      <c r="N548" s="805"/>
      <c r="O548" s="809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1">
        <f t="shared" si="350"/>
        <v>0</v>
      </c>
      <c r="AF548" s="744"/>
      <c r="AG548" s="744"/>
      <c r="AH548" s="744"/>
      <c r="AI548" s="744"/>
      <c r="AJ548" s="745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>
      <c r="A549" s="977" t="s">
        <v>1103</v>
      </c>
      <c r="B549" s="438" t="s">
        <v>563</v>
      </c>
      <c r="C549" s="571" t="s">
        <v>171</v>
      </c>
      <c r="D549" s="1019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8"/>
      <c r="K549" s="804">
        <v>13494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34.22</v>
      </c>
      <c r="AF549" s="748">
        <v>13494</v>
      </c>
      <c r="AG549" s="748">
        <f>AF549*AE549</f>
        <v>461764.68</v>
      </c>
      <c r="AH549" s="748"/>
      <c r="AI549" s="748"/>
      <c r="AJ549" s="749">
        <f>AG549+AI549</f>
        <v>461764.68</v>
      </c>
    </row>
    <row r="550" spans="1:61" s="403" customFormat="1" ht="31.5" customHeight="1">
      <c r="A550" s="977" t="s">
        <v>1104</v>
      </c>
      <c r="B550" s="438" t="s">
        <v>564</v>
      </c>
      <c r="C550" s="571" t="s">
        <v>171</v>
      </c>
      <c r="D550" s="1019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8">
        <v>67.930000000000007</v>
      </c>
      <c r="K550" s="804">
        <v>19422</v>
      </c>
      <c r="L550" s="805">
        <f>K550*J550</f>
        <v>1319336.4600000002</v>
      </c>
      <c r="M550" s="804"/>
      <c r="N550" s="805"/>
      <c r="O550" s="809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1">
        <f t="shared" si="350"/>
        <v>64.699999999999989</v>
      </c>
      <c r="AF550" s="744">
        <v>19422</v>
      </c>
      <c r="AG550" s="744">
        <f>AF550*AE550</f>
        <v>1256603.3999999997</v>
      </c>
      <c r="AH550" s="744"/>
      <c r="AI550" s="744"/>
      <c r="AJ550" s="745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>
      <c r="A551" s="977" t="s">
        <v>1105</v>
      </c>
      <c r="B551" s="438" t="s">
        <v>565</v>
      </c>
      <c r="C551" s="571" t="s">
        <v>171</v>
      </c>
      <c r="D551" s="1019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8">
        <v>75.48</v>
      </c>
      <c r="K551" s="804">
        <v>2405</v>
      </c>
      <c r="L551" s="805">
        <f>K551*J551</f>
        <v>181529.40000000002</v>
      </c>
      <c r="M551" s="804"/>
      <c r="N551" s="805"/>
      <c r="O551" s="809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1">
        <f t="shared" si="350"/>
        <v>9.039999999999992</v>
      </c>
      <c r="AF551" s="744">
        <v>2405</v>
      </c>
      <c r="AG551" s="744">
        <f>AF551*AE551</f>
        <v>21741.199999999983</v>
      </c>
      <c r="AH551" s="744"/>
      <c r="AI551" s="744"/>
      <c r="AJ551" s="745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>
      <c r="A552" s="977" t="s">
        <v>1106</v>
      </c>
      <c r="B552" s="448" t="s">
        <v>566</v>
      </c>
      <c r="C552" s="571"/>
      <c r="D552" s="1019"/>
      <c r="E552" s="477"/>
      <c r="F552" s="477"/>
      <c r="G552" s="477"/>
      <c r="H552" s="477"/>
      <c r="I552" s="610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>
      <c r="A553" s="977" t="s">
        <v>1107</v>
      </c>
      <c r="B553" s="438" t="s">
        <v>567</v>
      </c>
      <c r="C553" s="571" t="s">
        <v>171</v>
      </c>
      <c r="D553" s="1019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8">
        <v>52</v>
      </c>
      <c r="K553" s="804">
        <v>2513.1600000000003</v>
      </c>
      <c r="L553" s="805">
        <f>K553*J553</f>
        <v>130684.32000000002</v>
      </c>
      <c r="M553" s="804">
        <v>6681</v>
      </c>
      <c r="N553" s="805">
        <f>M553*J553</f>
        <v>347412</v>
      </c>
      <c r="O553" s="809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1">
        <f t="shared" si="350"/>
        <v>13</v>
      </c>
      <c r="AF553" s="744">
        <v>2513.1600000000003</v>
      </c>
      <c r="AG553" s="744">
        <f>AF553*AE553</f>
        <v>32671.080000000005</v>
      </c>
      <c r="AH553" s="744">
        <v>6681</v>
      </c>
      <c r="AI553" s="744">
        <f>AH553*AE553</f>
        <v>86853</v>
      </c>
      <c r="AJ553" s="745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>
      <c r="A554" s="977" t="s">
        <v>1108</v>
      </c>
      <c r="B554" s="438" t="s">
        <v>568</v>
      </c>
      <c r="C554" s="571" t="s">
        <v>171</v>
      </c>
      <c r="D554" s="1019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8">
        <v>56</v>
      </c>
      <c r="K554" s="804">
        <v>2333.7600000000002</v>
      </c>
      <c r="L554" s="805">
        <f>K554*J554</f>
        <v>130690.56000000001</v>
      </c>
      <c r="M554" s="804">
        <v>2161.5</v>
      </c>
      <c r="N554" s="805">
        <f>M554*J554</f>
        <v>121044</v>
      </c>
      <c r="O554" s="809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1">
        <f t="shared" si="350"/>
        <v>14.049999999999997</v>
      </c>
      <c r="AF554" s="744">
        <v>2333.7600000000002</v>
      </c>
      <c r="AG554" s="744">
        <f>AF554*AE554</f>
        <v>32789.327999999994</v>
      </c>
      <c r="AH554" s="744">
        <v>2161.5</v>
      </c>
      <c r="AI554" s="744">
        <f>AH554*AE554</f>
        <v>30369.074999999993</v>
      </c>
      <c r="AJ554" s="745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>
      <c r="A555" s="977" t="s">
        <v>1109</v>
      </c>
      <c r="B555" s="438" t="s">
        <v>569</v>
      </c>
      <c r="C555" s="571" t="s">
        <v>32</v>
      </c>
      <c r="D555" s="1019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8">
        <v>77.760000000000005</v>
      </c>
      <c r="K555" s="804">
        <v>46.800000000000004</v>
      </c>
      <c r="L555" s="805">
        <f>K555*J555</f>
        <v>3639.1680000000006</v>
      </c>
      <c r="M555" s="804">
        <v>264.096</v>
      </c>
      <c r="N555" s="805">
        <f>M555*J555</f>
        <v>20536.104960000001</v>
      </c>
      <c r="O555" s="809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1">
        <f t="shared" si="350"/>
        <v>19.47</v>
      </c>
      <c r="AF555" s="744">
        <v>46.800000000000004</v>
      </c>
      <c r="AG555" s="744">
        <f>AF555*AE555</f>
        <v>911.19600000000003</v>
      </c>
      <c r="AH555" s="744">
        <v>264.096</v>
      </c>
      <c r="AI555" s="744">
        <f>AH555*AE555</f>
        <v>5141.9491200000002</v>
      </c>
      <c r="AJ555" s="745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>
      <c r="A556" s="977" t="s">
        <v>1111</v>
      </c>
      <c r="B556" s="448" t="s">
        <v>581</v>
      </c>
      <c r="C556" s="576"/>
      <c r="D556" s="1019"/>
      <c r="E556" s="477"/>
      <c r="F556" s="477"/>
      <c r="G556" s="477"/>
      <c r="H556" s="477"/>
      <c r="I556" s="610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>
      <c r="A557" s="977" t="s">
        <v>1110</v>
      </c>
      <c r="B557" s="438" t="s">
        <v>582</v>
      </c>
      <c r="C557" s="571" t="s">
        <v>32</v>
      </c>
      <c r="D557" s="1019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8">
        <v>87.48</v>
      </c>
      <c r="K557" s="804">
        <v>2475.7200000000003</v>
      </c>
      <c r="L557" s="805">
        <f>K557*J557</f>
        <v>216575.98560000004</v>
      </c>
      <c r="M557" s="804">
        <v>62297.272700000001</v>
      </c>
      <c r="N557" s="805">
        <f>M557*J557</f>
        <v>5449765.4157960005</v>
      </c>
      <c r="O557" s="809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1">
        <f t="shared" si="350"/>
        <v>9.730000000000004</v>
      </c>
      <c r="AF557" s="744">
        <v>2475.7200000000003</v>
      </c>
      <c r="AG557" s="744">
        <f>AF557*AE557</f>
        <v>24088.755600000011</v>
      </c>
      <c r="AH557" s="744">
        <v>62297.272700000001</v>
      </c>
      <c r="AI557" s="744">
        <f>AH557*AE557</f>
        <v>606152.46337100025</v>
      </c>
      <c r="AJ557" s="745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>
      <c r="A558" s="977" t="s">
        <v>1112</v>
      </c>
      <c r="B558" s="438" t="s">
        <v>572</v>
      </c>
      <c r="C558" s="571" t="s">
        <v>32</v>
      </c>
      <c r="D558" s="1019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8">
        <v>87.48</v>
      </c>
      <c r="K558" s="804">
        <v>6552</v>
      </c>
      <c r="L558" s="805">
        <f>K558*J558</f>
        <v>573168.96000000008</v>
      </c>
      <c r="M558" s="804"/>
      <c r="N558" s="805"/>
      <c r="O558" s="809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1">
        <f t="shared" si="350"/>
        <v>9.7199999999999989</v>
      </c>
      <c r="AF558" s="744">
        <v>6552</v>
      </c>
      <c r="AG558" s="744">
        <f>AF558*AE558</f>
        <v>63685.439999999995</v>
      </c>
      <c r="AH558" s="744"/>
      <c r="AI558" s="744"/>
      <c r="AJ558" s="745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>
      <c r="A559" s="977" t="s">
        <v>1113</v>
      </c>
      <c r="B559" s="438" t="s">
        <v>573</v>
      </c>
      <c r="C559" s="571" t="s">
        <v>32</v>
      </c>
      <c r="D559" s="1019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8"/>
      <c r="K559" s="804">
        <v>6552</v>
      </c>
      <c r="L559" s="805">
        <f>K559*J559</f>
        <v>0</v>
      </c>
      <c r="M559" s="804"/>
      <c r="N559" s="805"/>
      <c r="O559" s="809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1">
        <f t="shared" si="350"/>
        <v>97.2</v>
      </c>
      <c r="AF559" s="748">
        <v>6552</v>
      </c>
      <c r="AG559" s="748">
        <f>AF559*AE559</f>
        <v>636854.4</v>
      </c>
      <c r="AH559" s="748"/>
      <c r="AI559" s="748"/>
      <c r="AJ559" s="749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>
      <c r="A560" s="984" t="s">
        <v>1114</v>
      </c>
      <c r="B560" s="482" t="s">
        <v>577</v>
      </c>
      <c r="C560" s="578" t="s">
        <v>31</v>
      </c>
      <c r="D560" s="1025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9">
        <v>1</v>
      </c>
      <c r="K560" s="840">
        <v>124800</v>
      </c>
      <c r="L560" s="841">
        <f>K560*J560</f>
        <v>124800</v>
      </c>
      <c r="M560" s="840">
        <v>49408.353000000003</v>
      </c>
      <c r="N560" s="841">
        <f>M560*J560</f>
        <v>49408.353000000003</v>
      </c>
      <c r="O560" s="842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3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8">
        <f t="shared" si="350"/>
        <v>0</v>
      </c>
      <c r="AF560" s="769">
        <v>124800</v>
      </c>
      <c r="AG560" s="769">
        <f>AF560*AE560</f>
        <v>0</v>
      </c>
      <c r="AH560" s="769">
        <v>49408.353000000003</v>
      </c>
      <c r="AI560" s="769">
        <f>AH560*AE560</f>
        <v>0</v>
      </c>
      <c r="AJ560" s="770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>
      <c r="A561" s="985">
        <v>4</v>
      </c>
      <c r="B561" s="690" t="s">
        <v>584</v>
      </c>
      <c r="C561" s="691"/>
      <c r="D561" s="1026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9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98">
        <f t="shared" si="350"/>
        <v>0</v>
      </c>
      <c r="AF561" s="772"/>
      <c r="AG561" s="772"/>
      <c r="AH561" s="772"/>
      <c r="AI561" s="772"/>
      <c r="AJ561" s="773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>
      <c r="A562" s="986" t="s">
        <v>585</v>
      </c>
      <c r="B562" s="713" t="s">
        <v>586</v>
      </c>
      <c r="C562" s="714"/>
      <c r="D562" s="1027"/>
      <c r="E562" s="1028"/>
      <c r="F562" s="1028">
        <f>SUM(F563:F576)</f>
        <v>935809.37800320017</v>
      </c>
      <c r="G562" s="1028"/>
      <c r="H562" s="1028">
        <f>SUM(H563:H576)</f>
        <v>556205.56000000017</v>
      </c>
      <c r="I562" s="1029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52"/>
      <c r="AA562" s="952">
        <f>SUM(AA563:AA576)</f>
        <v>0</v>
      </c>
      <c r="AB562" s="952"/>
      <c r="AC562" s="952">
        <f>SUM(AC563:AC576)</f>
        <v>0</v>
      </c>
      <c r="AD562" s="953">
        <f>SUM(AD563:AD576)</f>
        <v>0</v>
      </c>
      <c r="AE562" s="768">
        <f t="shared" si="350"/>
        <v>0</v>
      </c>
      <c r="AF562" s="774"/>
      <c r="AG562" s="774">
        <f>SUM(AG563:AG576)</f>
        <v>935809.37800320017</v>
      </c>
      <c r="AH562" s="774"/>
      <c r="AI562" s="774">
        <f>SUM(AI563:AI576)</f>
        <v>556205.56000000017</v>
      </c>
      <c r="AJ562" s="775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>
      <c r="A563" s="987" t="s">
        <v>1115</v>
      </c>
      <c r="B563" s="407" t="s">
        <v>587</v>
      </c>
      <c r="C563" s="579" t="s">
        <v>32</v>
      </c>
      <c r="D563" s="1030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98">
        <f t="shared" si="350"/>
        <v>72</v>
      </c>
      <c r="AF563" s="777">
        <v>1918.4687999999999</v>
      </c>
      <c r="AG563" s="777">
        <f t="shared" ref="AG563:AG576" si="364">AF563*AE563</f>
        <v>138129.7536</v>
      </c>
      <c r="AH563" s="777">
        <v>923.06500000000028</v>
      </c>
      <c r="AI563" s="777">
        <f>AH563*AE563</f>
        <v>66460.680000000022</v>
      </c>
      <c r="AJ563" s="778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>
      <c r="A564" s="988" t="s">
        <v>1116</v>
      </c>
      <c r="B564" s="351" t="s">
        <v>588</v>
      </c>
      <c r="C564" s="580" t="s">
        <v>32</v>
      </c>
      <c r="D564" s="1012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1">
        <f t="shared" si="350"/>
        <v>36</v>
      </c>
      <c r="AF564" s="779">
        <v>2793.7584000000002</v>
      </c>
      <c r="AG564" s="779">
        <f t="shared" si="364"/>
        <v>100575.3024</v>
      </c>
      <c r="AH564" s="779">
        <v>8448.9600000000009</v>
      </c>
      <c r="AI564" s="779">
        <f>AH564*AE564</f>
        <v>304162.56000000006</v>
      </c>
      <c r="AJ564" s="780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>
      <c r="A565" s="988" t="s">
        <v>1117</v>
      </c>
      <c r="B565" s="351" t="s">
        <v>589</v>
      </c>
      <c r="C565" s="580" t="s">
        <v>31</v>
      </c>
      <c r="D565" s="1012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1">
        <f t="shared" si="350"/>
        <v>3</v>
      </c>
      <c r="AF565" s="779">
        <v>78955</v>
      </c>
      <c r="AG565" s="779">
        <f t="shared" si="364"/>
        <v>236865</v>
      </c>
      <c r="AH565" s="779">
        <v>48788.666666666664</v>
      </c>
      <c r="AI565" s="779">
        <v>146366</v>
      </c>
      <c r="AJ565" s="780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>
      <c r="A566" s="988" t="s">
        <v>1118</v>
      </c>
      <c r="B566" s="351" t="s">
        <v>590</v>
      </c>
      <c r="C566" s="580" t="s">
        <v>31</v>
      </c>
      <c r="D566" s="1012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1">
        <f t="shared" si="350"/>
        <v>1</v>
      </c>
      <c r="AF566" s="781">
        <v>4059.5328000000004</v>
      </c>
      <c r="AG566" s="781">
        <f t="shared" si="364"/>
        <v>4059.5328000000004</v>
      </c>
      <c r="AH566" s="781">
        <v>3397.68</v>
      </c>
      <c r="AI566" s="781">
        <f>AH566*AE566</f>
        <v>3397.68</v>
      </c>
      <c r="AJ566" s="782">
        <f t="shared" si="365"/>
        <v>7457.2128000000002</v>
      </c>
    </row>
    <row r="567" spans="1:61" s="403" customFormat="1" ht="31.5" customHeight="1">
      <c r="A567" s="988" t="s">
        <v>1119</v>
      </c>
      <c r="B567" s="351" t="s">
        <v>591</v>
      </c>
      <c r="C567" s="580" t="s">
        <v>31</v>
      </c>
      <c r="D567" s="1012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1">
        <f t="shared" si="350"/>
        <v>1</v>
      </c>
      <c r="AF567" s="781">
        <v>2754.1440000000002</v>
      </c>
      <c r="AG567" s="781">
        <f t="shared" si="364"/>
        <v>2754.1440000000002</v>
      </c>
      <c r="AH567" s="781">
        <v>1121.1200000000001</v>
      </c>
      <c r="AI567" s="781">
        <f>AH567*AE567</f>
        <v>1121.1200000000001</v>
      </c>
      <c r="AJ567" s="782">
        <f t="shared" si="365"/>
        <v>3875.2640000000001</v>
      </c>
    </row>
    <row r="568" spans="1:61" s="403" customFormat="1" ht="31.5" customHeight="1">
      <c r="A568" s="988" t="s">
        <v>1120</v>
      </c>
      <c r="B568" s="351" t="s">
        <v>592</v>
      </c>
      <c r="C568" s="580" t="s">
        <v>31</v>
      </c>
      <c r="D568" s="1012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1">
        <f t="shared" si="350"/>
        <v>5</v>
      </c>
      <c r="AF568" s="781">
        <v>6442.0559999999996</v>
      </c>
      <c r="AG568" s="781">
        <f t="shared" si="364"/>
        <v>32210.28</v>
      </c>
      <c r="AH568" s="781">
        <v>2333.7600000000002</v>
      </c>
      <c r="AI568" s="781">
        <f>AH568*AE568</f>
        <v>11668.800000000001</v>
      </c>
      <c r="AJ568" s="782">
        <f t="shared" si="365"/>
        <v>43879.08</v>
      </c>
    </row>
    <row r="569" spans="1:61" s="403" customFormat="1" ht="31.5" customHeight="1">
      <c r="A569" s="988" t="s">
        <v>1121</v>
      </c>
      <c r="B569" s="351" t="s">
        <v>593</v>
      </c>
      <c r="C569" s="580" t="s">
        <v>153</v>
      </c>
      <c r="D569" s="1012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1">
        <f t="shared" si="350"/>
        <v>2.4</v>
      </c>
      <c r="AF569" s="781">
        <v>671.55840000000001</v>
      </c>
      <c r="AG569" s="781">
        <f t="shared" si="364"/>
        <v>1611.7401600000001</v>
      </c>
      <c r="AH569" s="781"/>
      <c r="AI569" s="781"/>
      <c r="AJ569" s="782">
        <f t="shared" si="365"/>
        <v>1611.7401600000001</v>
      </c>
    </row>
    <row r="570" spans="1:61" s="403" customFormat="1" ht="31.5" customHeight="1">
      <c r="A570" s="988" t="s">
        <v>1122</v>
      </c>
      <c r="B570" s="351" t="s">
        <v>594</v>
      </c>
      <c r="C570" s="580" t="s">
        <v>171</v>
      </c>
      <c r="D570" s="1012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1">
        <f t="shared" si="350"/>
        <v>2.2999999999999998</v>
      </c>
      <c r="AF570" s="779">
        <v>17405.925984000001</v>
      </c>
      <c r="AG570" s="779">
        <f t="shared" si="364"/>
        <v>40033.629763199999</v>
      </c>
      <c r="AH570" s="779">
        <v>6006</v>
      </c>
      <c r="AI570" s="779">
        <f>AH570*AE570</f>
        <v>13813.8</v>
      </c>
      <c r="AJ570" s="780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>
      <c r="A571" s="988" t="s">
        <v>1123</v>
      </c>
      <c r="B571" s="351" t="s">
        <v>595</v>
      </c>
      <c r="C571" s="580" t="s">
        <v>171</v>
      </c>
      <c r="D571" s="1012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1">
        <f t="shared" si="350"/>
        <v>0.8</v>
      </c>
      <c r="AF571" s="779">
        <v>2601.3455999999996</v>
      </c>
      <c r="AG571" s="779">
        <f t="shared" si="364"/>
        <v>2081.0764799999997</v>
      </c>
      <c r="AH571" s="779">
        <v>2059.2000000000003</v>
      </c>
      <c r="AI571" s="779">
        <f>AH571*AE571</f>
        <v>1647.3600000000004</v>
      </c>
      <c r="AJ571" s="780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>
      <c r="A572" s="988" t="s">
        <v>1124</v>
      </c>
      <c r="B572" s="351" t="s">
        <v>596</v>
      </c>
      <c r="C572" s="580" t="s">
        <v>171</v>
      </c>
      <c r="D572" s="1012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1">
        <f t="shared" si="350"/>
        <v>3.5</v>
      </c>
      <c r="AF572" s="779">
        <v>2682.4607999999998</v>
      </c>
      <c r="AG572" s="779">
        <f t="shared" si="364"/>
        <v>9388.612799999999</v>
      </c>
      <c r="AH572" s="779">
        <v>2162.1600000000003</v>
      </c>
      <c r="AI572" s="779">
        <f>AH572*AE572</f>
        <v>7567.5600000000013</v>
      </c>
      <c r="AJ572" s="780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>
      <c r="A573" s="988" t="s">
        <v>1125</v>
      </c>
      <c r="B573" s="351" t="s">
        <v>597</v>
      </c>
      <c r="C573" s="580" t="s">
        <v>153</v>
      </c>
      <c r="D573" s="1012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25.3</v>
      </c>
      <c r="AF573" s="781">
        <v>297.108</v>
      </c>
      <c r="AG573" s="781">
        <f t="shared" si="364"/>
        <v>7516.8324000000002</v>
      </c>
      <c r="AH573" s="781"/>
      <c r="AI573" s="781"/>
      <c r="AJ573" s="782">
        <f t="shared" si="365"/>
        <v>7516.8324000000002</v>
      </c>
    </row>
    <row r="574" spans="1:61" s="403" customFormat="1" ht="31.5" customHeight="1">
      <c r="A574" s="988" t="s">
        <v>1126</v>
      </c>
      <c r="B574" s="351" t="s">
        <v>598</v>
      </c>
      <c r="C574" s="580" t="s">
        <v>153</v>
      </c>
      <c r="D574" s="1012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1">
        <f t="shared" si="350"/>
        <v>50.6</v>
      </c>
      <c r="AF574" s="781">
        <v>594.21600000000001</v>
      </c>
      <c r="AG574" s="781">
        <f t="shared" si="364"/>
        <v>30067.329600000001</v>
      </c>
      <c r="AH574" s="781"/>
      <c r="AI574" s="781"/>
      <c r="AJ574" s="782">
        <f t="shared" si="365"/>
        <v>30067.329600000001</v>
      </c>
    </row>
    <row r="575" spans="1:61" s="403" customFormat="1" ht="31.5" customHeight="1">
      <c r="A575" s="987" t="s">
        <v>1127</v>
      </c>
      <c r="B575" s="407" t="s">
        <v>599</v>
      </c>
      <c r="C575" s="579" t="s">
        <v>153</v>
      </c>
      <c r="D575" s="1021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1">
        <f t="shared" si="350"/>
        <v>120</v>
      </c>
      <c r="AF575" s="781">
        <v>2716.4160000000002</v>
      </c>
      <c r="AG575" s="781">
        <f t="shared" si="364"/>
        <v>325969.92000000004</v>
      </c>
      <c r="AH575" s="781"/>
      <c r="AI575" s="781"/>
      <c r="AJ575" s="782">
        <f t="shared" si="365"/>
        <v>325969.92000000004</v>
      </c>
    </row>
    <row r="576" spans="1:61" s="403" customFormat="1" ht="31.5" customHeight="1" thickBot="1">
      <c r="A576" s="989" t="s">
        <v>1128</v>
      </c>
      <c r="B576" s="374" t="s">
        <v>600</v>
      </c>
      <c r="C576" s="581" t="s">
        <v>32</v>
      </c>
      <c r="D576" s="1031">
        <v>2</v>
      </c>
      <c r="E576" s="1032">
        <v>2273.1120000000001</v>
      </c>
      <c r="F576" s="1033">
        <f t="shared" si="353"/>
        <v>4546.2240000000002</v>
      </c>
      <c r="G576" s="1033"/>
      <c r="H576" s="1033"/>
      <c r="I576" s="1034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54">
        <v>2273.1120000000001</v>
      </c>
      <c r="AA576" s="955">
        <f t="shared" si="361"/>
        <v>0</v>
      </c>
      <c r="AB576" s="955"/>
      <c r="AC576" s="955"/>
      <c r="AD576" s="956">
        <f t="shared" si="363"/>
        <v>0</v>
      </c>
      <c r="AE576" s="768">
        <f>D576-S576-Y576</f>
        <v>2</v>
      </c>
      <c r="AF576" s="784">
        <v>2273.1120000000001</v>
      </c>
      <c r="AG576" s="785">
        <f t="shared" si="364"/>
        <v>4546.2240000000002</v>
      </c>
      <c r="AH576" s="785"/>
      <c r="AI576" s="785"/>
      <c r="AJ576" s="786">
        <f t="shared" si="365"/>
        <v>4546.2240000000002</v>
      </c>
    </row>
    <row r="577" spans="1:61" ht="31.5" customHeight="1" thickTop="1">
      <c r="A577" s="1035"/>
      <c r="B577" s="1036"/>
      <c r="C577" s="1037"/>
      <c r="D577" s="1035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7" t="s">
        <v>35</v>
      </c>
      <c r="AF577" s="772"/>
      <c r="AG577" s="772">
        <f>AG28+AG69+AG89+AG94+AG146+AG162+AG184+AG243+AG258+AG261+AG269+AG276+AG289+AG358+AG375+AG410+AG423+AG462+AG481+AG486+AG491+AG504+AG562</f>
        <v>130948222.2594661</v>
      </c>
      <c r="AH577" s="772"/>
      <c r="AI577" s="772">
        <f>AI28+AI69+AI89+AI94+AI146+AI162+AI184+AI243+AI258+AI261+AI269+AI276+AI289+AI358+AI375+AI410+AI423+AI462+AI481+AI486+AI491+AI504+AI562</f>
        <v>181453986.38202861</v>
      </c>
      <c r="AJ577" s="773">
        <f>(AJ28+AJ69+AJ89+AJ94+AJ146+AJ162+AJ184+AJ243+AJ258+AJ261+AJ269+AJ276+AJ289+AJ358+AJ375+AJ410+AJ423+AJ462+AJ481+AJ486+AJ491+AJ504+AJ562)-0.01</f>
        <v>313141383.99149472</v>
      </c>
      <c r="AL577" s="843"/>
    </row>
    <row r="578" spans="1:61" ht="31.5" customHeight="1" thickBot="1">
      <c r="A578" s="1038"/>
      <c r="B578" s="1039"/>
      <c r="C578" s="1040"/>
      <c r="D578" s="1038"/>
      <c r="E578" s="1041" t="s">
        <v>601</v>
      </c>
      <c r="F578" s="1041">
        <f>ROUND((F577/1.2*0.2),0)</f>
        <v>36347748</v>
      </c>
      <c r="G578" s="1041"/>
      <c r="H578" s="1041">
        <f>ROUND((H577/1.2*0.2),0)</f>
        <v>49179056</v>
      </c>
      <c r="I578" s="1042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8" t="s">
        <v>601</v>
      </c>
      <c r="AF578" s="789"/>
      <c r="AG578" s="789">
        <f>ROUND((AG577/1.2*0.2),2)</f>
        <v>21824703.710000001</v>
      </c>
      <c r="AH578" s="789"/>
      <c r="AI578" s="789">
        <f>ROUND((AI577/1.2*0.2),2)</f>
        <v>30242331.059999999</v>
      </c>
      <c r="AJ578" s="790">
        <f>ROUND((AJ577/1.2*0.2),2)</f>
        <v>52190230.670000002</v>
      </c>
      <c r="AL578" s="843"/>
      <c r="AM578" s="843"/>
    </row>
    <row r="581" spans="1:61" s="303" customFormat="1" ht="31.5" customHeight="1">
      <c r="A581" s="401" t="s">
        <v>38</v>
      </c>
      <c r="B581" s="541" t="s">
        <v>44</v>
      </c>
      <c r="C581" s="1060"/>
      <c r="D581" s="1060"/>
      <c r="E581" s="1060"/>
      <c r="F581" s="1060"/>
      <c r="G581" s="1060"/>
      <c r="H581" s="1060"/>
      <c r="O581" s="459"/>
      <c r="P581" s="557"/>
      <c r="Q581" s="557"/>
      <c r="R581" s="558"/>
      <c r="S581" s="1061" t="s">
        <v>45</v>
      </c>
      <c r="T581" s="1061"/>
      <c r="U581" s="1061"/>
      <c r="V581" s="1061"/>
      <c r="W581" s="1061"/>
      <c r="X581" s="1061"/>
      <c r="Y581" s="1062" t="s">
        <v>45</v>
      </c>
      <c r="Z581" s="1062"/>
      <c r="AA581" s="1062"/>
      <c r="AB581" s="1062"/>
      <c r="AC581" s="1062"/>
      <c r="AD581" s="1062"/>
      <c r="AE581" s="1063" t="s">
        <v>45</v>
      </c>
      <c r="AF581" s="1063"/>
      <c r="AG581" s="1063"/>
      <c r="AH581" s="1063"/>
      <c r="AI581" s="1063"/>
      <c r="AJ581" s="1063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>
      <c r="A582" s="401"/>
      <c r="B582" s="1079" t="s">
        <v>40</v>
      </c>
      <c r="C582" s="1079"/>
      <c r="D582" s="1079"/>
      <c r="E582" s="1079"/>
      <c r="F582" s="1079"/>
      <c r="G582" s="1079"/>
      <c r="H582" s="1079"/>
      <c r="I582" s="1079"/>
      <c r="J582" s="1079"/>
      <c r="K582" s="1079"/>
      <c r="L582" s="1079"/>
      <c r="M582" s="1079"/>
      <c r="N582" s="1079"/>
      <c r="P582" s="559"/>
      <c r="Q582" s="559"/>
      <c r="R582" s="560"/>
      <c r="S582" s="516"/>
      <c r="T582" s="516"/>
      <c r="U582" s="516"/>
      <c r="V582" s="516"/>
      <c r="W582" s="516"/>
      <c r="X582" s="516"/>
      <c r="Y582" s="946"/>
      <c r="Z582" s="946"/>
      <c r="AA582" s="946"/>
      <c r="AB582" s="946"/>
      <c r="AC582" s="946">
        <f>I577-X577-AD577</f>
        <v>313142436.85943323</v>
      </c>
      <c r="AD582" s="946"/>
      <c r="AE582" s="791"/>
      <c r="AF582" s="791"/>
      <c r="AG582" s="791"/>
      <c r="AH582" s="791"/>
      <c r="AI582" s="791"/>
      <c r="AJ582" s="791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>
      <c r="A583" s="401" t="s">
        <v>41</v>
      </c>
      <c r="B583" s="541" t="s">
        <v>46</v>
      </c>
      <c r="C583" s="1060"/>
      <c r="D583" s="1060"/>
      <c r="E583" s="1060"/>
      <c r="F583" s="1060"/>
      <c r="G583" s="1060"/>
      <c r="H583" s="1060"/>
      <c r="O583" s="459"/>
      <c r="P583" s="557"/>
      <c r="Q583" s="557"/>
      <c r="R583" s="558"/>
      <c r="S583" s="1061" t="s">
        <v>47</v>
      </c>
      <c r="T583" s="1061"/>
      <c r="U583" s="1061"/>
      <c r="V583" s="1061"/>
      <c r="W583" s="1061"/>
      <c r="X583" s="1061"/>
      <c r="Y583" s="1062" t="s">
        <v>47</v>
      </c>
      <c r="Z583" s="1062"/>
      <c r="AA583" s="1062"/>
      <c r="AB583" s="1062"/>
      <c r="AC583" s="1062"/>
      <c r="AD583" s="1062"/>
      <c r="AE583" s="1063" t="s">
        <v>47</v>
      </c>
      <c r="AF583" s="1063"/>
      <c r="AG583" s="1063"/>
      <c r="AH583" s="1063"/>
      <c r="AI583" s="1063"/>
      <c r="AJ583" s="1063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>
      <c r="A584" s="401"/>
      <c r="B584" s="1079" t="s">
        <v>40</v>
      </c>
      <c r="C584" s="1079"/>
      <c r="D584" s="1079"/>
      <c r="E584" s="1079"/>
      <c r="F584" s="1079"/>
      <c r="G584" s="1079"/>
      <c r="H584" s="1079"/>
      <c r="I584" s="1079"/>
      <c r="J584" s="1079"/>
      <c r="K584" s="1079"/>
      <c r="L584" s="1079"/>
      <c r="M584" s="1079"/>
      <c r="N584" s="1079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46"/>
      <c r="Z584" s="946"/>
      <c r="AA584" s="946"/>
      <c r="AB584" s="946"/>
      <c r="AC584" s="946"/>
      <c r="AD584" s="946"/>
      <c r="AE584" s="791"/>
      <c r="AF584" s="791"/>
      <c r="AG584" s="791"/>
      <c r="AH584" s="791"/>
      <c r="AI584" s="791"/>
      <c r="AJ584" s="791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58"/>
      <c r="Z585" s="958"/>
      <c r="AA585" s="958"/>
      <c r="AB585" s="958"/>
      <c r="AC585" s="958"/>
      <c r="AD585" s="958"/>
      <c r="AE585" s="792"/>
      <c r="AF585" s="792"/>
      <c r="AG585" s="792"/>
      <c r="AH585" s="792"/>
      <c r="AI585" s="792"/>
      <c r="AJ585" s="792"/>
      <c r="AK585" s="561"/>
    </row>
    <row r="586" spans="1:61" ht="31.5" customHeight="1">
      <c r="B586" s="452"/>
    </row>
  </sheetData>
  <mergeCells count="37"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  <mergeCell ref="V25:W25"/>
    <mergeCell ref="X25:X26"/>
    <mergeCell ref="Y25:Y26"/>
    <mergeCell ref="Z25:AA25"/>
    <mergeCell ref="AB25:AC25"/>
    <mergeCell ref="J25:J26"/>
    <mergeCell ref="K25:L25"/>
    <mergeCell ref="M25:N25"/>
    <mergeCell ref="O25:O26"/>
    <mergeCell ref="P25:R25"/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</mergeCells>
  <conditionalFormatting sqref="B42">
    <cfRule type="duplicateValues" dxfId="65" priority="13" stopIfTrue="1"/>
  </conditionalFormatting>
  <conditionalFormatting sqref="B43">
    <cfRule type="duplicateValues" dxfId="64" priority="12" stopIfTrue="1"/>
  </conditionalFormatting>
  <conditionalFormatting sqref="B44">
    <cfRule type="duplicateValues" dxfId="63" priority="11" stopIfTrue="1"/>
  </conditionalFormatting>
  <conditionalFormatting sqref="B45">
    <cfRule type="duplicateValues" dxfId="62" priority="10" stopIfTrue="1"/>
  </conditionalFormatting>
  <conditionalFormatting sqref="B46">
    <cfRule type="duplicateValues" dxfId="61" priority="9" stopIfTrue="1"/>
  </conditionalFormatting>
  <conditionalFormatting sqref="B47">
    <cfRule type="duplicateValues" dxfId="60" priority="8" stopIfTrue="1"/>
  </conditionalFormatting>
  <conditionalFormatting sqref="B48">
    <cfRule type="duplicateValues" dxfId="59" priority="14" stopIfTrue="1"/>
  </conditionalFormatting>
  <conditionalFormatting sqref="B74">
    <cfRule type="duplicateValues" dxfId="58" priority="7" stopIfTrue="1"/>
  </conditionalFormatting>
  <conditionalFormatting sqref="B353:B354 B323:B326 B339 B346 B356:B357 B355:C355">
    <cfRule type="duplicateValues" dxfId="57" priority="6" stopIfTrue="1"/>
  </conditionalFormatting>
  <conditionalFormatting sqref="D355">
    <cfRule type="duplicateValues" dxfId="56" priority="5" stopIfTrue="1"/>
  </conditionalFormatting>
  <conditionalFormatting sqref="P25 P26:Q26 P70:Q145 P147:Q268 P270:Q288 P290:Q374 P376:Q422 P424:Q502 P505:Q1048576 P28:Q68">
    <cfRule type="cellIs" dxfId="55" priority="3" operator="lessThan">
      <formula>0</formula>
    </cfRule>
    <cfRule type="cellIs" dxfId="54" priority="4" operator="greaterThan">
      <formula>0</formula>
    </cfRule>
  </conditionalFormatting>
  <conditionalFormatting sqref="P23:R24 R26:R1048576 P1:R19">
    <cfRule type="cellIs" dxfId="53" priority="1" operator="greaterThan">
      <formula>0</formula>
    </cfRule>
    <cfRule type="cellIs" dxfId="52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117"/>
      <c r="D7" s="1117"/>
      <c r="E7" s="1117"/>
      <c r="F7" s="1117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118" t="s">
        <v>36</v>
      </c>
      <c r="D9" s="1118"/>
      <c r="E9" s="1118"/>
      <c r="F9" s="1118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119" t="s">
        <v>37</v>
      </c>
      <c r="D11" s="1119"/>
      <c r="E11" s="1119"/>
      <c r="F11" s="1119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117" t="s">
        <v>57</v>
      </c>
      <c r="D13" s="1117"/>
      <c r="E13" s="1117"/>
      <c r="F13" s="1117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117" t="s">
        <v>138</v>
      </c>
      <c r="D14" s="1117"/>
      <c r="E14" s="1117"/>
      <c r="F14" s="1117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106" t="s">
        <v>20</v>
      </c>
      <c r="H24" s="1107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108" t="s">
        <v>68</v>
      </c>
      <c r="C30" s="1109"/>
      <c r="D30" s="1110"/>
      <c r="E30" s="53" t="s">
        <v>69</v>
      </c>
      <c r="F30" s="54" t="s">
        <v>70</v>
      </c>
      <c r="G30" s="55"/>
      <c r="H30" s="56"/>
      <c r="J30" s="1085" t="s">
        <v>606</v>
      </c>
      <c r="K30" s="1085"/>
      <c r="L30" s="1085"/>
      <c r="M30" s="1085"/>
      <c r="N30" s="1085"/>
      <c r="O30" s="142"/>
      <c r="P30" s="142"/>
    </row>
    <row r="31" spans="1:16" ht="22.5" customHeight="1">
      <c r="A31" s="155" t="s">
        <v>71</v>
      </c>
      <c r="B31" s="1111" t="s">
        <v>72</v>
      </c>
      <c r="C31" s="1112"/>
      <c r="D31" s="1113"/>
      <c r="E31" s="58"/>
      <c r="F31" s="59" t="s">
        <v>73</v>
      </c>
      <c r="G31" s="60"/>
      <c r="H31" s="59" t="s">
        <v>74</v>
      </c>
      <c r="J31" s="1086" t="s">
        <v>126</v>
      </c>
      <c r="K31" s="1086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111"/>
      <c r="C32" s="1112"/>
      <c r="D32" s="1113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114"/>
      <c r="C33" s="1115"/>
      <c r="D33" s="1116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095">
        <v>2</v>
      </c>
      <c r="C34" s="1096"/>
      <c r="D34" s="1097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098" t="s">
        <v>81</v>
      </c>
      <c r="C35" s="1099"/>
      <c r="D35" s="1100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1090" t="s">
        <v>83</v>
      </c>
      <c r="C36" s="1091"/>
      <c r="D36" s="1092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90" t="s">
        <v>83</v>
      </c>
      <c r="C37" s="1091"/>
      <c r="D37" s="1092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90" t="s">
        <v>84</v>
      </c>
      <c r="C38" s="1091"/>
      <c r="D38" s="1092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84"/>
      <c r="P38" s="1084"/>
    </row>
    <row r="39" spans="1:17" hidden="1">
      <c r="A39" s="69" t="s">
        <v>29</v>
      </c>
      <c r="B39" s="1090" t="s">
        <v>85</v>
      </c>
      <c r="C39" s="1091"/>
      <c r="D39" s="1092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90" t="s">
        <v>86</v>
      </c>
      <c r="C40" s="1091"/>
      <c r="D40" s="1092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90" t="s">
        <v>87</v>
      </c>
      <c r="C41" s="1091"/>
      <c r="D41" s="1092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093" t="s">
        <v>88</v>
      </c>
      <c r="F42" s="1093"/>
      <c r="G42" s="1093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93" t="s">
        <v>89</v>
      </c>
      <c r="F43" s="1093"/>
      <c r="G43" s="1093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093" t="s">
        <v>90</v>
      </c>
      <c r="F44" s="1093"/>
      <c r="G44" s="1093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94" t="s">
        <v>113</v>
      </c>
      <c r="G79" s="1094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103" t="s">
        <v>117</v>
      </c>
      <c r="D86" s="1103"/>
      <c r="E86" s="1103"/>
      <c r="F86" s="1104"/>
      <c r="G86" s="110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5" t="s">
        <v>119</v>
      </c>
      <c r="D87" s="1105"/>
      <c r="E87" s="1105"/>
      <c r="F87" s="1101" t="s">
        <v>120</v>
      </c>
      <c r="G87" s="110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2"/>
      <c r="E88" s="110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087"/>
      <c r="D95" s="1088"/>
      <c r="E95" s="1088"/>
      <c r="F95" s="1088"/>
      <c r="G95" s="1088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1087" t="s">
        <v>123</v>
      </c>
      <c r="D96" s="1088"/>
      <c r="E96" s="1088"/>
      <c r="F96" s="1089"/>
      <c r="G96" s="1089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101" t="s">
        <v>120</v>
      </c>
      <c r="G97" s="1101"/>
      <c r="H97" s="139" t="s">
        <v>121</v>
      </c>
      <c r="J97" s="133"/>
      <c r="K97" s="133"/>
      <c r="L97" s="133"/>
      <c r="M97" s="133"/>
    </row>
    <row r="98" spans="2:13" s="130" customFormat="1">
      <c r="D98" s="1102" t="s">
        <v>125</v>
      </c>
      <c r="E98" s="1102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I536" zoomScale="85" zoomScaleNormal="70" zoomScaleSheetLayoutView="85" workbookViewId="0">
      <selection activeCell="L581" sqref="L581:N581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8" customWidth="1"/>
    <col min="11" max="11" width="21.85546875" style="543" customWidth="1"/>
    <col min="12" max="12" width="16.7109375" style="454" customWidth="1"/>
    <col min="13" max="13" width="14.7109375" style="543" customWidth="1"/>
    <col min="14" max="14" width="16.85546875" style="454" customWidth="1"/>
    <col min="15" max="15" width="18" style="454" customWidth="1"/>
    <col min="16" max="16" width="10.28515625" style="552" customWidth="1"/>
    <col min="17" max="17" width="10.140625" style="552" customWidth="1"/>
    <col min="18" max="18" width="11.85546875" style="403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8" t="s">
        <v>0</v>
      </c>
      <c r="W2" s="1129"/>
      <c r="X2" s="1130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8" t="s">
        <v>2</v>
      </c>
      <c r="W3" s="1129"/>
      <c r="X3" s="1130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46"/>
      <c r="W4" s="1147"/>
      <c r="X4" s="1148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43"/>
      <c r="W5" s="1144"/>
      <c r="X5" s="1145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46"/>
      <c r="W6" s="1147"/>
      <c r="X6" s="1148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43" t="s">
        <v>42</v>
      </c>
      <c r="W7" s="1144"/>
      <c r="X7" s="1145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46"/>
      <c r="W8" s="1147"/>
      <c r="X8" s="1148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43" t="s">
        <v>43</v>
      </c>
      <c r="W9" s="1144"/>
      <c r="X9" s="1145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46"/>
      <c r="W10" s="1147"/>
      <c r="X10" s="1148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43"/>
      <c r="W11" s="1144"/>
      <c r="X11" s="1145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46"/>
      <c r="W12" s="1147"/>
      <c r="X12" s="1148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43"/>
      <c r="W13" s="1144"/>
      <c r="X13" s="1145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8"/>
      <c r="W14" s="1129"/>
      <c r="X14" s="1130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31" t="s">
        <v>136</v>
      </c>
      <c r="W15" s="1132"/>
      <c r="X15" s="1133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4" t="s">
        <v>603</v>
      </c>
      <c r="W16" s="1135"/>
      <c r="X16" s="1136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4" t="s">
        <v>29</v>
      </c>
      <c r="W17" s="1135"/>
      <c r="X17" s="1136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4" t="s">
        <v>1132</v>
      </c>
      <c r="W18" s="1135"/>
      <c r="X18" s="1136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8"/>
      <c r="W19" s="1129"/>
      <c r="X19" s="1130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7" t="s">
        <v>18</v>
      </c>
      <c r="V21" s="1139" t="s">
        <v>19</v>
      </c>
      <c r="W21" s="1141" t="s">
        <v>20</v>
      </c>
      <c r="X21" s="1142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8"/>
      <c r="V22" s="1140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120" t="s">
        <v>23</v>
      </c>
      <c r="C24" s="1120"/>
      <c r="D24" s="1120"/>
      <c r="E24" s="1120"/>
      <c r="F24" s="1120"/>
      <c r="G24" s="1120"/>
      <c r="H24" s="1120"/>
      <c r="I24" s="1120"/>
      <c r="J24" s="1120"/>
      <c r="K24" s="1120"/>
      <c r="L24" s="1120"/>
      <c r="M24" s="1120"/>
      <c r="N24" s="1120"/>
      <c r="O24" s="1120"/>
      <c r="P24" s="1120"/>
      <c r="Q24" s="1120"/>
      <c r="R24" s="1120"/>
      <c r="S24" s="1120"/>
      <c r="T24" s="1120"/>
      <c r="U24" s="509"/>
      <c r="V24" s="509"/>
      <c r="W24" s="509"/>
      <c r="X24" s="509"/>
    </row>
    <row r="25" spans="1:26" s="2" customFormat="1">
      <c r="A25" s="424"/>
      <c r="B25" s="1120" t="s">
        <v>25</v>
      </c>
      <c r="C25" s="1120"/>
      <c r="D25" s="1120"/>
      <c r="E25" s="1120"/>
      <c r="F25" s="1120"/>
      <c r="G25" s="1120"/>
      <c r="H25" s="1120"/>
      <c r="I25" s="1120"/>
      <c r="J25" s="1120"/>
      <c r="K25" s="1120"/>
      <c r="L25" s="1120"/>
      <c r="M25" s="1120"/>
      <c r="N25" s="1120"/>
      <c r="O25" s="1120"/>
      <c r="P25" s="1120"/>
      <c r="Q25" s="1120"/>
      <c r="R25" s="1120"/>
      <c r="S25" s="1120"/>
      <c r="T25" s="1120"/>
      <c r="U25" s="509"/>
      <c r="V25" s="509"/>
      <c r="W25" s="509"/>
      <c r="X25" s="509"/>
    </row>
    <row r="26" spans="1:26" ht="21" customHeight="1">
      <c r="B26" s="1121" t="s">
        <v>602</v>
      </c>
      <c r="C26" s="1121"/>
      <c r="D26" s="1121"/>
      <c r="E26" s="1121"/>
      <c r="F26" s="1121"/>
      <c r="G26" s="1121"/>
      <c r="H26" s="1121"/>
      <c r="I26" s="1121"/>
      <c r="J26" s="1121"/>
      <c r="K26" s="1121"/>
      <c r="L26" s="1121"/>
      <c r="M26" s="1121"/>
      <c r="N26" s="1121"/>
      <c r="O26" s="1121"/>
      <c r="P26" s="1121"/>
      <c r="Q26" s="1121"/>
      <c r="R26" s="1121"/>
      <c r="S26" s="1121"/>
      <c r="T26" s="1121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46" t="s">
        <v>48</v>
      </c>
      <c r="B28" s="1048" t="s">
        <v>139</v>
      </c>
      <c r="C28" s="1050" t="s">
        <v>140</v>
      </c>
      <c r="D28" s="1126" t="s">
        <v>141</v>
      </c>
      <c r="E28" s="1122" t="s">
        <v>142</v>
      </c>
      <c r="F28" s="1123"/>
      <c r="G28" s="1122" t="s">
        <v>143</v>
      </c>
      <c r="H28" s="1123"/>
      <c r="I28" s="1124" t="s">
        <v>144</v>
      </c>
      <c r="J28" s="1052" t="s">
        <v>141</v>
      </c>
      <c r="K28" s="1054" t="s">
        <v>142</v>
      </c>
      <c r="L28" s="1055"/>
      <c r="M28" s="1054" t="s">
        <v>143</v>
      </c>
      <c r="N28" s="1055"/>
      <c r="O28" s="1056" t="s">
        <v>144</v>
      </c>
      <c r="P28" s="1076" t="s">
        <v>1136</v>
      </c>
      <c r="Q28" s="1077"/>
      <c r="R28" s="1078"/>
      <c r="S28" s="1068" t="s">
        <v>141</v>
      </c>
      <c r="T28" s="1064" t="s">
        <v>142</v>
      </c>
      <c r="U28" s="1065"/>
      <c r="V28" s="1064" t="s">
        <v>143</v>
      </c>
      <c r="W28" s="1065"/>
      <c r="X28" s="1066" t="s">
        <v>144</v>
      </c>
    </row>
    <row r="29" spans="1:26" s="197" customFormat="1" ht="27.75" customHeight="1" thickBot="1">
      <c r="A29" s="1047"/>
      <c r="B29" s="1049"/>
      <c r="C29" s="1051"/>
      <c r="D29" s="1127"/>
      <c r="E29" s="686" t="s">
        <v>145</v>
      </c>
      <c r="F29" s="686" t="s">
        <v>146</v>
      </c>
      <c r="G29" s="686" t="s">
        <v>147</v>
      </c>
      <c r="H29" s="686" t="s">
        <v>146</v>
      </c>
      <c r="I29" s="1125"/>
      <c r="J29" s="1053"/>
      <c r="K29" s="687" t="s">
        <v>145</v>
      </c>
      <c r="L29" s="688" t="s">
        <v>146</v>
      </c>
      <c r="M29" s="687" t="s">
        <v>147</v>
      </c>
      <c r="N29" s="688" t="s">
        <v>146</v>
      </c>
      <c r="O29" s="1057"/>
      <c r="P29" s="656" t="s">
        <v>1134</v>
      </c>
      <c r="Q29" s="657" t="s">
        <v>1135</v>
      </c>
      <c r="R29" s="658" t="s">
        <v>1133</v>
      </c>
      <c r="S29" s="1069"/>
      <c r="T29" s="687" t="s">
        <v>145</v>
      </c>
      <c r="U29" s="687" t="s">
        <v>146</v>
      </c>
      <c r="V29" s="687" t="s">
        <v>147</v>
      </c>
      <c r="W29" s="687" t="s">
        <v>146</v>
      </c>
      <c r="X29" s="1067"/>
    </row>
    <row r="30" spans="1:26" ht="38.25">
      <c r="A30" s="689" t="s">
        <v>616</v>
      </c>
      <c r="B30" s="897" t="s">
        <v>148</v>
      </c>
      <c r="C30" s="898"/>
      <c r="D30" s="899"/>
      <c r="E30" s="900"/>
      <c r="F30" s="900"/>
      <c r="G30" s="900"/>
      <c r="H30" s="900"/>
      <c r="I30" s="901"/>
      <c r="J30" s="899"/>
      <c r="K30" s="900"/>
      <c r="L30" s="900"/>
      <c r="M30" s="900"/>
      <c r="N30" s="900"/>
      <c r="O30" s="901"/>
      <c r="P30" s="899"/>
      <c r="Q30" s="900"/>
      <c r="R30" s="901"/>
      <c r="S30" s="899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1" t="s">
        <v>133</v>
      </c>
      <c r="C32" s="880"/>
      <c r="D32" s="881"/>
      <c r="E32" s="882"/>
      <c r="F32" s="883"/>
      <c r="G32" s="883"/>
      <c r="H32" s="883"/>
      <c r="I32" s="884"/>
      <c r="J32" s="885"/>
      <c r="K32" s="888"/>
      <c r="L32" s="889"/>
      <c r="M32" s="888"/>
      <c r="N32" s="889"/>
      <c r="O32" s="890"/>
      <c r="P32" s="887"/>
      <c r="Q32" s="888"/>
      <c r="R32" s="862">
        <f>O32-X32</f>
        <v>0</v>
      </c>
      <c r="S32" s="887"/>
      <c r="T32" s="513"/>
      <c r="U32" s="513"/>
      <c r="V32" s="513"/>
      <c r="W32" s="513"/>
      <c r="X32" s="667"/>
    </row>
    <row r="33" spans="1:24" s="221" customFormat="1" ht="15.75" outlineLevel="1">
      <c r="A33" s="430" t="s">
        <v>613</v>
      </c>
      <c r="B33" s="874" t="s">
        <v>151</v>
      </c>
      <c r="C33" s="875" t="s">
        <v>33</v>
      </c>
      <c r="D33" s="866">
        <v>0.44</v>
      </c>
      <c r="E33" s="876">
        <v>49415</v>
      </c>
      <c r="F33" s="867">
        <f>E33*D33</f>
        <v>21742.6</v>
      </c>
      <c r="G33" s="867"/>
      <c r="H33" s="867"/>
      <c r="I33" s="877">
        <f>F33+H33</f>
        <v>21742.6</v>
      </c>
      <c r="J33" s="878">
        <v>0.44</v>
      </c>
      <c r="K33" s="861">
        <v>49415</v>
      </c>
      <c r="L33" s="870">
        <f>K33*J33</f>
        <v>21742.6</v>
      </c>
      <c r="M33" s="861"/>
      <c r="N33" s="870"/>
      <c r="O33" s="879">
        <f>L33+N33</f>
        <v>21742.6</v>
      </c>
      <c r="P33" s="860">
        <f>K33-T33</f>
        <v>0</v>
      </c>
      <c r="Q33" s="861">
        <f>M33-V33</f>
        <v>0</v>
      </c>
      <c r="R33" s="862">
        <f t="shared" ref="R33:R71" si="0">(D33*K33)-(D33*T33)</f>
        <v>0</v>
      </c>
      <c r="S33" s="860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4" s="221" customFormat="1" ht="17.45" customHeight="1" outlineLevel="1">
      <c r="A34" s="430" t="s">
        <v>614</v>
      </c>
      <c r="B34" s="874" t="s">
        <v>152</v>
      </c>
      <c r="C34" s="875" t="s">
        <v>153</v>
      </c>
      <c r="D34" s="866">
        <v>389.4</v>
      </c>
      <c r="E34" s="876">
        <v>990.36</v>
      </c>
      <c r="F34" s="867">
        <f>E34*D34</f>
        <v>385646.18400000001</v>
      </c>
      <c r="G34" s="867"/>
      <c r="H34" s="867"/>
      <c r="I34" s="877">
        <f>F34+H34</f>
        <v>385646.18400000001</v>
      </c>
      <c r="J34" s="878">
        <v>389.4</v>
      </c>
      <c r="K34" s="861">
        <v>990.36</v>
      </c>
      <c r="L34" s="870">
        <f>K34*J34</f>
        <v>385646.18400000001</v>
      </c>
      <c r="M34" s="861"/>
      <c r="N34" s="870"/>
      <c r="O34" s="879">
        <f>L34+N34</f>
        <v>385646.18400000001</v>
      </c>
      <c r="P34" s="860">
        <f t="shared" ref="P34:P97" si="1">K34-T34</f>
        <v>0.36000000000001364</v>
      </c>
      <c r="Q34" s="861">
        <f t="shared" ref="Q34:Q97" si="2">M34-V34</f>
        <v>0</v>
      </c>
      <c r="R34" s="862">
        <f t="shared" si="0"/>
        <v>140.18400000000838</v>
      </c>
      <c r="S34" s="860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</row>
    <row r="35" spans="1:24" s="230" customFormat="1" ht="15.75" hidden="1">
      <c r="A35" s="491" t="s">
        <v>608</v>
      </c>
      <c r="B35" s="851" t="s">
        <v>154</v>
      </c>
      <c r="C35" s="880" t="s">
        <v>33</v>
      </c>
      <c r="D35" s="881">
        <v>0.34</v>
      </c>
      <c r="E35" s="882">
        <v>95478</v>
      </c>
      <c r="F35" s="883">
        <f>E35*D35</f>
        <v>32462.520000000004</v>
      </c>
      <c r="G35" s="883">
        <v>229000</v>
      </c>
      <c r="H35" s="883">
        <f>G35*D35</f>
        <v>77860</v>
      </c>
      <c r="I35" s="884">
        <f>F35+H35</f>
        <v>110322.52</v>
      </c>
      <c r="J35" s="885"/>
      <c r="K35" s="886">
        <v>95478</v>
      </c>
      <c r="L35" s="883">
        <f>K35*J35</f>
        <v>0</v>
      </c>
      <c r="M35" s="886">
        <v>229000</v>
      </c>
      <c r="N35" s="883">
        <f>M35*J35</f>
        <v>0</v>
      </c>
      <c r="O35" s="884">
        <f>L35+N35</f>
        <v>0</v>
      </c>
      <c r="P35" s="860">
        <f t="shared" ref="P35:P37" si="3">K35-T35</f>
        <v>0</v>
      </c>
      <c r="Q35" s="861">
        <f t="shared" ref="Q35:Q37" si="4">M35-V35</f>
        <v>0</v>
      </c>
      <c r="R35" s="862">
        <f t="shared" ref="R35:R37" si="5">(D35*K35)-(D35*T35)</f>
        <v>0</v>
      </c>
      <c r="S35" s="887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4" s="221" customFormat="1" ht="15.75">
      <c r="A36" s="491" t="s">
        <v>610</v>
      </c>
      <c r="B36" s="851" t="s">
        <v>155</v>
      </c>
      <c r="C36" s="880" t="s">
        <v>153</v>
      </c>
      <c r="D36" s="881">
        <v>389.4</v>
      </c>
      <c r="E36" s="882">
        <v>2711</v>
      </c>
      <c r="F36" s="883">
        <f>E36*D36</f>
        <v>1055663.3999999999</v>
      </c>
      <c r="G36" s="883">
        <v>6573</v>
      </c>
      <c r="H36" s="883">
        <f>G36*D36</f>
        <v>2559526.1999999997</v>
      </c>
      <c r="I36" s="884">
        <f>F36+H36</f>
        <v>3615189.5999999996</v>
      </c>
      <c r="J36" s="885">
        <v>389.4</v>
      </c>
      <c r="K36" s="888">
        <v>2711</v>
      </c>
      <c r="L36" s="889">
        <f>K36*J36</f>
        <v>1055663.3999999999</v>
      </c>
      <c r="M36" s="888">
        <v>6573</v>
      </c>
      <c r="N36" s="889">
        <f>M36*J36</f>
        <v>2559526.1999999997</v>
      </c>
      <c r="O36" s="890">
        <f>L36+N36</f>
        <v>3615189.5999999996</v>
      </c>
      <c r="P36" s="860">
        <f t="shared" si="3"/>
        <v>0</v>
      </c>
      <c r="Q36" s="861">
        <f t="shared" si="4"/>
        <v>0</v>
      </c>
      <c r="R36" s="862">
        <f t="shared" si="5"/>
        <v>0</v>
      </c>
      <c r="S36" s="887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4" s="230" customFormat="1" ht="15.75">
      <c r="A37" s="491" t="s">
        <v>609</v>
      </c>
      <c r="B37" s="851" t="s">
        <v>156</v>
      </c>
      <c r="C37" s="891"/>
      <c r="D37" s="881"/>
      <c r="E37" s="892"/>
      <c r="F37" s="893"/>
      <c r="G37" s="894"/>
      <c r="H37" s="894"/>
      <c r="I37" s="884"/>
      <c r="J37" s="885"/>
      <c r="K37" s="888"/>
      <c r="L37" s="895"/>
      <c r="M37" s="888"/>
      <c r="N37" s="896"/>
      <c r="O37" s="890"/>
      <c r="P37" s="860">
        <f t="shared" si="3"/>
        <v>0</v>
      </c>
      <c r="Q37" s="861">
        <f t="shared" si="4"/>
        <v>0</v>
      </c>
      <c r="R37" s="862">
        <f t="shared" si="5"/>
        <v>0</v>
      </c>
      <c r="S37" s="887"/>
      <c r="T37" s="513"/>
      <c r="U37" s="513"/>
      <c r="V37" s="513"/>
      <c r="W37" s="513"/>
      <c r="X37" s="667"/>
    </row>
    <row r="38" spans="1:24" s="221" customFormat="1" ht="63.75">
      <c r="A38" s="430" t="s">
        <v>615</v>
      </c>
      <c r="B38" s="874" t="s">
        <v>157</v>
      </c>
      <c r="C38" s="875" t="s">
        <v>153</v>
      </c>
      <c r="D38" s="866">
        <v>536</v>
      </c>
      <c r="E38" s="876">
        <v>4955</v>
      </c>
      <c r="F38" s="867">
        <f>E38*D38</f>
        <v>2655880</v>
      </c>
      <c r="G38" s="867">
        <v>4501</v>
      </c>
      <c r="H38" s="867">
        <f>G38*D38</f>
        <v>2412536</v>
      </c>
      <c r="I38" s="868">
        <f>F38+H38</f>
        <v>5068416</v>
      </c>
      <c r="J38" s="878">
        <v>428.8</v>
      </c>
      <c r="K38" s="861">
        <v>4955</v>
      </c>
      <c r="L38" s="870">
        <f>K38*J38</f>
        <v>2124704</v>
      </c>
      <c r="M38" s="861">
        <v>4501</v>
      </c>
      <c r="N38" s="870">
        <f>M38*J38</f>
        <v>1930028.8</v>
      </c>
      <c r="O38" s="871">
        <f>L38+N38</f>
        <v>4054732.7999999998</v>
      </c>
      <c r="P38" s="860">
        <f t="shared" si="1"/>
        <v>0</v>
      </c>
      <c r="Q38" s="861">
        <f t="shared" si="2"/>
        <v>0</v>
      </c>
      <c r="R38" s="862">
        <f t="shared" si="0"/>
        <v>0</v>
      </c>
      <c r="S38" s="860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4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4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4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4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4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4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4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4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4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4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4" t="s">
        <v>169</v>
      </c>
      <c r="C50" s="875" t="s">
        <v>153</v>
      </c>
      <c r="D50" s="866">
        <v>352.5</v>
      </c>
      <c r="E50" s="876">
        <v>378.26249999999999</v>
      </c>
      <c r="F50" s="867">
        <f t="shared" ref="F50:F71" si="12">E50*D50</f>
        <v>133337.53125</v>
      </c>
      <c r="G50" s="867">
        <v>72.930000000000007</v>
      </c>
      <c r="H50" s="867">
        <f t="shared" ref="H50:H71" si="13">G50*D50</f>
        <v>25707.825000000001</v>
      </c>
      <c r="I50" s="868">
        <f t="shared" ref="I50:I71" si="14">F50+H50</f>
        <v>159045.35625000001</v>
      </c>
      <c r="J50" s="878">
        <v>352.5</v>
      </c>
      <c r="K50" s="861">
        <v>378.26249999999999</v>
      </c>
      <c r="L50" s="870">
        <f t="shared" ref="L50:L71" si="15">K50*J50</f>
        <v>133337.53125</v>
      </c>
      <c r="M50" s="861">
        <v>72.930000000000007</v>
      </c>
      <c r="N50" s="870">
        <f t="shared" ref="N50:N71" si="16">M50*J50</f>
        <v>25707.825000000001</v>
      </c>
      <c r="O50" s="871">
        <f t="shared" ref="O50:O71" si="17">L50+N50</f>
        <v>159045.35625000001</v>
      </c>
      <c r="P50" s="860">
        <f t="shared" si="1"/>
        <v>0.26249999999998863</v>
      </c>
      <c r="Q50" s="861">
        <f t="shared" si="2"/>
        <v>0</v>
      </c>
      <c r="R50" s="862">
        <f t="shared" si="0"/>
        <v>92.53125</v>
      </c>
      <c r="S50" s="860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4" t="s">
        <v>170</v>
      </c>
      <c r="C51" s="875" t="s">
        <v>171</v>
      </c>
      <c r="D51" s="866">
        <v>7.87</v>
      </c>
      <c r="E51" s="876">
        <v>13208</v>
      </c>
      <c r="F51" s="867">
        <f t="shared" si="12"/>
        <v>103946.96</v>
      </c>
      <c r="G51" s="867">
        <v>14998</v>
      </c>
      <c r="H51" s="867">
        <f t="shared" si="13"/>
        <v>118034.26</v>
      </c>
      <c r="I51" s="868">
        <f t="shared" si="14"/>
        <v>221981.22</v>
      </c>
      <c r="J51" s="878">
        <v>7.87</v>
      </c>
      <c r="K51" s="861">
        <v>13208</v>
      </c>
      <c r="L51" s="870">
        <f t="shared" si="15"/>
        <v>103946.96</v>
      </c>
      <c r="M51" s="861">
        <v>14998</v>
      </c>
      <c r="N51" s="870">
        <f t="shared" si="16"/>
        <v>118034.26</v>
      </c>
      <c r="O51" s="871">
        <f t="shared" si="17"/>
        <v>221981.22</v>
      </c>
      <c r="P51" s="860">
        <f t="shared" si="1"/>
        <v>0</v>
      </c>
      <c r="Q51" s="861">
        <f t="shared" si="2"/>
        <v>0</v>
      </c>
      <c r="R51" s="862">
        <f t="shared" si="0"/>
        <v>0</v>
      </c>
      <c r="S51" s="860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4" t="s">
        <v>180</v>
      </c>
      <c r="C60" s="875" t="s">
        <v>153</v>
      </c>
      <c r="D60" s="881">
        <v>1194.52</v>
      </c>
      <c r="E60" s="882">
        <v>4448.1898168301914</v>
      </c>
      <c r="F60" s="883">
        <f t="shared" si="12"/>
        <v>5313451.7</v>
      </c>
      <c r="G60" s="883">
        <v>3702.4359575394305</v>
      </c>
      <c r="H60" s="883">
        <f t="shared" si="13"/>
        <v>4422633.8000000007</v>
      </c>
      <c r="I60" s="902">
        <f t="shared" si="14"/>
        <v>9736085.5</v>
      </c>
      <c r="J60" s="878">
        <v>98.58</v>
      </c>
      <c r="K60" s="861">
        <v>4448.1898168301914</v>
      </c>
      <c r="L60" s="870">
        <f t="shared" si="15"/>
        <v>438502.55214312027</v>
      </c>
      <c r="M60" s="861">
        <v>3702.4359575394305</v>
      </c>
      <c r="N60" s="870">
        <f t="shared" si="16"/>
        <v>364986.13669423707</v>
      </c>
      <c r="O60" s="871">
        <f t="shared" si="17"/>
        <v>803488.68883735733</v>
      </c>
      <c r="P60" s="860">
        <f t="shared" si="1"/>
        <v>0.18981683019137563</v>
      </c>
      <c r="Q60" s="861">
        <f t="shared" si="2"/>
        <v>0.4359575394305466</v>
      </c>
      <c r="R60" s="862">
        <f t="shared" si="0"/>
        <v>226.74000000022352</v>
      </c>
      <c r="S60" s="860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3" t="s">
        <v>187</v>
      </c>
      <c r="C67" s="904" t="s">
        <v>31</v>
      </c>
      <c r="D67" s="905">
        <v>15</v>
      </c>
      <c r="E67" s="906">
        <v>25728.400000000001</v>
      </c>
      <c r="F67" s="906">
        <f t="shared" si="12"/>
        <v>385926</v>
      </c>
      <c r="G67" s="906">
        <v>850.2</v>
      </c>
      <c r="H67" s="906">
        <f t="shared" si="13"/>
        <v>12753</v>
      </c>
      <c r="I67" s="907">
        <f t="shared" si="14"/>
        <v>398679</v>
      </c>
      <c r="J67" s="869">
        <v>15</v>
      </c>
      <c r="K67" s="908">
        <v>25728.400000000001</v>
      </c>
      <c r="L67" s="909">
        <f t="shared" si="15"/>
        <v>385926</v>
      </c>
      <c r="M67" s="908">
        <v>850.2</v>
      </c>
      <c r="N67" s="909">
        <f t="shared" si="16"/>
        <v>12753</v>
      </c>
      <c r="O67" s="910">
        <f t="shared" si="17"/>
        <v>398679</v>
      </c>
      <c r="P67" s="860">
        <f t="shared" si="1"/>
        <v>0</v>
      </c>
      <c r="Q67" s="861">
        <f t="shared" si="2"/>
        <v>0</v>
      </c>
      <c r="R67" s="862">
        <f t="shared" si="0"/>
        <v>0</v>
      </c>
      <c r="S67" s="872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8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9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8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9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8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9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1" t="s">
        <v>452</v>
      </c>
      <c r="C355" s="852"/>
      <c r="D355" s="853">
        <v>11140</v>
      </c>
      <c r="E355" s="854"/>
      <c r="F355" s="854">
        <f>SUM(F356:F360)</f>
        <v>37237258.022</v>
      </c>
      <c r="G355" s="854"/>
      <c r="H355" s="854">
        <f>SUM(H356:H360)</f>
        <v>3695483.34</v>
      </c>
      <c r="I355" s="855">
        <f>SUM(I356:I360)</f>
        <v>40932741.362000003</v>
      </c>
      <c r="J355" s="856">
        <v>10506.89</v>
      </c>
      <c r="K355" s="857"/>
      <c r="L355" s="858">
        <f>SUM(L356:L360)</f>
        <v>35120985.093246996</v>
      </c>
      <c r="M355" s="857"/>
      <c r="N355" s="858">
        <f>SUM(N356:N360)</f>
        <v>3485461.1265899995</v>
      </c>
      <c r="O355" s="859">
        <f>SUM(O356:O360)</f>
        <v>38606446.219836995</v>
      </c>
      <c r="P355" s="860">
        <f t="shared" si="166"/>
        <v>0</v>
      </c>
      <c r="Q355" s="861">
        <f t="shared" si="167"/>
        <v>0</v>
      </c>
      <c r="R355" s="862">
        <f t="shared" ref="R355:R418" si="168">(D355*K355)-(D355*T355)</f>
        <v>0</v>
      </c>
      <c r="S355" s="863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4" t="s">
        <v>453</v>
      </c>
      <c r="C356" s="865" t="s">
        <v>153</v>
      </c>
      <c r="D356" s="866">
        <v>11140</v>
      </c>
      <c r="E356" s="867">
        <v>750</v>
      </c>
      <c r="F356" s="867">
        <f>E356*D356</f>
        <v>8355000</v>
      </c>
      <c r="G356" s="867"/>
      <c r="H356" s="867"/>
      <c r="I356" s="868">
        <f>H356+F356</f>
        <v>8355000</v>
      </c>
      <c r="J356" s="869">
        <v>10506.89</v>
      </c>
      <c r="K356" s="861">
        <v>750</v>
      </c>
      <c r="L356" s="870">
        <f>K356*J356</f>
        <v>7880167.5</v>
      </c>
      <c r="M356" s="861"/>
      <c r="N356" s="870"/>
      <c r="O356" s="871">
        <f>N356+L356</f>
        <v>7880167.5</v>
      </c>
      <c r="P356" s="860">
        <f t="shared" si="166"/>
        <v>0</v>
      </c>
      <c r="Q356" s="861">
        <f t="shared" si="167"/>
        <v>0</v>
      </c>
      <c r="R356" s="862">
        <f t="shared" si="168"/>
        <v>0</v>
      </c>
      <c r="S356" s="872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4" t="s">
        <v>454</v>
      </c>
      <c r="C357" s="865" t="s">
        <v>153</v>
      </c>
      <c r="D357" s="866">
        <v>11140</v>
      </c>
      <c r="E357" s="867">
        <v>89</v>
      </c>
      <c r="F357" s="867">
        <f>E357*D357</f>
        <v>991460</v>
      </c>
      <c r="G357" s="867">
        <v>46</v>
      </c>
      <c r="H357" s="867">
        <f>G357*D357</f>
        <v>512440</v>
      </c>
      <c r="I357" s="868">
        <f>H357+F357</f>
        <v>1503900</v>
      </c>
      <c r="J357" s="869">
        <v>10506.89</v>
      </c>
      <c r="K357" s="861">
        <v>89</v>
      </c>
      <c r="L357" s="870">
        <f>K357*J357</f>
        <v>935113.21</v>
      </c>
      <c r="M357" s="861">
        <v>46</v>
      </c>
      <c r="N357" s="870">
        <f>M357*J357</f>
        <v>483316.93999999994</v>
      </c>
      <c r="O357" s="871">
        <f>N357+L357</f>
        <v>1418430.15</v>
      </c>
      <c r="P357" s="860">
        <f t="shared" si="166"/>
        <v>0</v>
      </c>
      <c r="Q357" s="861">
        <f t="shared" si="167"/>
        <v>0</v>
      </c>
      <c r="R357" s="862">
        <f t="shared" si="168"/>
        <v>0</v>
      </c>
      <c r="S357" s="872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4" t="s">
        <v>455</v>
      </c>
      <c r="C358" s="865" t="s">
        <v>153</v>
      </c>
      <c r="D358" s="873">
        <v>11140</v>
      </c>
      <c r="E358" s="867">
        <v>1675.05</v>
      </c>
      <c r="F358" s="867">
        <f>E358*D358</f>
        <v>18660057</v>
      </c>
      <c r="G358" s="867"/>
      <c r="H358" s="867"/>
      <c r="I358" s="868">
        <f>H358+F358</f>
        <v>18660057</v>
      </c>
      <c r="J358" s="869">
        <v>10506.89</v>
      </c>
      <c r="K358" s="861">
        <v>1675.05</v>
      </c>
      <c r="L358" s="870">
        <f>K358*J358</f>
        <v>17599566.094499998</v>
      </c>
      <c r="M358" s="861"/>
      <c r="N358" s="870"/>
      <c r="O358" s="871">
        <f>N358+L358</f>
        <v>17599566.094499998</v>
      </c>
      <c r="P358" s="860">
        <f t="shared" si="166"/>
        <v>4.9999999999954525E-2</v>
      </c>
      <c r="Q358" s="861">
        <f t="shared" si="167"/>
        <v>0</v>
      </c>
      <c r="R358" s="862">
        <f t="shared" si="168"/>
        <v>557</v>
      </c>
      <c r="S358" s="872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4" t="s">
        <v>456</v>
      </c>
      <c r="C359" s="865" t="s">
        <v>153</v>
      </c>
      <c r="D359" s="866">
        <v>11140</v>
      </c>
      <c r="E359" s="867">
        <v>102.6123</v>
      </c>
      <c r="F359" s="867">
        <f>E359*D359</f>
        <v>1143101.0220000001</v>
      </c>
      <c r="G359" s="867">
        <v>55.731000000000002</v>
      </c>
      <c r="H359" s="867">
        <f>G359*D359</f>
        <v>620843.34</v>
      </c>
      <c r="I359" s="868">
        <f>H359+F359</f>
        <v>1763944.3620000002</v>
      </c>
      <c r="J359" s="869">
        <v>10506.89</v>
      </c>
      <c r="K359" s="861">
        <v>102.6123</v>
      </c>
      <c r="L359" s="870">
        <f>K359*J359</f>
        <v>1078136.1487469999</v>
      </c>
      <c r="M359" s="861">
        <v>55.731000000000002</v>
      </c>
      <c r="N359" s="870">
        <f>M359*J359</f>
        <v>585559.48658999999</v>
      </c>
      <c r="O359" s="871">
        <f>N359+L359</f>
        <v>1663695.6353369998</v>
      </c>
      <c r="P359" s="860">
        <f t="shared" si="166"/>
        <v>2.3000000000052978E-3</v>
      </c>
      <c r="Q359" s="861">
        <f t="shared" si="167"/>
        <v>1.0000000000047748E-3</v>
      </c>
      <c r="R359" s="862">
        <f t="shared" si="168"/>
        <v>25.622000000206754</v>
      </c>
      <c r="S359" s="872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4" t="s">
        <v>457</v>
      </c>
      <c r="C360" s="865" t="s">
        <v>153</v>
      </c>
      <c r="D360" s="866">
        <v>11140</v>
      </c>
      <c r="E360" s="867">
        <v>726</v>
      </c>
      <c r="F360" s="867">
        <f>E360*D360</f>
        <v>8087640</v>
      </c>
      <c r="G360" s="867">
        <v>230</v>
      </c>
      <c r="H360" s="867">
        <f>G360*D360</f>
        <v>2562200</v>
      </c>
      <c r="I360" s="868">
        <f>H360+F360</f>
        <v>10649840</v>
      </c>
      <c r="J360" s="869">
        <v>10506.89</v>
      </c>
      <c r="K360" s="861">
        <v>726</v>
      </c>
      <c r="L360" s="870">
        <f>K360*J360</f>
        <v>7628002.1399999997</v>
      </c>
      <c r="M360" s="861">
        <v>230</v>
      </c>
      <c r="N360" s="870">
        <f>M360*J360</f>
        <v>2416584.6999999997</v>
      </c>
      <c r="O360" s="871">
        <f>N360+L360</f>
        <v>10044586.84</v>
      </c>
      <c r="P360" s="860">
        <f t="shared" si="166"/>
        <v>0</v>
      </c>
      <c r="Q360" s="861">
        <f t="shared" si="167"/>
        <v>0</v>
      </c>
      <c r="R360" s="862">
        <f t="shared" si="168"/>
        <v>0</v>
      </c>
      <c r="S360" s="872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7" t="s">
        <v>472</v>
      </c>
      <c r="C379" s="911" t="s">
        <v>31</v>
      </c>
      <c r="D379" s="912">
        <v>2</v>
      </c>
      <c r="E379" s="913">
        <v>332000</v>
      </c>
      <c r="F379" s="913">
        <f>E379*D379</f>
        <v>664000</v>
      </c>
      <c r="G379" s="913">
        <v>5812000</v>
      </c>
      <c r="H379" s="913">
        <f>G379*D379</f>
        <v>11624000</v>
      </c>
      <c r="I379" s="914">
        <f>H379+F379</f>
        <v>12288000</v>
      </c>
      <c r="J379" s="915">
        <v>2</v>
      </c>
      <c r="K379" s="916">
        <v>332000</v>
      </c>
      <c r="L379" s="917">
        <f>K379*J379</f>
        <v>664000</v>
      </c>
      <c r="M379" s="916">
        <v>5812000</v>
      </c>
      <c r="N379" s="917">
        <f>M379*J379</f>
        <v>11624000</v>
      </c>
      <c r="O379" s="918">
        <f>N379+L379</f>
        <v>12288000</v>
      </c>
      <c r="P379" s="850">
        <f t="shared" si="166"/>
        <v>0</v>
      </c>
      <c r="Q379" s="916">
        <f t="shared" si="167"/>
        <v>0</v>
      </c>
      <c r="R379" s="919">
        <f t="shared" si="168"/>
        <v>0</v>
      </c>
      <c r="S379" s="850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7" t="s">
        <v>473</v>
      </c>
      <c r="C380" s="911"/>
      <c r="D380" s="912"/>
      <c r="E380" s="913"/>
      <c r="F380" s="913"/>
      <c r="G380" s="913"/>
      <c r="H380" s="913"/>
      <c r="I380" s="914"/>
      <c r="J380" s="915"/>
      <c r="K380" s="920"/>
      <c r="L380" s="913"/>
      <c r="M380" s="920"/>
      <c r="N380" s="913"/>
      <c r="O380" s="914"/>
      <c r="P380" s="850">
        <f t="shared" si="166"/>
        <v>0</v>
      </c>
      <c r="Q380" s="916">
        <f t="shared" si="167"/>
        <v>0</v>
      </c>
      <c r="R380" s="919">
        <f t="shared" si="168"/>
        <v>0</v>
      </c>
      <c r="S380" s="850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7" t="s">
        <v>474</v>
      </c>
      <c r="C381" s="911"/>
      <c r="D381" s="912"/>
      <c r="E381" s="913"/>
      <c r="F381" s="913"/>
      <c r="G381" s="913"/>
      <c r="H381" s="913"/>
      <c r="I381" s="914"/>
      <c r="J381" s="915"/>
      <c r="K381" s="920"/>
      <c r="L381" s="913"/>
      <c r="M381" s="920"/>
      <c r="N381" s="913"/>
      <c r="O381" s="914"/>
      <c r="P381" s="850">
        <f t="shared" si="166"/>
        <v>0</v>
      </c>
      <c r="Q381" s="916">
        <f t="shared" si="167"/>
        <v>0</v>
      </c>
      <c r="R381" s="919">
        <f t="shared" si="168"/>
        <v>0</v>
      </c>
      <c r="S381" s="850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7" t="s">
        <v>475</v>
      </c>
      <c r="C382" s="911"/>
      <c r="D382" s="912"/>
      <c r="E382" s="913"/>
      <c r="F382" s="913"/>
      <c r="G382" s="913"/>
      <c r="H382" s="913"/>
      <c r="I382" s="914"/>
      <c r="J382" s="915"/>
      <c r="K382" s="920"/>
      <c r="L382" s="913"/>
      <c r="M382" s="920"/>
      <c r="N382" s="913"/>
      <c r="O382" s="914"/>
      <c r="P382" s="850">
        <f t="shared" si="166"/>
        <v>0</v>
      </c>
      <c r="Q382" s="916">
        <f t="shared" si="167"/>
        <v>0</v>
      </c>
      <c r="R382" s="919">
        <f t="shared" si="168"/>
        <v>0</v>
      </c>
      <c r="S382" s="850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7" t="s">
        <v>476</v>
      </c>
      <c r="C383" s="911" t="s">
        <v>31</v>
      </c>
      <c r="D383" s="912">
        <v>2</v>
      </c>
      <c r="E383" s="913"/>
      <c r="F383" s="913"/>
      <c r="G383" s="913">
        <v>73710</v>
      </c>
      <c r="H383" s="913">
        <f>G383*D383</f>
        <v>147420</v>
      </c>
      <c r="I383" s="914">
        <f t="shared" ref="I383:I412" si="178">H383+F383</f>
        <v>147420</v>
      </c>
      <c r="J383" s="915"/>
      <c r="K383" s="920"/>
      <c r="L383" s="913"/>
      <c r="M383" s="920">
        <v>73710</v>
      </c>
      <c r="N383" s="913">
        <f>M383*J383</f>
        <v>0</v>
      </c>
      <c r="O383" s="914">
        <f t="shared" ref="O383:O412" si="179">N383+L383</f>
        <v>0</v>
      </c>
      <c r="P383" s="850">
        <f t="shared" si="166"/>
        <v>0</v>
      </c>
      <c r="Q383" s="916">
        <f t="shared" si="167"/>
        <v>0</v>
      </c>
      <c r="R383" s="919">
        <f t="shared" si="168"/>
        <v>0</v>
      </c>
      <c r="S383" s="850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7" t="s">
        <v>477</v>
      </c>
      <c r="C384" s="911" t="s">
        <v>31</v>
      </c>
      <c r="D384" s="912">
        <v>2</v>
      </c>
      <c r="E384" s="913">
        <v>60324</v>
      </c>
      <c r="F384" s="913">
        <f t="shared" ref="F384:F412" si="181">E384*D384</f>
        <v>120648</v>
      </c>
      <c r="G384" s="913">
        <v>1490068</v>
      </c>
      <c r="H384" s="913">
        <f>G384*D384</f>
        <v>2980136</v>
      </c>
      <c r="I384" s="914">
        <f t="shared" si="178"/>
        <v>3100784</v>
      </c>
      <c r="J384" s="915">
        <v>2</v>
      </c>
      <c r="K384" s="916">
        <v>60324</v>
      </c>
      <c r="L384" s="917">
        <f t="shared" ref="L384:L412" si="182">K384*J384</f>
        <v>120648</v>
      </c>
      <c r="M384" s="916">
        <v>1490068</v>
      </c>
      <c r="N384" s="917">
        <f>M384*J384</f>
        <v>2980136</v>
      </c>
      <c r="O384" s="918">
        <f t="shared" si="179"/>
        <v>3100784</v>
      </c>
      <c r="P384" s="850">
        <f t="shared" si="166"/>
        <v>0</v>
      </c>
      <c r="Q384" s="916">
        <f t="shared" si="167"/>
        <v>0</v>
      </c>
      <c r="R384" s="919">
        <f t="shared" si="168"/>
        <v>0</v>
      </c>
      <c r="S384" s="850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1" t="s">
        <v>393</v>
      </c>
      <c r="C427" s="922" t="s">
        <v>31</v>
      </c>
      <c r="D427" s="923">
        <v>19</v>
      </c>
      <c r="E427" s="867">
        <v>6288</v>
      </c>
      <c r="F427" s="867">
        <f t="shared" ref="F427:F462" si="199">E427*D427</f>
        <v>119472</v>
      </c>
      <c r="G427" s="867">
        <v>39720</v>
      </c>
      <c r="H427" s="867">
        <f t="shared" ref="H427:H458" si="200">G427*D427</f>
        <v>754680</v>
      </c>
      <c r="I427" s="868">
        <f t="shared" ref="I427:I464" si="201">H427+F427</f>
        <v>874152</v>
      </c>
      <c r="J427" s="924">
        <v>17</v>
      </c>
      <c r="K427" s="861">
        <v>6288</v>
      </c>
      <c r="L427" s="870">
        <f t="shared" ref="L427:L462" si="202">K427*J427</f>
        <v>106896</v>
      </c>
      <c r="M427" s="861">
        <v>39720</v>
      </c>
      <c r="N427" s="870">
        <f t="shared" ref="N427:N458" si="203">M427*J427</f>
        <v>675240</v>
      </c>
      <c r="O427" s="871">
        <f t="shared" ref="O427:O464" si="204">N427+L427</f>
        <v>782136</v>
      </c>
      <c r="P427" s="860">
        <f t="shared" si="196"/>
        <v>0</v>
      </c>
      <c r="Q427" s="861">
        <f t="shared" si="197"/>
        <v>0</v>
      </c>
      <c r="R427" s="862">
        <f t="shared" si="198"/>
        <v>0</v>
      </c>
      <c r="S427" s="925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1" t="s">
        <v>513</v>
      </c>
      <c r="C428" s="922" t="s">
        <v>31</v>
      </c>
      <c r="D428" s="923">
        <v>65</v>
      </c>
      <c r="E428" s="867">
        <v>3144</v>
      </c>
      <c r="F428" s="867">
        <f t="shared" si="199"/>
        <v>204360</v>
      </c>
      <c r="G428" s="867">
        <v>11432.2</v>
      </c>
      <c r="H428" s="867">
        <f t="shared" si="200"/>
        <v>743093</v>
      </c>
      <c r="I428" s="868">
        <f t="shared" si="201"/>
        <v>947453</v>
      </c>
      <c r="J428" s="924">
        <v>11</v>
      </c>
      <c r="K428" s="861">
        <v>3144</v>
      </c>
      <c r="L428" s="870">
        <f t="shared" si="202"/>
        <v>34584</v>
      </c>
      <c r="M428" s="861">
        <v>11432.2</v>
      </c>
      <c r="N428" s="870">
        <f t="shared" si="203"/>
        <v>125754.20000000001</v>
      </c>
      <c r="O428" s="871">
        <f t="shared" si="204"/>
        <v>160338.20000000001</v>
      </c>
      <c r="P428" s="860">
        <f t="shared" si="196"/>
        <v>0</v>
      </c>
      <c r="Q428" s="861">
        <f t="shared" si="197"/>
        <v>0.2000000000007276</v>
      </c>
      <c r="R428" s="862">
        <f t="shared" si="198"/>
        <v>0</v>
      </c>
      <c r="S428" s="925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1" t="s">
        <v>516</v>
      </c>
      <c r="C432" s="922" t="s">
        <v>31</v>
      </c>
      <c r="D432" s="923">
        <v>2</v>
      </c>
      <c r="E432" s="867">
        <v>6288</v>
      </c>
      <c r="F432" s="867">
        <f t="shared" si="199"/>
        <v>12576</v>
      </c>
      <c r="G432" s="867">
        <v>76653.2</v>
      </c>
      <c r="H432" s="867">
        <f t="shared" si="200"/>
        <v>153306.4</v>
      </c>
      <c r="I432" s="868">
        <f t="shared" si="201"/>
        <v>165882.4</v>
      </c>
      <c r="J432" s="924">
        <v>2</v>
      </c>
      <c r="K432" s="861">
        <v>6288</v>
      </c>
      <c r="L432" s="870">
        <f t="shared" si="202"/>
        <v>12576</v>
      </c>
      <c r="M432" s="861">
        <v>76653.2</v>
      </c>
      <c r="N432" s="870">
        <f t="shared" si="203"/>
        <v>153306.4</v>
      </c>
      <c r="O432" s="871">
        <f t="shared" si="204"/>
        <v>165882.4</v>
      </c>
      <c r="P432" s="860">
        <f t="shared" si="196"/>
        <v>0</v>
      </c>
      <c r="Q432" s="861">
        <f t="shared" si="197"/>
        <v>0.19999999999708962</v>
      </c>
      <c r="R432" s="862">
        <f t="shared" si="198"/>
        <v>0</v>
      </c>
      <c r="S432" s="925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30">
        <v>1</v>
      </c>
      <c r="E563" s="731">
        <v>124800</v>
      </c>
      <c r="F563" s="731">
        <f>E563*D563</f>
        <v>124800</v>
      </c>
      <c r="G563" s="731">
        <v>49408.353000000003</v>
      </c>
      <c r="H563" s="731">
        <f>G563*D563</f>
        <v>49408.353000000003</v>
      </c>
      <c r="I563" s="732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3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6"/>
      <c r="E564" s="727"/>
      <c r="F564" s="727"/>
      <c r="G564" s="727"/>
      <c r="H564" s="727"/>
      <c r="I564" s="728"/>
      <c r="J564" s="655"/>
      <c r="K564" s="533"/>
      <c r="L564" s="710"/>
      <c r="M564" s="533"/>
      <c r="N564" s="710"/>
      <c r="O564" s="711"/>
      <c r="P564" s="640"/>
      <c r="Q564" s="533"/>
      <c r="R564" s="729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60"/>
      <c r="D584" s="1060"/>
      <c r="E584" s="1060"/>
      <c r="F584" s="1060"/>
      <c r="G584" s="1060"/>
      <c r="H584" s="1060"/>
      <c r="O584" s="459"/>
      <c r="P584" s="557"/>
      <c r="Q584" s="557"/>
      <c r="R584" s="558"/>
      <c r="S584" s="1061" t="s">
        <v>45</v>
      </c>
      <c r="T584" s="1061"/>
      <c r="U584" s="1061"/>
      <c r="V584" s="1061"/>
      <c r="W584" s="1061"/>
      <c r="X584" s="1061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79" t="s">
        <v>40</v>
      </c>
      <c r="C585" s="1079"/>
      <c r="D585" s="1079"/>
      <c r="E585" s="1079"/>
      <c r="F585" s="1079"/>
      <c r="G585" s="1079"/>
      <c r="H585" s="1079"/>
      <c r="I585" s="1079"/>
      <c r="J585" s="1079"/>
      <c r="K585" s="1079"/>
      <c r="L585" s="1079"/>
      <c r="M585" s="1079"/>
      <c r="N585" s="1079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60"/>
      <c r="D586" s="1060"/>
      <c r="E586" s="1060"/>
      <c r="F586" s="1060"/>
      <c r="G586" s="1060"/>
      <c r="H586" s="1060"/>
      <c r="O586" s="459"/>
      <c r="P586" s="557"/>
      <c r="Q586" s="557"/>
      <c r="R586" s="558"/>
      <c r="S586" s="1061" t="s">
        <v>47</v>
      </c>
      <c r="T586" s="1061"/>
      <c r="U586" s="1061"/>
      <c r="V586" s="1061"/>
      <c r="W586" s="1061"/>
      <c r="X586" s="1061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79" t="s">
        <v>40</v>
      </c>
      <c r="C587" s="1079"/>
      <c r="D587" s="1079"/>
      <c r="E587" s="1079"/>
      <c r="F587" s="1079"/>
      <c r="G587" s="1079"/>
      <c r="H587" s="1079"/>
      <c r="I587" s="1079"/>
      <c r="J587" s="1079"/>
      <c r="K587" s="1079"/>
      <c r="L587" s="1079"/>
      <c r="M587" s="1079"/>
      <c r="N587" s="1079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51" priority="18" stopIfTrue="1"/>
  </conditionalFormatting>
  <conditionalFormatting sqref="B46">
    <cfRule type="duplicateValues" dxfId="50" priority="17" stopIfTrue="1"/>
  </conditionalFormatting>
  <conditionalFormatting sqref="B47">
    <cfRule type="duplicateValues" dxfId="49" priority="16" stopIfTrue="1"/>
  </conditionalFormatting>
  <conditionalFormatting sqref="B48">
    <cfRule type="duplicateValues" dxfId="48" priority="15" stopIfTrue="1"/>
  </conditionalFormatting>
  <conditionalFormatting sqref="B49">
    <cfRule type="duplicateValues" dxfId="47" priority="14" stopIfTrue="1"/>
  </conditionalFormatting>
  <conditionalFormatting sqref="B50">
    <cfRule type="duplicateValues" dxfId="46" priority="13" stopIfTrue="1"/>
  </conditionalFormatting>
  <conditionalFormatting sqref="B51">
    <cfRule type="duplicateValues" dxfId="45" priority="19" stopIfTrue="1"/>
  </conditionalFormatting>
  <conditionalFormatting sqref="B77">
    <cfRule type="duplicateValues" dxfId="44" priority="12" stopIfTrue="1"/>
  </conditionalFormatting>
  <conditionalFormatting sqref="B356:B357 B326:B329 B342 B349 B359:B360 B358:C358">
    <cfRule type="duplicateValues" dxfId="43" priority="11" stopIfTrue="1"/>
  </conditionalFormatting>
  <conditionalFormatting sqref="D358">
    <cfRule type="duplicateValues" dxfId="42" priority="10" stopIfTrue="1"/>
  </conditionalFormatting>
  <conditionalFormatting sqref="P28 P29:Q29 P73:Q148 P150:Q271 P273:Q291 P293:Q377 P379:Q425 P427:Q505 P508:Q1048576 P31:Q71">
    <cfRule type="cellIs" dxfId="41" priority="5" operator="lessThan">
      <formula>0</formula>
    </cfRule>
    <cfRule type="cellIs" dxfId="40" priority="6" operator="greaterThan">
      <formula>0</formula>
    </cfRule>
  </conditionalFormatting>
  <conditionalFormatting sqref="P1:R23 P27:R27 R29:R1048576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26" zoomScaleNormal="100" zoomScaleSheetLayoutView="100" workbookViewId="0">
      <selection activeCell="F97" sqref="F97:G97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932"/>
      <c r="H5" s="18" t="s">
        <v>0</v>
      </c>
    </row>
    <row r="6" spans="1:14">
      <c r="G6" s="929" t="s">
        <v>1</v>
      </c>
      <c r="H6" s="20" t="s">
        <v>53</v>
      </c>
    </row>
    <row r="7" spans="1:14" ht="25.9" customHeight="1">
      <c r="A7" s="378" t="s">
        <v>3</v>
      </c>
      <c r="C7" s="1117"/>
      <c r="D7" s="1117"/>
      <c r="E7" s="1117"/>
      <c r="F7" s="1117"/>
      <c r="G7" s="92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92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118" t="s">
        <v>36</v>
      </c>
      <c r="D9" s="1118"/>
      <c r="E9" s="1118"/>
      <c r="F9" s="1118"/>
      <c r="G9" s="92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119" t="s">
        <v>37</v>
      </c>
      <c r="D11" s="1119"/>
      <c r="E11" s="1119"/>
      <c r="F11" s="1119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92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117" t="s">
        <v>57</v>
      </c>
      <c r="D13" s="1117"/>
      <c r="E13" s="1117"/>
      <c r="F13" s="1117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117" t="s">
        <v>138</v>
      </c>
      <c r="D14" s="1117"/>
      <c r="E14" s="1117"/>
      <c r="F14" s="1117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934" t="s">
        <v>61</v>
      </c>
      <c r="G16" s="929" t="s">
        <v>62</v>
      </c>
      <c r="H16" s="21"/>
    </row>
    <row r="17" spans="1:16" s="14" customFormat="1" ht="15" customHeight="1" thickBot="1">
      <c r="D17" s="28"/>
      <c r="E17" s="28"/>
      <c r="F17" s="92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934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934"/>
      <c r="G21" s="92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106" t="s">
        <v>20</v>
      </c>
      <c r="H24" s="1107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45402</v>
      </c>
      <c r="G26" s="493">
        <v>45372</v>
      </c>
      <c r="H26" s="158">
        <f>F26</f>
        <v>45402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932" t="s">
        <v>66</v>
      </c>
    </row>
    <row r="29" spans="1:16">
      <c r="D29" s="52"/>
      <c r="E29" s="932" t="s">
        <v>67</v>
      </c>
      <c r="F29" s="52"/>
      <c r="G29" s="52"/>
    </row>
    <row r="30" spans="1:16" ht="20.25" customHeight="1">
      <c r="A30" s="154" t="s">
        <v>26</v>
      </c>
      <c r="B30" s="1108" t="s">
        <v>68</v>
      </c>
      <c r="C30" s="1109"/>
      <c r="D30" s="1110"/>
      <c r="E30" s="928" t="s">
        <v>69</v>
      </c>
      <c r="F30" s="54" t="s">
        <v>70</v>
      </c>
      <c r="G30" s="55"/>
      <c r="H30" s="56"/>
      <c r="J30" s="1085" t="s">
        <v>606</v>
      </c>
      <c r="K30" s="1085"/>
      <c r="L30" s="1085"/>
      <c r="M30" s="1085"/>
      <c r="N30" s="1085"/>
      <c r="O30" s="933"/>
      <c r="P30" s="933"/>
    </row>
    <row r="31" spans="1:16" ht="22.5" customHeight="1">
      <c r="A31" s="155" t="s">
        <v>71</v>
      </c>
      <c r="B31" s="1111" t="s">
        <v>72</v>
      </c>
      <c r="C31" s="1112"/>
      <c r="D31" s="1113"/>
      <c r="E31" s="58"/>
      <c r="F31" s="930" t="s">
        <v>73</v>
      </c>
      <c r="G31" s="60"/>
      <c r="H31" s="930" t="s">
        <v>74</v>
      </c>
      <c r="J31" s="1086" t="s">
        <v>126</v>
      </c>
      <c r="K31" s="1086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111"/>
      <c r="C32" s="1112"/>
      <c r="D32" s="1113"/>
      <c r="E32" s="58"/>
      <c r="F32" s="930" t="s">
        <v>76</v>
      </c>
      <c r="G32" s="57" t="s">
        <v>77</v>
      </c>
      <c r="H32" s="930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933" t="s">
        <v>132</v>
      </c>
      <c r="P32" s="933"/>
    </row>
    <row r="33" spans="1:17">
      <c r="A33" s="61"/>
      <c r="B33" s="1114"/>
      <c r="C33" s="1115"/>
      <c r="D33" s="1116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933"/>
      <c r="P33" s="933"/>
    </row>
    <row r="34" spans="1:17" ht="13.5" thickBot="1">
      <c r="A34" s="65">
        <v>1</v>
      </c>
      <c r="B34" s="1095">
        <v>2</v>
      </c>
      <c r="C34" s="1096"/>
      <c r="D34" s="1097"/>
      <c r="E34" s="65">
        <v>3</v>
      </c>
      <c r="F34" s="65">
        <v>4</v>
      </c>
      <c r="G34" s="65">
        <v>5</v>
      </c>
      <c r="H34" s="65">
        <v>6</v>
      </c>
      <c r="J34" s="174" t="s">
        <v>1140</v>
      </c>
      <c r="K34" s="178">
        <f>'кс-2 №2корр'!AD581/1.2</f>
        <v>32271429.841666669</v>
      </c>
      <c r="L34" s="175">
        <f>'кс-2 №2корр'!AD581</f>
        <v>38725715.810000002</v>
      </c>
      <c r="M34" s="176"/>
      <c r="N34" s="177"/>
      <c r="O34" s="146">
        <f>H44-L34</f>
        <v>1.6666650772094727E-3</v>
      </c>
      <c r="P34" s="933"/>
    </row>
    <row r="35" spans="1:17" ht="27" customHeight="1" thickBot="1">
      <c r="A35" s="66"/>
      <c r="B35" s="1098" t="s">
        <v>81</v>
      </c>
      <c r="C35" s="1099"/>
      <c r="D35" s="1100"/>
      <c r="E35" s="67" t="s">
        <v>82</v>
      </c>
      <c r="F35" s="68">
        <f>F36</f>
        <v>167297969.28166667</v>
      </c>
      <c r="G35" s="68">
        <f>G36</f>
        <v>167297969.28166667</v>
      </c>
      <c r="H35" s="68">
        <f>H36</f>
        <v>32271429.841666669</v>
      </c>
      <c r="I35" s="16"/>
      <c r="J35" s="179"/>
      <c r="K35" s="180"/>
      <c r="L35" s="180"/>
      <c r="M35" s="181"/>
      <c r="N35" s="182"/>
      <c r="O35" s="146">
        <f>H43-'кс-2 №2корр'!AD582</f>
        <v>0</v>
      </c>
      <c r="P35" s="146"/>
      <c r="Q35" s="159"/>
    </row>
    <row r="36" spans="1:17" ht="18.75" customHeight="1">
      <c r="A36" s="69" t="s">
        <v>27</v>
      </c>
      <c r="B36" s="1090" t="s">
        <v>83</v>
      </c>
      <c r="C36" s="1091"/>
      <c r="D36" s="1092"/>
      <c r="E36" s="61"/>
      <c r="F36" s="70">
        <f>G36</f>
        <v>167297969.28166667</v>
      </c>
      <c r="G36" s="71">
        <f>K33+H36</f>
        <v>167297969.28166667</v>
      </c>
      <c r="H36" s="150">
        <f>K34</f>
        <v>32271429.841666669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90" t="s">
        <v>83</v>
      </c>
      <c r="C37" s="1091"/>
      <c r="D37" s="1092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933"/>
      <c r="P37" s="933"/>
    </row>
    <row r="38" spans="1:17" hidden="1">
      <c r="A38" s="69" t="s">
        <v>28</v>
      </c>
      <c r="B38" s="1090" t="s">
        <v>84</v>
      </c>
      <c r="C38" s="1091"/>
      <c r="D38" s="1092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84"/>
      <c r="P38" s="1084"/>
    </row>
    <row r="39" spans="1:17" hidden="1">
      <c r="A39" s="69" t="s">
        <v>29</v>
      </c>
      <c r="B39" s="1090" t="s">
        <v>85</v>
      </c>
      <c r="C39" s="1091"/>
      <c r="D39" s="1092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90" t="s">
        <v>86</v>
      </c>
      <c r="C40" s="1091"/>
      <c r="D40" s="1092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933"/>
      <c r="P40" s="933"/>
    </row>
    <row r="41" spans="1:17" hidden="1">
      <c r="A41" s="69" t="s">
        <v>30</v>
      </c>
      <c r="B41" s="1090" t="s">
        <v>87</v>
      </c>
      <c r="C41" s="1091"/>
      <c r="D41" s="1092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933"/>
      <c r="P41" s="933"/>
    </row>
    <row r="42" spans="1:17" ht="14.25" customHeight="1">
      <c r="A42" s="75"/>
      <c r="E42" s="1093" t="s">
        <v>88</v>
      </c>
      <c r="F42" s="1093"/>
      <c r="G42" s="1093"/>
      <c r="H42" s="76">
        <f>H35</f>
        <v>32271429.841666669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93" t="s">
        <v>89</v>
      </c>
      <c r="F43" s="1093"/>
      <c r="G43" s="1093"/>
      <c r="H43" s="76">
        <f>ROUND(H42*0.2,2)</f>
        <v>6454285.9699999997</v>
      </c>
      <c r="I43" s="16"/>
      <c r="J43" s="187"/>
      <c r="K43" s="188"/>
      <c r="L43" s="188"/>
      <c r="M43" s="189"/>
      <c r="N43" s="190"/>
      <c r="O43" s="146"/>
      <c r="P43" s="933"/>
    </row>
    <row r="44" spans="1:17" ht="14.25" customHeight="1">
      <c r="A44" s="75"/>
      <c r="E44" s="1093" t="s">
        <v>90</v>
      </c>
      <c r="F44" s="1093"/>
      <c r="G44" s="1093"/>
      <c r="H44" s="76">
        <f>H42+H43</f>
        <v>38725715.811666667</v>
      </c>
      <c r="I44" s="16"/>
      <c r="J44" s="163"/>
      <c r="K44" s="164"/>
      <c r="L44" s="164"/>
      <c r="M44" s="165"/>
      <c r="N44" s="162"/>
      <c r="O44" s="933"/>
      <c r="P44" s="933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933"/>
      <c r="P45" s="933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933"/>
      <c r="P46" s="933"/>
    </row>
    <row r="47" spans="1:17" ht="12.75" hidden="1" customHeight="1">
      <c r="A47" s="20"/>
      <c r="B47" s="87"/>
      <c r="C47" s="87"/>
      <c r="D47" s="927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933"/>
      <c r="P47" s="933"/>
    </row>
    <row r="48" spans="1:17" ht="12.75" hidden="1" customHeight="1">
      <c r="A48" s="20"/>
      <c r="B48" s="87"/>
      <c r="C48" s="87"/>
      <c r="D48" s="927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933"/>
      <c r="P48" s="933"/>
    </row>
    <row r="49" spans="1:16" ht="12.75" hidden="1" customHeight="1">
      <c r="A49" s="20"/>
      <c r="B49" s="87"/>
      <c r="C49" s="87"/>
      <c r="D49" s="927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933"/>
      <c r="P49" s="933"/>
    </row>
    <row r="50" spans="1:16" ht="12.75" hidden="1" customHeight="1">
      <c r="A50" s="20"/>
      <c r="B50" s="87"/>
      <c r="C50" s="87"/>
      <c r="D50" s="927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933"/>
      <c r="P50" s="933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933"/>
      <c r="P51" s="933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933"/>
      <c r="P52" s="933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933"/>
      <c r="P53" s="933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933"/>
      <c r="P54" s="933"/>
    </row>
    <row r="55" spans="1:16" ht="15.75" hidden="1" customHeight="1">
      <c r="A55" s="69"/>
      <c r="B55" s="91"/>
      <c r="C55" s="91"/>
      <c r="D55" s="80"/>
      <c r="E55" s="61"/>
      <c r="F55" s="96"/>
      <c r="G55" s="931"/>
      <c r="H55" s="98"/>
      <c r="I55" s="16"/>
      <c r="J55" s="163"/>
      <c r="K55" s="164"/>
      <c r="L55" s="164"/>
      <c r="M55" s="165"/>
      <c r="N55" s="162"/>
      <c r="O55" s="933"/>
      <c r="P55" s="933"/>
    </row>
    <row r="56" spans="1:16" ht="15.75" hidden="1" customHeight="1">
      <c r="A56" s="20" t="s">
        <v>100</v>
      </c>
      <c r="B56" s="99"/>
      <c r="C56" s="99"/>
      <c r="D56" s="926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933"/>
      <c r="P56" s="933"/>
    </row>
    <row r="57" spans="1:16" ht="12.75" hidden="1" customHeight="1">
      <c r="A57" s="20"/>
      <c r="B57" s="99"/>
      <c r="C57" s="99"/>
      <c r="D57" s="926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926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926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926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926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926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926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926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926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926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926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927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927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927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934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934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94" t="s">
        <v>113</v>
      </c>
      <c r="G79" s="1094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19362857.905833334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19362857.895833332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3227142.9826388885</v>
      </c>
      <c r="I83" s="74"/>
      <c r="J83" s="147"/>
      <c r="K83" s="151">
        <f>SUM(K33:K82)</f>
        <v>167297969.28166667</v>
      </c>
      <c r="L83" s="151">
        <f>SUM(L33:L82)</f>
        <v>200757563.14000002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313142436.86000001</v>
      </c>
      <c r="N85" s="73"/>
    </row>
    <row r="86" spans="1:15" s="130" customFormat="1" ht="25.5" customHeight="1">
      <c r="A86" s="129" t="s">
        <v>54</v>
      </c>
      <c r="B86" s="129"/>
      <c r="C86" s="1103" t="s">
        <v>117</v>
      </c>
      <c r="D86" s="1103"/>
      <c r="E86" s="1103"/>
      <c r="F86" s="1104"/>
      <c r="G86" s="110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5" t="s">
        <v>119</v>
      </c>
      <c r="D87" s="1105"/>
      <c r="E87" s="1105"/>
      <c r="F87" s="1101" t="s">
        <v>120</v>
      </c>
      <c r="G87" s="110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2"/>
      <c r="E88" s="110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087"/>
      <c r="D95" s="1088"/>
      <c r="E95" s="1088"/>
      <c r="F95" s="1088"/>
      <c r="G95" s="1088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932"/>
      <c r="C96" s="1087" t="s">
        <v>123</v>
      </c>
      <c r="D96" s="1088"/>
      <c r="E96" s="1088"/>
      <c r="F96" s="1089"/>
      <c r="G96" s="1089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101" t="s">
        <v>120</v>
      </c>
      <c r="G97" s="1101"/>
      <c r="H97" s="139" t="s">
        <v>121</v>
      </c>
      <c r="J97" s="133"/>
      <c r="K97" s="133"/>
      <c r="L97" s="133"/>
      <c r="M97" s="133"/>
    </row>
    <row r="98" spans="2:13" s="130" customFormat="1">
      <c r="D98" s="1102" t="s">
        <v>125</v>
      </c>
      <c r="E98" s="1102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513" zoomScaleNormal="100" zoomScaleSheetLayoutView="100" workbookViewId="0">
      <selection activeCell="B157" sqref="B1:AL1048576"/>
    </sheetView>
  </sheetViews>
  <sheetFormatPr defaultColWidth="9.140625" defaultRowHeight="15" outlineLevelRow="1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8" t="s">
        <v>0</v>
      </c>
      <c r="W2" s="1129"/>
      <c r="X2" s="1130"/>
      <c r="Y2" s="947"/>
      <c r="Z2" s="545"/>
      <c r="AA2" s="936"/>
      <c r="AB2" s="1157" t="s">
        <v>0</v>
      </c>
      <c r="AC2" s="1158"/>
      <c r="AD2" s="1159"/>
      <c r="AE2" s="734"/>
      <c r="AF2" s="734"/>
      <c r="AG2" s="734"/>
      <c r="AH2" s="734"/>
      <c r="AI2" s="734"/>
      <c r="AJ2" s="734"/>
      <c r="AK2" s="93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8" t="s">
        <v>2</v>
      </c>
      <c r="W3" s="1129"/>
      <c r="X3" s="1130"/>
      <c r="Y3" s="947"/>
      <c r="Z3" s="545"/>
      <c r="AA3" s="937" t="s">
        <v>1</v>
      </c>
      <c r="AB3" s="1157" t="s">
        <v>2</v>
      </c>
      <c r="AC3" s="1158"/>
      <c r="AD3" s="1159"/>
      <c r="AE3" s="734"/>
      <c r="AF3" s="734"/>
      <c r="AG3" s="734"/>
      <c r="AH3" s="734"/>
      <c r="AI3" s="734"/>
      <c r="AJ3" s="734"/>
      <c r="AK3" s="93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46"/>
      <c r="W4" s="1147"/>
      <c r="X4" s="1148"/>
      <c r="Y4" s="947"/>
      <c r="Z4" s="545"/>
      <c r="AA4" s="937"/>
      <c r="AB4" s="1160"/>
      <c r="AC4" s="1161"/>
      <c r="AD4" s="1162"/>
      <c r="AE4" s="734"/>
      <c r="AF4" s="734"/>
      <c r="AG4" s="734"/>
      <c r="AH4" s="734"/>
      <c r="AI4" s="734"/>
      <c r="AJ4" s="734"/>
      <c r="AK4" s="93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43"/>
      <c r="W5" s="1144"/>
      <c r="X5" s="1145"/>
      <c r="Y5" s="947"/>
      <c r="Z5" s="545"/>
      <c r="AA5" s="937" t="s">
        <v>4</v>
      </c>
      <c r="AB5" s="1163"/>
      <c r="AC5" s="1164"/>
      <c r="AD5" s="1165"/>
      <c r="AE5" s="734"/>
      <c r="AF5" s="734"/>
      <c r="AG5" s="734"/>
      <c r="AH5" s="734"/>
      <c r="AI5" s="734"/>
      <c r="AJ5" s="734"/>
      <c r="AK5" s="93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46"/>
      <c r="W6" s="1147"/>
      <c r="X6" s="1148"/>
      <c r="Y6" s="947"/>
      <c r="Z6" s="545"/>
      <c r="AA6" s="937"/>
      <c r="AB6" s="1160"/>
      <c r="AC6" s="1161"/>
      <c r="AD6" s="1162"/>
      <c r="AE6" s="734"/>
      <c r="AF6" s="734"/>
      <c r="AG6" s="734"/>
      <c r="AH6" s="734"/>
      <c r="AI6" s="734"/>
      <c r="AJ6" s="734"/>
      <c r="AK6" s="935"/>
    </row>
    <row r="7" spans="1:38" s="2" customFormat="1" ht="36.7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43" t="s">
        <v>42</v>
      </c>
      <c r="W7" s="1144"/>
      <c r="X7" s="1145"/>
      <c r="Y7" s="948"/>
      <c r="Z7" s="545"/>
      <c r="AA7" s="937" t="s">
        <v>4</v>
      </c>
      <c r="AB7" s="1163" t="s">
        <v>42</v>
      </c>
      <c r="AC7" s="1164"/>
      <c r="AD7" s="1165"/>
      <c r="AE7" s="734"/>
      <c r="AF7" s="734"/>
      <c r="AG7" s="734"/>
      <c r="AH7" s="734"/>
      <c r="AI7" s="734"/>
      <c r="AJ7" s="734"/>
      <c r="AK7" s="93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46"/>
      <c r="W8" s="1147"/>
      <c r="X8" s="1148"/>
      <c r="Y8" s="947"/>
      <c r="Z8" s="545"/>
      <c r="AA8" s="937"/>
      <c r="AB8" s="1160"/>
      <c r="AC8" s="1161"/>
      <c r="AD8" s="1162"/>
      <c r="AE8" s="734"/>
      <c r="AF8" s="734"/>
      <c r="AG8" s="734"/>
      <c r="AH8" s="734"/>
      <c r="AI8" s="734"/>
      <c r="AJ8" s="734"/>
      <c r="AK8" s="935"/>
    </row>
    <row r="9" spans="1:38" s="2" customFormat="1" ht="30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43" t="s">
        <v>43</v>
      </c>
      <c r="W9" s="1144"/>
      <c r="X9" s="1145"/>
      <c r="Y9" s="947"/>
      <c r="Z9" s="545"/>
      <c r="AA9" s="937" t="s">
        <v>4</v>
      </c>
      <c r="AB9" s="1163" t="s">
        <v>43</v>
      </c>
      <c r="AC9" s="1164"/>
      <c r="AD9" s="1165"/>
      <c r="AE9" s="734"/>
      <c r="AF9" s="734"/>
      <c r="AG9" s="734"/>
      <c r="AH9" s="734"/>
      <c r="AI9" s="734"/>
      <c r="AJ9" s="734"/>
      <c r="AK9" s="93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46"/>
      <c r="W10" s="1147"/>
      <c r="X10" s="1148"/>
      <c r="Y10" s="947"/>
      <c r="Z10" s="545"/>
      <c r="AA10" s="936"/>
      <c r="AB10" s="1160"/>
      <c r="AC10" s="1161"/>
      <c r="AD10" s="1162"/>
      <c r="AE10" s="734"/>
      <c r="AF10" s="734"/>
      <c r="AG10" s="734"/>
      <c r="AH10" s="734"/>
      <c r="AI10" s="734"/>
      <c r="AJ10" s="734"/>
      <c r="AK10" s="93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43"/>
      <c r="W11" s="1144"/>
      <c r="X11" s="1145"/>
      <c r="Y11" s="947"/>
      <c r="Z11" s="545"/>
      <c r="AA11" s="936"/>
      <c r="AB11" s="1163"/>
      <c r="AC11" s="1164"/>
      <c r="AD11" s="1165"/>
      <c r="AE11" s="734"/>
      <c r="AF11" s="734"/>
      <c r="AG11" s="734"/>
      <c r="AH11" s="734"/>
      <c r="AI11" s="734"/>
      <c r="AJ11" s="734"/>
      <c r="AK11" s="93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46"/>
      <c r="W12" s="1147"/>
      <c r="X12" s="1148"/>
      <c r="Y12" s="947"/>
      <c r="Z12" s="545"/>
      <c r="AA12" s="936"/>
      <c r="AB12" s="1160"/>
      <c r="AC12" s="1161"/>
      <c r="AD12" s="1162"/>
      <c r="AE12" s="734"/>
      <c r="AF12" s="734"/>
      <c r="AG12" s="734"/>
      <c r="AH12" s="734"/>
      <c r="AI12" s="734"/>
      <c r="AJ12" s="734"/>
      <c r="AK12" s="93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43"/>
      <c r="W13" s="1144"/>
      <c r="X13" s="1145"/>
      <c r="Y13" s="947"/>
      <c r="Z13" s="545"/>
      <c r="AA13" s="936"/>
      <c r="AB13" s="1163"/>
      <c r="AC13" s="1164"/>
      <c r="AD13" s="1165"/>
      <c r="AE13" s="734"/>
      <c r="AF13" s="734"/>
      <c r="AG13" s="734"/>
      <c r="AH13" s="734"/>
      <c r="AI13" s="734"/>
      <c r="AJ13" s="734"/>
      <c r="AK13" s="93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8"/>
      <c r="W14" s="1129"/>
      <c r="X14" s="1130"/>
      <c r="Y14" s="947"/>
      <c r="Z14" s="545"/>
      <c r="AA14" s="937" t="s">
        <v>13</v>
      </c>
      <c r="AB14" s="1157"/>
      <c r="AC14" s="1158"/>
      <c r="AD14" s="1159"/>
      <c r="AE14" s="734"/>
      <c r="AF14" s="734"/>
      <c r="AG14" s="734"/>
      <c r="AH14" s="734"/>
      <c r="AI14" s="734"/>
      <c r="AJ14" s="734"/>
      <c r="AK14" s="93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31" t="s">
        <v>136</v>
      </c>
      <c r="W15" s="1132"/>
      <c r="X15" s="1133"/>
      <c r="Y15" s="947"/>
      <c r="Z15" s="938" t="s">
        <v>14</v>
      </c>
      <c r="AA15" s="939" t="s">
        <v>15</v>
      </c>
      <c r="AB15" s="1166" t="s">
        <v>136</v>
      </c>
      <c r="AC15" s="1167"/>
      <c r="AD15" s="1168"/>
      <c r="AE15" s="734"/>
      <c r="AF15" s="734"/>
      <c r="AG15" s="734"/>
      <c r="AH15" s="734"/>
      <c r="AI15" s="734"/>
      <c r="AJ15" s="734"/>
      <c r="AK15" s="93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4" t="s">
        <v>603</v>
      </c>
      <c r="W16" s="1135"/>
      <c r="X16" s="1136"/>
      <c r="Y16" s="947"/>
      <c r="Z16" s="545"/>
      <c r="AA16" s="939" t="s">
        <v>16</v>
      </c>
      <c r="AB16" s="1169" t="s">
        <v>603</v>
      </c>
      <c r="AC16" s="1170"/>
      <c r="AD16" s="1171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4" t="s">
        <v>29</v>
      </c>
      <c r="W17" s="1135"/>
      <c r="X17" s="1136"/>
      <c r="Y17" s="947"/>
      <c r="Z17" s="938" t="s">
        <v>1131</v>
      </c>
      <c r="AA17" s="940" t="s">
        <v>15</v>
      </c>
      <c r="AB17" s="1169" t="s">
        <v>29</v>
      </c>
      <c r="AC17" s="1170"/>
      <c r="AD17" s="1171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4" t="s">
        <v>1132</v>
      </c>
      <c r="W18" s="1135"/>
      <c r="X18" s="1136"/>
      <c r="Y18" s="947"/>
      <c r="Z18" s="545"/>
      <c r="AA18" s="940" t="s">
        <v>16</v>
      </c>
      <c r="AB18" s="1169" t="s">
        <v>1132</v>
      </c>
      <c r="AC18" s="1170"/>
      <c r="AD18" s="1171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8"/>
      <c r="W19" s="1129"/>
      <c r="X19" s="1130"/>
      <c r="Y19" s="947"/>
      <c r="Z19" s="545"/>
      <c r="AA19" s="937" t="s">
        <v>17</v>
      </c>
      <c r="AB19" s="1157"/>
      <c r="AC19" s="1158"/>
      <c r="AD19" s="1159"/>
      <c r="AE19" s="734"/>
      <c r="AF19" s="734"/>
      <c r="AG19" s="734"/>
      <c r="AH19" s="734"/>
      <c r="AI19" s="734"/>
      <c r="AJ19" s="734"/>
      <c r="AK19" s="93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7" t="s">
        <v>18</v>
      </c>
      <c r="V21" s="1139" t="s">
        <v>19</v>
      </c>
      <c r="W21" s="1141" t="s">
        <v>20</v>
      </c>
      <c r="X21" s="1142"/>
      <c r="Y21" s="947"/>
      <c r="Z21" s="938"/>
      <c r="AA21" s="1149" t="s">
        <v>18</v>
      </c>
      <c r="AB21" s="1151" t="s">
        <v>19</v>
      </c>
      <c r="AC21" s="1153" t="s">
        <v>20</v>
      </c>
      <c r="AD21" s="1154"/>
      <c r="AE21" s="734"/>
      <c r="AF21" s="734"/>
      <c r="AG21" s="734"/>
      <c r="AH21" s="734"/>
      <c r="AI21" s="734"/>
      <c r="AJ21" s="734"/>
      <c r="AK21" s="93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8"/>
      <c r="V22" s="1140"/>
      <c r="W22" s="664" t="s">
        <v>21</v>
      </c>
      <c r="X22" s="664" t="s">
        <v>22</v>
      </c>
      <c r="Y22" s="947"/>
      <c r="Z22" s="938"/>
      <c r="AA22" s="1150"/>
      <c r="AB22" s="1152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1155" t="s">
        <v>23</v>
      </c>
      <c r="Z25" s="1155"/>
      <c r="AA25" s="1155"/>
      <c r="AB25" s="1155"/>
      <c r="AC25" s="1155"/>
      <c r="AD25" s="1155"/>
      <c r="AE25" s="735"/>
      <c r="AF25" s="735"/>
      <c r="AG25" s="735"/>
      <c r="AH25" s="735"/>
      <c r="AI25" s="735"/>
      <c r="AJ25" s="735"/>
      <c r="AK25" s="546"/>
    </row>
    <row r="26" spans="1:38" ht="2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1155" t="s">
        <v>25</v>
      </c>
      <c r="Z26" s="1155"/>
      <c r="AA26" s="1155"/>
      <c r="AB26" s="1155"/>
      <c r="AC26" s="1155"/>
      <c r="AD26" s="1155"/>
    </row>
    <row r="27" spans="1:38" ht="17.25" customHeight="1" thickBot="1">
      <c r="B27" s="725"/>
      <c r="C27" s="725"/>
      <c r="D27" s="417"/>
      <c r="E27" s="417"/>
      <c r="F27" s="417"/>
      <c r="G27" s="417"/>
      <c r="H27" s="417"/>
      <c r="I27" s="417"/>
      <c r="J27" s="725"/>
      <c r="K27" s="542"/>
      <c r="L27" s="725"/>
      <c r="Y27" s="1156" t="s">
        <v>1137</v>
      </c>
      <c r="Z27" s="1156"/>
      <c r="AA27" s="1156"/>
      <c r="AB27" s="1156"/>
      <c r="AC27" s="1156"/>
      <c r="AD27" s="1156"/>
      <c r="AE27" s="1043" t="s">
        <v>1138</v>
      </c>
      <c r="AF27" s="1043"/>
      <c r="AG27" s="1043"/>
      <c r="AH27" s="1043"/>
      <c r="AI27" s="1043"/>
      <c r="AJ27" s="1043"/>
    </row>
    <row r="28" spans="1:38" ht="2.25" customHeight="1" thickBot="1">
      <c r="B28" s="725"/>
      <c r="C28" s="725"/>
      <c r="D28" s="417"/>
      <c r="E28" s="417"/>
      <c r="F28" s="417"/>
      <c r="G28" s="417"/>
      <c r="H28" s="417"/>
      <c r="I28" s="417"/>
      <c r="J28" s="725"/>
      <c r="K28" s="542"/>
      <c r="L28" s="725"/>
      <c r="S28" s="1044" t="s">
        <v>1139</v>
      </c>
      <c r="T28" s="1044"/>
      <c r="U28" s="1044"/>
      <c r="V28" s="1044"/>
      <c r="W28" s="1044"/>
      <c r="X28" s="1044"/>
      <c r="Y28" s="945"/>
      <c r="Z28" s="945"/>
      <c r="AA28" s="945"/>
      <c r="AB28" s="945"/>
      <c r="AC28" s="945"/>
      <c r="AD28" s="9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46" t="s">
        <v>48</v>
      </c>
      <c r="B29" s="1048" t="s">
        <v>139</v>
      </c>
      <c r="C29" s="1050" t="s">
        <v>140</v>
      </c>
      <c r="D29" s="1126" t="s">
        <v>141</v>
      </c>
      <c r="E29" s="1122" t="s">
        <v>142</v>
      </c>
      <c r="F29" s="1123"/>
      <c r="G29" s="1122" t="s">
        <v>143</v>
      </c>
      <c r="H29" s="1123"/>
      <c r="I29" s="1124" t="s">
        <v>144</v>
      </c>
      <c r="J29" s="1070" t="s">
        <v>141</v>
      </c>
      <c r="K29" s="1072" t="s">
        <v>142</v>
      </c>
      <c r="L29" s="1073"/>
      <c r="M29" s="1072" t="s">
        <v>143</v>
      </c>
      <c r="N29" s="1073"/>
      <c r="O29" s="1074" t="s">
        <v>144</v>
      </c>
      <c r="P29" s="1076" t="s">
        <v>1136</v>
      </c>
      <c r="Q29" s="1077"/>
      <c r="R29" s="1078"/>
      <c r="S29" s="1068" t="s">
        <v>141</v>
      </c>
      <c r="T29" s="1064" t="s">
        <v>142</v>
      </c>
      <c r="U29" s="1065"/>
      <c r="V29" s="1064" t="s">
        <v>143</v>
      </c>
      <c r="W29" s="1065"/>
      <c r="X29" s="1066" t="s">
        <v>144</v>
      </c>
      <c r="Y29" s="1068" t="s">
        <v>141</v>
      </c>
      <c r="Z29" s="1064" t="s">
        <v>142</v>
      </c>
      <c r="AA29" s="1065"/>
      <c r="AB29" s="1064" t="s">
        <v>143</v>
      </c>
      <c r="AC29" s="1065"/>
      <c r="AD29" s="1066" t="s">
        <v>144</v>
      </c>
      <c r="AE29" s="1080" t="s">
        <v>141</v>
      </c>
      <c r="AF29" s="1082" t="s">
        <v>142</v>
      </c>
      <c r="AG29" s="1083"/>
      <c r="AH29" s="1082" t="s">
        <v>143</v>
      </c>
      <c r="AI29" s="1083"/>
      <c r="AJ29" s="1058" t="s">
        <v>144</v>
      </c>
      <c r="AK29" s="935"/>
    </row>
    <row r="30" spans="1:38" s="197" customFormat="1" ht="27.75" customHeight="1" thickBot="1">
      <c r="A30" s="1047"/>
      <c r="B30" s="1049"/>
      <c r="C30" s="1051"/>
      <c r="D30" s="1127"/>
      <c r="E30" s="686" t="s">
        <v>145</v>
      </c>
      <c r="F30" s="686" t="s">
        <v>146</v>
      </c>
      <c r="G30" s="686" t="s">
        <v>147</v>
      </c>
      <c r="H30" s="686" t="s">
        <v>146</v>
      </c>
      <c r="I30" s="1125"/>
      <c r="J30" s="1071"/>
      <c r="K30" s="793" t="s">
        <v>145</v>
      </c>
      <c r="L30" s="794" t="s">
        <v>146</v>
      </c>
      <c r="M30" s="793" t="s">
        <v>147</v>
      </c>
      <c r="N30" s="794" t="s">
        <v>146</v>
      </c>
      <c r="O30" s="1075"/>
      <c r="P30" s="656" t="s">
        <v>1134</v>
      </c>
      <c r="Q30" s="657" t="s">
        <v>1135</v>
      </c>
      <c r="R30" s="658" t="s">
        <v>1133</v>
      </c>
      <c r="S30" s="1069"/>
      <c r="T30" s="687" t="s">
        <v>145</v>
      </c>
      <c r="U30" s="687" t="s">
        <v>146</v>
      </c>
      <c r="V30" s="687" t="s">
        <v>147</v>
      </c>
      <c r="W30" s="687" t="s">
        <v>146</v>
      </c>
      <c r="X30" s="1067"/>
      <c r="Y30" s="1069"/>
      <c r="Z30" s="687" t="s">
        <v>145</v>
      </c>
      <c r="AA30" s="687" t="s">
        <v>146</v>
      </c>
      <c r="AB30" s="687" t="s">
        <v>147</v>
      </c>
      <c r="AC30" s="687" t="s">
        <v>146</v>
      </c>
      <c r="AD30" s="1067"/>
      <c r="AE30" s="1081"/>
      <c r="AF30" s="737" t="s">
        <v>145</v>
      </c>
      <c r="AG30" s="737" t="s">
        <v>146</v>
      </c>
      <c r="AH30" s="737" t="s">
        <v>147</v>
      </c>
      <c r="AI30" s="737" t="s">
        <v>146</v>
      </c>
      <c r="AJ30" s="1059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13788714.720254999</v>
      </c>
      <c r="AH32" s="742"/>
      <c r="AI32" s="742">
        <f>SUM(AI33:AI72)</f>
        <v>11960868.260330003</v>
      </c>
      <c r="AJ32" s="743">
        <f>SUM(AJ33:AJ72)</f>
        <v>25749582.980584994</v>
      </c>
    </row>
    <row r="33" spans="1:38" s="221" customFormat="1" ht="17.45" hidden="1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hidden="1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hidden="1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 hidden="1" collapsed="1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 hidden="1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 hidden="1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 hidden="1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 hidden="1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 hidden="1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 hidden="1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 hidden="1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 hidden="1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 hidden="1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 hidden="1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 hidden="1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 hidden="1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hidden="1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</v>
      </c>
      <c r="AG51" s="744">
        <f t="shared" ref="AG51:AG72" si="24">AF51*AE51</f>
        <v>0</v>
      </c>
      <c r="AH51" s="744">
        <v>72.930000000000007</v>
      </c>
      <c r="AI51" s="744">
        <f>ROUND((AH51*AE51),2)</f>
        <v>0</v>
      </c>
      <c r="AJ51" s="745">
        <f t="shared" ref="AJ51:AJ72" si="25">AG51+AI51</f>
        <v>0</v>
      </c>
      <c r="AK51" s="410"/>
    </row>
    <row r="52" spans="1:37" s="221" customFormat="1" ht="15.75" hidden="1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ref="AI52:AI72" si="28">AH52*AE52</f>
        <v>0</v>
      </c>
      <c r="AJ52" s="745">
        <f t="shared" si="25"/>
        <v>0</v>
      </c>
      <c r="AK52" s="410"/>
    </row>
    <row r="53" spans="1:37" s="410" customFormat="1" ht="15.75" hidden="1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8"/>
        <v>400201.80000000005</v>
      </c>
      <c r="AJ53" s="749">
        <f t="shared" si="25"/>
        <v>1296383.4000000001</v>
      </c>
    </row>
    <row r="54" spans="1:37" s="410" customFormat="1" ht="15.75" hidden="1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8"/>
        <v>1007591.4</v>
      </c>
      <c r="AJ54" s="749">
        <f t="shared" si="25"/>
        <v>1880682.3</v>
      </c>
    </row>
    <row r="55" spans="1:37" s="410" customFormat="1" ht="15.75" hidden="1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8"/>
        <v>321737.69628000003</v>
      </c>
      <c r="AJ55" s="749">
        <f t="shared" si="25"/>
        <v>407985.17760000005</v>
      </c>
    </row>
    <row r="56" spans="1:37" s="410" customFormat="1" ht="15.75" hidden="1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8"/>
        <v>153132.43374000001</v>
      </c>
      <c r="AJ56" s="749">
        <f t="shared" si="25"/>
        <v>249339.71799000003</v>
      </c>
    </row>
    <row r="57" spans="1:37" s="410" customFormat="1" ht="15.75" hidden="1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8"/>
        <v>579628</v>
      </c>
      <c r="AJ57" s="749">
        <f t="shared" si="25"/>
        <v>1851253.6</v>
      </c>
    </row>
    <row r="58" spans="1:37" s="410" customFormat="1" ht="15.75" hidden="1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8"/>
        <v>4262</v>
      </c>
      <c r="AJ58" s="749">
        <f t="shared" si="25"/>
        <v>12560</v>
      </c>
    </row>
    <row r="59" spans="1:37" s="410" customFormat="1" ht="25.5" hidden="1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8"/>
        <v>224667.00000000003</v>
      </c>
      <c r="AJ59" s="749">
        <f t="shared" si="25"/>
        <v>714978.00000000012</v>
      </c>
    </row>
    <row r="60" spans="1:37" s="410" customFormat="1" ht="15.75" hidden="1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8"/>
        <v>48246.695640000005</v>
      </c>
      <c r="AJ60" s="749">
        <f t="shared" si="25"/>
        <v>134535.93714000002</v>
      </c>
    </row>
    <row r="61" spans="1:37" s="230" customFormat="1" ht="15.75" hidden="1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1">
        <f t="shared" si="0"/>
        <v>1095.94</v>
      </c>
      <c r="AF61" s="744">
        <v>4448</v>
      </c>
      <c r="AG61" s="744">
        <f t="shared" si="24"/>
        <v>4874741.12</v>
      </c>
      <c r="AH61" s="744">
        <v>3702</v>
      </c>
      <c r="AI61" s="744">
        <f t="shared" si="28"/>
        <v>4057169.8800000004</v>
      </c>
      <c r="AJ61" s="745">
        <f t="shared" si="25"/>
        <v>8931911</v>
      </c>
      <c r="AK61" s="409"/>
    </row>
    <row r="62" spans="1:37" s="499" customFormat="1" ht="15.75" hidden="1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8"/>
        <v>983763</v>
      </c>
      <c r="AJ62" s="751">
        <f t="shared" si="25"/>
        <v>1360062</v>
      </c>
    </row>
    <row r="63" spans="1:37" s="499" customFormat="1" ht="15.75" hidden="1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8"/>
        <v>479190</v>
      </c>
      <c r="AJ63" s="751">
        <f t="shared" si="25"/>
        <v>588414</v>
      </c>
    </row>
    <row r="64" spans="1:37" s="499" customFormat="1" ht="15.75" hidden="1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8"/>
        <v>1465800</v>
      </c>
      <c r="AJ64" s="751">
        <f t="shared" si="25"/>
        <v>2061192</v>
      </c>
    </row>
    <row r="65" spans="1:37" s="499" customFormat="1" ht="15.75" hidden="1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8"/>
        <v>855301.20000000007</v>
      </c>
      <c r="AJ65" s="751">
        <f t="shared" si="25"/>
        <v>1359589.6300000001</v>
      </c>
    </row>
    <row r="66" spans="1:37" s="221" customFormat="1" ht="15.75" hidden="1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8"/>
        <v>0</v>
      </c>
      <c r="AJ66" s="753">
        <f t="shared" si="25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8"/>
        <v>0</v>
      </c>
      <c r="AJ67" s="751">
        <f t="shared" si="25"/>
        <v>0</v>
      </c>
    </row>
    <row r="68" spans="1:37" s="230" customFormat="1" ht="15.75" hidden="1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8"/>
        <v>0</v>
      </c>
      <c r="AJ68" s="753">
        <f t="shared" si="25"/>
        <v>0</v>
      </c>
      <c r="AK68" s="409"/>
    </row>
    <row r="69" spans="1:37" s="499" customFormat="1" ht="15.75" hidden="1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8"/>
        <v>73184.800000000003</v>
      </c>
      <c r="AJ69" s="751">
        <f t="shared" si="25"/>
        <v>162694.48000000001</v>
      </c>
    </row>
    <row r="70" spans="1:37" s="500" customFormat="1" ht="15.75" hidden="1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8"/>
        <v>54464.800000000003</v>
      </c>
      <c r="AJ70" s="751">
        <f t="shared" si="25"/>
        <v>197384.49000000005</v>
      </c>
    </row>
    <row r="71" spans="1:37" s="499" customFormat="1" ht="15.75" hidden="1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8"/>
        <v>131531.4</v>
      </c>
      <c r="AJ71" s="751">
        <f t="shared" si="25"/>
        <v>350679.99</v>
      </c>
    </row>
    <row r="72" spans="1:37" s="501" customFormat="1" ht="15.75" hidden="1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8"/>
        <v>155542.39999999999</v>
      </c>
      <c r="AJ72" s="751">
        <f t="shared" si="25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hidden="1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hidden="1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 hidden="1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hidden="1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hidden="1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hidden="1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hidden="1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hidden="1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hidden="1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hidden="1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hidden="1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hidden="1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hidden="1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hidden="1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hidden="1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hidden="1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hidden="1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hidden="1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hidden="1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hidden="1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hidden="1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hidden="1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hidden="1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hidden="1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hidden="1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hidden="1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hidden="1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hidden="1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hidden="1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hidden="1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hidden="1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hidden="1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hidden="1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hidden="1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hidden="1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hidden="1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hidden="1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hidden="1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hidden="1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hidden="1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hidden="1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hidden="1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hidden="1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hidden="1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hidden="1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hidden="1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hidden="1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hidden="1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hidden="1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hidden="1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hidden="1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hidden="1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hidden="1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hidden="1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hidden="1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hidden="1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hidden="1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hidden="1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hidden="1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hidden="1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hidden="1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hidden="1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hidden="1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hidden="1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hidden="1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hidden="1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hidden="1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hidden="1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hidden="1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hidden="1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hidden="1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hidden="1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6237125.2109999992</v>
      </c>
      <c r="AH150" s="742"/>
      <c r="AI150" s="742">
        <f>SUM(AI151:AI165)</f>
        <v>17442476.559600003</v>
      </c>
      <c r="AJ150" s="743">
        <f>SUM(AJ151:AJ165)</f>
        <v>24418777.130600002</v>
      </c>
    </row>
    <row r="151" spans="1:37" s="496" customFormat="1" ht="17.45" hidden="1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hidden="1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hidden="1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</v>
      </c>
      <c r="AG155" s="763">
        <f t="shared" si="62"/>
        <v>289193.75099999906</v>
      </c>
      <c r="AH155" s="763">
        <v>1958</v>
      </c>
      <c r="AI155" s="763">
        <f t="shared" si="63"/>
        <v>213226.19999999928</v>
      </c>
      <c r="AJ155" s="745">
        <f t="shared" si="64"/>
        <v>502419.95099999837</v>
      </c>
      <c r="AK155" s="494"/>
    </row>
    <row r="156" spans="1:37" s="494" customFormat="1" ht="17.45" hidden="1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hidden="1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hidden="1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hidden="1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hidden="1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hidden="1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hidden="1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hidden="1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hidden="1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hidden="1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hidden="1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hidden="1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hidden="1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hidden="1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hidden="1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hidden="1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hidden="1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hidden="1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hidden="1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hidden="1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hidden="1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hidden="1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hidden="1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hidden="1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hidden="1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hidden="1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hidden="1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hidden="1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hidden="1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hidden="1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hidden="1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hidden="1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hidden="1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hidden="1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hidden="1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hidden="1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hidden="1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hidden="1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hidden="1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hidden="1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hidden="1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hidden="1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hidden="1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hidden="1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hidden="1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hidden="1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hidden="1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hidden="1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hidden="1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hidden="1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hidden="1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hidden="1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hidden="1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hidden="1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hidden="1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hidden="1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hidden="1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hidden="1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hidden="1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hidden="1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hidden="1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hidden="1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hidden="1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hidden="1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hidden="1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hidden="1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hidden="1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hidden="1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hidden="1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hidden="1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hidden="1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hidden="1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hidden="1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hidden="1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hidden="1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hidden="1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hidden="1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hidden="1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hidden="1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hidden="1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hidden="1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hidden="1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hidden="1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hidden="1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hidden="1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hidden="1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hidden="1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hidden="1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hidden="1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hidden="1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hidden="1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hidden="1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hidden="1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hidden="1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hidden="1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hidden="1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hidden="1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hidden="1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hidden="1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hidden="1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hidden="1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hidden="1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hidden="1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hidden="1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hidden="1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hidden="1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236703.1</v>
      </c>
      <c r="AH265" s="742"/>
      <c r="AI265" s="742">
        <f>SUM(AI266:AI272)</f>
        <v>591971.5</v>
      </c>
      <c r="AJ265" s="743">
        <f>SUM(AJ266:AJ272)</f>
        <v>828674.6</v>
      </c>
    </row>
    <row r="266" spans="1:36" s="403" customFormat="1" ht="25.5" hidden="1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68" si="144">AF266*AE266</f>
        <v>7074</v>
      </c>
      <c r="AH266" s="748">
        <v>114039.90000000001</v>
      </c>
      <c r="AI266" s="748">
        <f t="shared" ref="AI266:AI268" si="145">AH266*AE266</f>
        <v>114039.90000000001</v>
      </c>
      <c r="AJ266" s="749">
        <f t="shared" ref="AJ266:AJ268" si="146">AI266+AG266</f>
        <v>121113.90000000001</v>
      </c>
    </row>
    <row r="267" spans="1:36" s="403" customFormat="1" ht="27" hidden="1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hidden="1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hidden="1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/>
      <c r="AG269" s="744"/>
      <c r="AH269" s="744"/>
      <c r="AI269" s="744"/>
      <c r="AJ269" s="745"/>
    </row>
    <row r="270" spans="1:36" s="403" customFormat="1" ht="17.45" hidden="1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ref="AG270:AG272" si="153">AF270*AE270</f>
        <v>31440</v>
      </c>
      <c r="AH270" s="748">
        <v>16374.800000000001</v>
      </c>
      <c r="AI270" s="748">
        <f t="shared" ref="AI270:AI271" si="154">AH270*AE270</f>
        <v>196497.6</v>
      </c>
      <c r="AJ270" s="749">
        <f t="shared" ref="AJ270:AJ272" si="155">AI270+AG270</f>
        <v>227937.6</v>
      </c>
    </row>
    <row r="271" spans="1:36" s="403" customFormat="1" ht="30.75" hidden="1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53"/>
        <v>54509.100000000006</v>
      </c>
      <c r="AH271" s="748">
        <v>122.2</v>
      </c>
      <c r="AI271" s="748">
        <f t="shared" si="154"/>
        <v>69654</v>
      </c>
      <c r="AJ271" s="749">
        <f t="shared" si="155"/>
        <v>124163.1</v>
      </c>
    </row>
    <row r="272" spans="1:36" s="403" customFormat="1" ht="23.25" hidden="1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53"/>
        <v>31440</v>
      </c>
      <c r="AH272" s="748"/>
      <c r="AI272" s="748"/>
      <c r="AJ272" s="749">
        <f t="shared" si="155"/>
        <v>31440</v>
      </c>
    </row>
    <row r="273" spans="1:37" ht="23.25" hidden="1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385943.24125000002</v>
      </c>
      <c r="AH273" s="742"/>
      <c r="AI273" s="742">
        <f>AI274+AI275+AI276+AI277+AI278+AI279</f>
        <v>460836.81656399998</v>
      </c>
      <c r="AJ273" s="743">
        <f>AJ274+AJ275+AJ276+AJ277+AJ278+AJ279</f>
        <v>846780.05781400017</v>
      </c>
    </row>
    <row r="274" spans="1:37" s="496" customFormat="1" ht="30" hidden="1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8">
        <v>2.1800000000000002</v>
      </c>
      <c r="K274" s="834">
        <v>117100.30454545454</v>
      </c>
      <c r="L274" s="835">
        <f t="shared" ref="L274:L279" si="159">K274*J274</f>
        <v>255278.66390909092</v>
      </c>
      <c r="M274" s="834">
        <v>208116.40909090909</v>
      </c>
      <c r="N274" s="835">
        <f t="shared" ref="N274:N279" si="160">M274*J274</f>
        <v>453693.77181818185</v>
      </c>
      <c r="O274" s="809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1">
        <f t="shared" si="114"/>
        <v>2.0000000000000018E-2</v>
      </c>
      <c r="AF274" s="763">
        <v>117100</v>
      </c>
      <c r="AG274" s="763">
        <f t="shared" ref="AG274:AG279" si="168">AF274*AE274</f>
        <v>2342.0000000000023</v>
      </c>
      <c r="AH274" s="763">
        <v>208116</v>
      </c>
      <c r="AI274" s="763">
        <f t="shared" ref="AI274:AI279" si="169">AH274*AE274</f>
        <v>4162.3200000000033</v>
      </c>
      <c r="AJ274" s="745">
        <f t="shared" ref="AJ274:AJ279" si="170">AI274+AG274</f>
        <v>6504.3200000000052</v>
      </c>
      <c r="AK274" s="494"/>
    </row>
    <row r="275" spans="1:37" s="496" customFormat="1" ht="30.75" hidden="1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8">
        <v>175.57</v>
      </c>
      <c r="K275" s="834">
        <v>2711</v>
      </c>
      <c r="L275" s="835">
        <f t="shared" si="159"/>
        <v>475970.26999999996</v>
      </c>
      <c r="M275" s="834">
        <v>7373</v>
      </c>
      <c r="N275" s="835">
        <f t="shared" si="160"/>
        <v>1294477.6099999999</v>
      </c>
      <c r="O275" s="809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1">
        <f t="shared" si="114"/>
        <v>0</v>
      </c>
      <c r="AF275" s="763">
        <v>2711</v>
      </c>
      <c r="AG275" s="763">
        <f t="shared" si="168"/>
        <v>0</v>
      </c>
      <c r="AH275" s="763">
        <v>7373</v>
      </c>
      <c r="AI275" s="763">
        <f t="shared" si="169"/>
        <v>0</v>
      </c>
      <c r="AJ275" s="745">
        <f t="shared" si="170"/>
        <v>0</v>
      </c>
      <c r="AK275" s="494"/>
    </row>
    <row r="276" spans="1:37" s="494" customFormat="1" ht="17.45" hidden="1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8"/>
      <c r="K276" s="834">
        <v>160029.60000000003</v>
      </c>
      <c r="L276" s="835">
        <f t="shared" si="159"/>
        <v>0</v>
      </c>
      <c r="M276" s="834">
        <v>163827.396564</v>
      </c>
      <c r="N276" s="835">
        <f t="shared" si="160"/>
        <v>0</v>
      </c>
      <c r="O276" s="809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1">
        <f t="shared" si="114"/>
        <v>1</v>
      </c>
      <c r="AF276" s="764">
        <v>160029.60000000003</v>
      </c>
      <c r="AG276" s="764">
        <f t="shared" si="168"/>
        <v>160029.60000000003</v>
      </c>
      <c r="AH276" s="764">
        <v>163827.396564</v>
      </c>
      <c r="AI276" s="764">
        <f t="shared" si="169"/>
        <v>163827.396564</v>
      </c>
      <c r="AJ276" s="749">
        <f t="shared" si="170"/>
        <v>323856.99656400003</v>
      </c>
    </row>
    <row r="277" spans="1:37" s="494" customFormat="1" ht="17.45" hidden="1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8"/>
      <c r="K277" s="834">
        <v>5549.8059027777781</v>
      </c>
      <c r="L277" s="835">
        <f t="shared" si="159"/>
        <v>0</v>
      </c>
      <c r="M277" s="834">
        <v>5516.6493055555557</v>
      </c>
      <c r="N277" s="835">
        <f t="shared" si="160"/>
        <v>0</v>
      </c>
      <c r="O277" s="809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1">
        <f t="shared" si="114"/>
        <v>28.8</v>
      </c>
      <c r="AF277" s="764">
        <v>5549.8059027777781</v>
      </c>
      <c r="AG277" s="764">
        <f t="shared" si="168"/>
        <v>159834.41</v>
      </c>
      <c r="AH277" s="764">
        <v>5516.6493055555557</v>
      </c>
      <c r="AI277" s="764">
        <f t="shared" si="169"/>
        <v>158879.5</v>
      </c>
      <c r="AJ277" s="749">
        <f t="shared" si="170"/>
        <v>318713.91000000003</v>
      </c>
    </row>
    <row r="278" spans="1:37" s="496" customFormat="1" ht="27.75" hidden="1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8">
        <v>1</v>
      </c>
      <c r="K278" s="834">
        <v>964481.42160000012</v>
      </c>
      <c r="L278" s="835">
        <f t="shared" si="159"/>
        <v>964481.42160000012</v>
      </c>
      <c r="M278" s="834">
        <v>614568.74336000008</v>
      </c>
      <c r="N278" s="835">
        <f t="shared" si="160"/>
        <v>614568.74336000008</v>
      </c>
      <c r="O278" s="809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1">
        <f t="shared" si="114"/>
        <v>0</v>
      </c>
      <c r="AF278" s="763">
        <v>964481</v>
      </c>
      <c r="AG278" s="763">
        <f t="shared" si="168"/>
        <v>0</v>
      </c>
      <c r="AH278" s="763">
        <v>614568.74</v>
      </c>
      <c r="AI278" s="763">
        <f t="shared" si="169"/>
        <v>0</v>
      </c>
      <c r="AJ278" s="745">
        <f t="shared" si="170"/>
        <v>0</v>
      </c>
      <c r="AK278" s="494"/>
    </row>
    <row r="279" spans="1:37" s="494" customFormat="1" ht="17.45" hidden="1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8"/>
      <c r="K279" s="834">
        <v>189131.25</v>
      </c>
      <c r="L279" s="835">
        <f t="shared" si="159"/>
        <v>0</v>
      </c>
      <c r="M279" s="834">
        <v>397529.97032640944</v>
      </c>
      <c r="N279" s="835">
        <f t="shared" si="160"/>
        <v>0</v>
      </c>
      <c r="O279" s="809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1">
        <f t="shared" si="114"/>
        <v>0.33700000000000002</v>
      </c>
      <c r="AF279" s="764">
        <v>189131.25</v>
      </c>
      <c r="AG279" s="764">
        <f t="shared" si="168"/>
        <v>63737.231250000004</v>
      </c>
      <c r="AH279" s="764">
        <v>397529.97032640944</v>
      </c>
      <c r="AI279" s="764">
        <f t="shared" si="169"/>
        <v>133967.59999999998</v>
      </c>
      <c r="AJ279" s="749">
        <f t="shared" si="170"/>
        <v>197704.83124999999</v>
      </c>
    </row>
    <row r="280" spans="1:37" s="404" customFormat="1" ht="17.45" hidden="1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hidden="1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3"/>
      <c r="K281" s="804">
        <v>6550</v>
      </c>
      <c r="L281" s="805">
        <f t="shared" ref="L281:L292" si="175">K281*J281</f>
        <v>0</v>
      </c>
      <c r="M281" s="804">
        <v>55450.200000000004</v>
      </c>
      <c r="N281" s="805">
        <f t="shared" ref="N281:N291" si="176">M281*J281</f>
        <v>0</v>
      </c>
      <c r="O281" s="809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1">
        <f t="shared" si="114"/>
        <v>1</v>
      </c>
      <c r="AF281" s="748">
        <v>6550</v>
      </c>
      <c r="AG281" s="748">
        <f t="shared" ref="AG281:AG292" si="184">AF281*AE281</f>
        <v>6550</v>
      </c>
      <c r="AH281" s="748">
        <v>55450.200000000004</v>
      </c>
      <c r="AI281" s="748">
        <f t="shared" ref="AI281:AI291" si="185">AH281*AE281</f>
        <v>55450.200000000004</v>
      </c>
      <c r="AJ281" s="749">
        <f t="shared" ref="AJ281:AJ292" si="186">AI281+AG281</f>
        <v>62000.200000000004</v>
      </c>
    </row>
    <row r="282" spans="1:37" s="403" customFormat="1" ht="15.6" hidden="1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3"/>
      <c r="K282" s="804">
        <v>6550</v>
      </c>
      <c r="L282" s="805">
        <f t="shared" si="175"/>
        <v>0</v>
      </c>
      <c r="M282" s="804">
        <v>36189.4</v>
      </c>
      <c r="N282" s="805">
        <f t="shared" si="176"/>
        <v>0</v>
      </c>
      <c r="O282" s="809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1">
        <f t="shared" si="114"/>
        <v>1</v>
      </c>
      <c r="AF282" s="748">
        <v>6550</v>
      </c>
      <c r="AG282" s="748">
        <f t="shared" si="184"/>
        <v>6550</v>
      </c>
      <c r="AH282" s="748">
        <v>36189.4</v>
      </c>
      <c r="AI282" s="748">
        <f t="shared" si="185"/>
        <v>36189.4</v>
      </c>
      <c r="AJ282" s="749">
        <f t="shared" si="186"/>
        <v>42739.4</v>
      </c>
    </row>
    <row r="283" spans="1:37" s="403" customFormat="1" ht="15.6" hidden="1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3"/>
      <c r="K283" s="804">
        <v>232</v>
      </c>
      <c r="L283" s="805">
        <f t="shared" si="175"/>
        <v>0</v>
      </c>
      <c r="M283" s="804">
        <v>611</v>
      </c>
      <c r="N283" s="805">
        <f t="shared" si="176"/>
        <v>0</v>
      </c>
      <c r="O283" s="809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1">
        <f t="shared" si="114"/>
        <v>30</v>
      </c>
      <c r="AF283" s="748">
        <v>232</v>
      </c>
      <c r="AG283" s="748">
        <f t="shared" si="184"/>
        <v>6960</v>
      </c>
      <c r="AH283" s="748">
        <v>611</v>
      </c>
      <c r="AI283" s="748">
        <f t="shared" si="185"/>
        <v>18330</v>
      </c>
      <c r="AJ283" s="749">
        <f t="shared" si="186"/>
        <v>25290</v>
      </c>
    </row>
    <row r="284" spans="1:37" s="403" customFormat="1" ht="15.6" hidden="1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3"/>
      <c r="K284" s="804">
        <v>182</v>
      </c>
      <c r="L284" s="805">
        <f t="shared" si="175"/>
        <v>0</v>
      </c>
      <c r="M284" s="804">
        <v>184.6</v>
      </c>
      <c r="N284" s="805">
        <f t="shared" si="176"/>
        <v>0</v>
      </c>
      <c r="O284" s="809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1">
        <f t="shared" si="114"/>
        <v>800</v>
      </c>
      <c r="AF284" s="748">
        <v>182</v>
      </c>
      <c r="AG284" s="748">
        <f t="shared" si="184"/>
        <v>145600</v>
      </c>
      <c r="AH284" s="748">
        <v>184.6</v>
      </c>
      <c r="AI284" s="748">
        <f t="shared" si="185"/>
        <v>147680</v>
      </c>
      <c r="AJ284" s="749">
        <f t="shared" si="186"/>
        <v>293280</v>
      </c>
    </row>
    <row r="285" spans="1:37" s="403" customFormat="1" ht="26.45" hidden="1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3"/>
      <c r="K285" s="804">
        <v>182</v>
      </c>
      <c r="L285" s="805">
        <f t="shared" si="175"/>
        <v>0</v>
      </c>
      <c r="M285" s="804">
        <v>239.20000000000002</v>
      </c>
      <c r="N285" s="805">
        <f t="shared" si="176"/>
        <v>0</v>
      </c>
      <c r="O285" s="809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1">
        <f t="shared" si="114"/>
        <v>260</v>
      </c>
      <c r="AF285" s="748">
        <v>182</v>
      </c>
      <c r="AG285" s="748">
        <f t="shared" si="184"/>
        <v>47320</v>
      </c>
      <c r="AH285" s="748">
        <v>239.20000000000002</v>
      </c>
      <c r="AI285" s="748">
        <f t="shared" si="185"/>
        <v>62192.000000000007</v>
      </c>
      <c r="AJ285" s="749">
        <f t="shared" si="186"/>
        <v>109512</v>
      </c>
    </row>
    <row r="286" spans="1:37" s="403" customFormat="1" ht="26.45" hidden="1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3"/>
      <c r="K286" s="804">
        <v>1865</v>
      </c>
      <c r="L286" s="805">
        <f t="shared" si="175"/>
        <v>0</v>
      </c>
      <c r="M286" s="804">
        <v>6208.4</v>
      </c>
      <c r="N286" s="805">
        <f t="shared" si="176"/>
        <v>0</v>
      </c>
      <c r="O286" s="809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1">
        <f t="shared" si="114"/>
        <v>78</v>
      </c>
      <c r="AF286" s="748">
        <v>1865</v>
      </c>
      <c r="AG286" s="748">
        <f t="shared" si="184"/>
        <v>145470</v>
      </c>
      <c r="AH286" s="748">
        <v>6208.4</v>
      </c>
      <c r="AI286" s="748">
        <f t="shared" si="185"/>
        <v>484255.19999999995</v>
      </c>
      <c r="AJ286" s="749">
        <f t="shared" si="186"/>
        <v>629725.19999999995</v>
      </c>
    </row>
    <row r="287" spans="1:37" s="403" customFormat="1" ht="15.6" hidden="1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3"/>
      <c r="K287" s="804">
        <v>1865</v>
      </c>
      <c r="L287" s="805">
        <f t="shared" si="175"/>
        <v>0</v>
      </c>
      <c r="M287" s="804">
        <v>18060.8</v>
      </c>
      <c r="N287" s="805">
        <f t="shared" si="176"/>
        <v>0</v>
      </c>
      <c r="O287" s="809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1">
        <f t="shared" si="114"/>
        <v>15</v>
      </c>
      <c r="AF287" s="748">
        <v>1865</v>
      </c>
      <c r="AG287" s="748">
        <f t="shared" si="184"/>
        <v>27975</v>
      </c>
      <c r="AH287" s="748">
        <v>18060.8</v>
      </c>
      <c r="AI287" s="748">
        <f t="shared" si="185"/>
        <v>270912</v>
      </c>
      <c r="AJ287" s="749">
        <f t="shared" si="186"/>
        <v>298887</v>
      </c>
    </row>
    <row r="288" spans="1:37" s="403" customFormat="1" ht="26.45" hidden="1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3"/>
      <c r="K288" s="804">
        <v>1865</v>
      </c>
      <c r="L288" s="805">
        <f t="shared" si="175"/>
        <v>0</v>
      </c>
      <c r="M288" s="804">
        <v>8098.8</v>
      </c>
      <c r="N288" s="805">
        <f t="shared" si="176"/>
        <v>0</v>
      </c>
      <c r="O288" s="809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1">
        <f t="shared" si="114"/>
        <v>41</v>
      </c>
      <c r="AF288" s="748">
        <v>1865</v>
      </c>
      <c r="AG288" s="748">
        <f t="shared" si="184"/>
        <v>76465</v>
      </c>
      <c r="AH288" s="748">
        <v>8098.8</v>
      </c>
      <c r="AI288" s="748">
        <f t="shared" si="185"/>
        <v>332050.8</v>
      </c>
      <c r="AJ288" s="749">
        <f t="shared" si="186"/>
        <v>408515.8</v>
      </c>
    </row>
    <row r="289" spans="1:60" s="403" customFormat="1" ht="26.45" hidden="1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3"/>
      <c r="K289" s="804">
        <v>1865</v>
      </c>
      <c r="L289" s="805">
        <f t="shared" si="175"/>
        <v>0</v>
      </c>
      <c r="M289" s="804">
        <v>1424.6</v>
      </c>
      <c r="N289" s="805">
        <f t="shared" si="176"/>
        <v>0</v>
      </c>
      <c r="O289" s="809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1">
        <f t="shared" ref="AE289:AE352" si="187">D289-S289-Y289</f>
        <v>3</v>
      </c>
      <c r="AF289" s="748">
        <v>1865</v>
      </c>
      <c r="AG289" s="748">
        <f t="shared" si="184"/>
        <v>5595</v>
      </c>
      <c r="AH289" s="748">
        <v>1424.6</v>
      </c>
      <c r="AI289" s="748">
        <f t="shared" si="185"/>
        <v>4273.7999999999993</v>
      </c>
      <c r="AJ289" s="749">
        <f t="shared" si="186"/>
        <v>9868.7999999999993</v>
      </c>
    </row>
    <row r="290" spans="1:60" s="403" customFormat="1" ht="15.6" hidden="1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3"/>
      <c r="K290" s="804">
        <v>838.40000000000009</v>
      </c>
      <c r="L290" s="805">
        <f t="shared" si="175"/>
        <v>0</v>
      </c>
      <c r="M290" s="804">
        <v>699.4</v>
      </c>
      <c r="N290" s="805">
        <f t="shared" si="176"/>
        <v>0</v>
      </c>
      <c r="O290" s="809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1">
        <f t="shared" si="187"/>
        <v>351</v>
      </c>
      <c r="AF290" s="748">
        <v>838.40000000000009</v>
      </c>
      <c r="AG290" s="748">
        <f t="shared" si="184"/>
        <v>294278.40000000002</v>
      </c>
      <c r="AH290" s="748">
        <v>699.4</v>
      </c>
      <c r="AI290" s="748">
        <f t="shared" si="185"/>
        <v>245489.4</v>
      </c>
      <c r="AJ290" s="749">
        <f t="shared" si="186"/>
        <v>539767.80000000005</v>
      </c>
    </row>
    <row r="291" spans="1:60" s="403" customFormat="1" ht="15.6" hidden="1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3"/>
      <c r="K291" s="804">
        <v>192832</v>
      </c>
      <c r="L291" s="805">
        <f t="shared" si="175"/>
        <v>0</v>
      </c>
      <c r="M291" s="804">
        <v>188106.1</v>
      </c>
      <c r="N291" s="805">
        <f t="shared" si="176"/>
        <v>0</v>
      </c>
      <c r="O291" s="809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1">
        <f t="shared" si="187"/>
        <v>1</v>
      </c>
      <c r="AF291" s="748">
        <v>192832</v>
      </c>
      <c r="AG291" s="748">
        <f t="shared" si="184"/>
        <v>192832</v>
      </c>
      <c r="AH291" s="748">
        <v>188106.1</v>
      </c>
      <c r="AI291" s="748">
        <f t="shared" si="185"/>
        <v>188106.1</v>
      </c>
      <c r="AJ291" s="749">
        <f t="shared" si="186"/>
        <v>380938.1</v>
      </c>
    </row>
    <row r="292" spans="1:60" s="403" customFormat="1" ht="15.6" hidden="1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3"/>
      <c r="K292" s="804">
        <v>50304</v>
      </c>
      <c r="L292" s="805">
        <f t="shared" si="175"/>
        <v>0</v>
      </c>
      <c r="M292" s="804"/>
      <c r="N292" s="805"/>
      <c r="O292" s="809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1">
        <f t="shared" si="187"/>
        <v>1</v>
      </c>
      <c r="AF292" s="748">
        <v>50304</v>
      </c>
      <c r="AG292" s="748">
        <f t="shared" si="184"/>
        <v>50304</v>
      </c>
      <c r="AH292" s="748"/>
      <c r="AI292" s="748"/>
      <c r="AJ292" s="749">
        <f t="shared" si="186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7"/>
        <v>0</v>
      </c>
      <c r="AF293" s="742"/>
      <c r="AG293" s="742">
        <f>AG297+AG303+AG309+AG312+AG319+AG326+AG331+AG342+AG349+AG353+AG356+AG294</f>
        <v>38954962.019999996</v>
      </c>
      <c r="AH293" s="742"/>
      <c r="AI293" s="742">
        <f>AI297+AI303+AI309+AI312+AI319+AI326+AI331+AI342+AI349+AI353+AI356+AI294</f>
        <v>40775056.069999993</v>
      </c>
      <c r="AJ293" s="743">
        <f>AJ297+AJ303+AJ309+AJ312+AJ319+AJ326+AJ331+AJ342+AJ349+AJ353+AJ356+AJ294</f>
        <v>79730018.090000004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7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7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7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7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hidden="1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7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hidden="1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7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7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hidden="1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7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hidden="1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7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7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hidden="1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7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hidden="1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7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hidden="1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7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hidden="1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7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hidden="1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7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hidden="1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7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 hidden="1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7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hidden="1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7"/>
        <v>5.8</v>
      </c>
      <c r="AF311" s="748"/>
      <c r="AG311" s="748"/>
      <c r="AH311" s="748"/>
      <c r="AI311" s="748"/>
      <c r="AJ311" s="749"/>
    </row>
    <row r="312" spans="1:36" s="403" customFormat="1" ht="17.45" hidden="1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7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hidden="1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3"/>
      <c r="K313" s="804">
        <v>393</v>
      </c>
      <c r="L313" s="805">
        <f t="shared" ref="L313:L318" si="193">K313*J313</f>
        <v>0</v>
      </c>
      <c r="M313" s="804">
        <v>78</v>
      </c>
      <c r="N313" s="805">
        <f t="shared" ref="N313:N318" si="194">M313*J313</f>
        <v>0</v>
      </c>
      <c r="O313" s="809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1">
        <f t="shared" si="187"/>
        <v>3545</v>
      </c>
      <c r="AF313" s="748">
        <v>393</v>
      </c>
      <c r="AG313" s="748">
        <f t="shared" ref="AG313:AG318" si="202">AF313*AE313</f>
        <v>1393185</v>
      </c>
      <c r="AH313" s="748">
        <v>78</v>
      </c>
      <c r="AI313" s="748">
        <f t="shared" ref="AI313:AI318" si="203">AH313*AE313</f>
        <v>276510</v>
      </c>
      <c r="AJ313" s="749">
        <f t="shared" ref="AJ313:AJ318" si="204">AI313+AG313</f>
        <v>1669695</v>
      </c>
    </row>
    <row r="314" spans="1:36" s="403" customFormat="1" ht="15.6" hidden="1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3"/>
      <c r="K314" s="804">
        <v>235.8</v>
      </c>
      <c r="L314" s="805">
        <f t="shared" si="193"/>
        <v>0</v>
      </c>
      <c r="M314" s="804">
        <v>202.02</v>
      </c>
      <c r="N314" s="805">
        <f t="shared" si="194"/>
        <v>0</v>
      </c>
      <c r="O314" s="809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1">
        <f t="shared" si="187"/>
        <v>3545</v>
      </c>
      <c r="AF314" s="748">
        <v>235.8</v>
      </c>
      <c r="AG314" s="748">
        <f t="shared" si="202"/>
        <v>835911</v>
      </c>
      <c r="AH314" s="748">
        <v>202.02</v>
      </c>
      <c r="AI314" s="748">
        <f t="shared" si="203"/>
        <v>716160.9</v>
      </c>
      <c r="AJ314" s="749">
        <f t="shared" si="204"/>
        <v>1552071.9</v>
      </c>
    </row>
    <row r="315" spans="1:36" s="403" customFormat="1" ht="15.6" hidden="1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3"/>
      <c r="K315" s="804">
        <v>1021.8000000000001</v>
      </c>
      <c r="L315" s="805">
        <f t="shared" si="193"/>
        <v>0</v>
      </c>
      <c r="M315" s="804">
        <v>624</v>
      </c>
      <c r="N315" s="805">
        <f t="shared" si="194"/>
        <v>0</v>
      </c>
      <c r="O315" s="809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1">
        <f t="shared" si="187"/>
        <v>3545</v>
      </c>
      <c r="AF315" s="748">
        <v>1021.8000000000001</v>
      </c>
      <c r="AG315" s="748">
        <f t="shared" si="202"/>
        <v>3622281.0000000005</v>
      </c>
      <c r="AH315" s="748">
        <v>624</v>
      </c>
      <c r="AI315" s="748">
        <f t="shared" si="203"/>
        <v>2212080</v>
      </c>
      <c r="AJ315" s="749">
        <f t="shared" si="204"/>
        <v>5834361</v>
      </c>
    </row>
    <row r="316" spans="1:36" s="403" customFormat="1" ht="26.45" hidden="1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3"/>
      <c r="K316" s="804">
        <v>12208</v>
      </c>
      <c r="L316" s="805">
        <f t="shared" si="193"/>
        <v>0</v>
      </c>
      <c r="M316" s="804">
        <v>14998</v>
      </c>
      <c r="N316" s="805">
        <f t="shared" si="194"/>
        <v>0</v>
      </c>
      <c r="O316" s="809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1">
        <f t="shared" si="187"/>
        <v>284</v>
      </c>
      <c r="AF316" s="748">
        <v>12208</v>
      </c>
      <c r="AG316" s="748">
        <f t="shared" si="202"/>
        <v>3467072</v>
      </c>
      <c r="AH316" s="748">
        <v>14998</v>
      </c>
      <c r="AI316" s="748">
        <f t="shared" si="203"/>
        <v>4259432</v>
      </c>
      <c r="AJ316" s="749">
        <f t="shared" si="204"/>
        <v>7726504</v>
      </c>
    </row>
    <row r="317" spans="1:36" s="403" customFormat="1" ht="26.45" hidden="1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3"/>
      <c r="K317" s="804">
        <v>550.20000000000005</v>
      </c>
      <c r="L317" s="805">
        <f t="shared" si="193"/>
        <v>0</v>
      </c>
      <c r="M317" s="804">
        <v>702</v>
      </c>
      <c r="N317" s="805">
        <f t="shared" si="194"/>
        <v>0</v>
      </c>
      <c r="O317" s="809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1">
        <f t="shared" si="187"/>
        <v>3545</v>
      </c>
      <c r="AF317" s="748">
        <v>550.20000000000005</v>
      </c>
      <c r="AG317" s="748">
        <f t="shared" si="202"/>
        <v>1950459.0000000002</v>
      </c>
      <c r="AH317" s="748">
        <v>702</v>
      </c>
      <c r="AI317" s="748">
        <f t="shared" si="203"/>
        <v>2488590</v>
      </c>
      <c r="AJ317" s="749">
        <f t="shared" si="204"/>
        <v>4439049</v>
      </c>
    </row>
    <row r="318" spans="1:36" s="403" customFormat="1" ht="15.6" hidden="1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3"/>
      <c r="K318" s="804">
        <v>550.20000000000005</v>
      </c>
      <c r="L318" s="805">
        <f t="shared" si="193"/>
        <v>0</v>
      </c>
      <c r="M318" s="804">
        <v>78</v>
      </c>
      <c r="N318" s="805">
        <f t="shared" si="194"/>
        <v>0</v>
      </c>
      <c r="O318" s="809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1">
        <f t="shared" si="187"/>
        <v>1350</v>
      </c>
      <c r="AF318" s="748">
        <v>550.20000000000005</v>
      </c>
      <c r="AG318" s="748">
        <f t="shared" si="202"/>
        <v>742770.00000000012</v>
      </c>
      <c r="AH318" s="748">
        <v>78</v>
      </c>
      <c r="AI318" s="748">
        <f t="shared" si="203"/>
        <v>105300</v>
      </c>
      <c r="AJ318" s="749">
        <f t="shared" si="204"/>
        <v>848070.00000000012</v>
      </c>
    </row>
    <row r="319" spans="1:36" s="403" customFormat="1" ht="17.45" hidden="1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7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hidden="1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3"/>
      <c r="K320" s="804">
        <v>393</v>
      </c>
      <c r="L320" s="805">
        <f t="shared" ref="L320:L325" si="208">K320*J320</f>
        <v>0</v>
      </c>
      <c r="M320" s="804">
        <v>78</v>
      </c>
      <c r="N320" s="805">
        <f t="shared" ref="N320:N325" si="209">M320*J320</f>
        <v>0</v>
      </c>
      <c r="O320" s="809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1">
        <f t="shared" si="187"/>
        <v>4580</v>
      </c>
      <c r="AF320" s="748">
        <v>393</v>
      </c>
      <c r="AG320" s="748">
        <f t="shared" ref="AG320:AG325" si="217">AF320*AE320</f>
        <v>1799940</v>
      </c>
      <c r="AH320" s="748">
        <v>78</v>
      </c>
      <c r="AI320" s="748">
        <f t="shared" ref="AI320:AI325" si="218">AH320*AE320</f>
        <v>357240</v>
      </c>
      <c r="AJ320" s="749">
        <f t="shared" ref="AJ320:AJ325" si="219">AI320+AG320</f>
        <v>2157180</v>
      </c>
    </row>
    <row r="321" spans="1:36" s="403" customFormat="1" ht="15.6" hidden="1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3"/>
      <c r="K321" s="804">
        <v>235.8</v>
      </c>
      <c r="L321" s="805">
        <f t="shared" si="208"/>
        <v>0</v>
      </c>
      <c r="M321" s="804">
        <v>202.02</v>
      </c>
      <c r="N321" s="805">
        <f t="shared" si="209"/>
        <v>0</v>
      </c>
      <c r="O321" s="809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1">
        <f t="shared" si="187"/>
        <v>4580</v>
      </c>
      <c r="AF321" s="748">
        <v>235.8</v>
      </c>
      <c r="AG321" s="748">
        <f t="shared" si="217"/>
        <v>1079964</v>
      </c>
      <c r="AH321" s="748">
        <v>202.02</v>
      </c>
      <c r="AI321" s="748">
        <f t="shared" si="218"/>
        <v>925251.60000000009</v>
      </c>
      <c r="AJ321" s="749">
        <f t="shared" si="219"/>
        <v>2005215.6</v>
      </c>
    </row>
    <row r="322" spans="1:36" s="403" customFormat="1" ht="15.6" hidden="1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3"/>
      <c r="K322" s="804">
        <v>1021.8000000000001</v>
      </c>
      <c r="L322" s="805">
        <f t="shared" si="208"/>
        <v>0</v>
      </c>
      <c r="M322" s="804">
        <v>624</v>
      </c>
      <c r="N322" s="805">
        <f t="shared" si="209"/>
        <v>0</v>
      </c>
      <c r="O322" s="809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1">
        <f t="shared" si="187"/>
        <v>4580</v>
      </c>
      <c r="AF322" s="748">
        <v>1021.8000000000001</v>
      </c>
      <c r="AG322" s="748">
        <f t="shared" si="217"/>
        <v>4679844</v>
      </c>
      <c r="AH322" s="748">
        <v>624</v>
      </c>
      <c r="AI322" s="748">
        <f t="shared" si="218"/>
        <v>2857920</v>
      </c>
      <c r="AJ322" s="749">
        <f t="shared" si="219"/>
        <v>7537764</v>
      </c>
    </row>
    <row r="323" spans="1:36" s="406" customFormat="1" ht="39.6" hidden="1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3"/>
      <c r="K323" s="804">
        <v>12208</v>
      </c>
      <c r="L323" s="805">
        <f t="shared" si="208"/>
        <v>0</v>
      </c>
      <c r="M323" s="804">
        <v>17398</v>
      </c>
      <c r="N323" s="805">
        <f t="shared" si="209"/>
        <v>0</v>
      </c>
      <c r="O323" s="809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1">
        <f t="shared" si="187"/>
        <v>367</v>
      </c>
      <c r="AF323" s="748">
        <v>12208</v>
      </c>
      <c r="AG323" s="748">
        <f t="shared" si="217"/>
        <v>4480336</v>
      </c>
      <c r="AH323" s="748">
        <v>17398</v>
      </c>
      <c r="AI323" s="748">
        <f t="shared" si="218"/>
        <v>6385066</v>
      </c>
      <c r="AJ323" s="749">
        <f t="shared" si="219"/>
        <v>10865402</v>
      </c>
    </row>
    <row r="324" spans="1:36" s="403" customFormat="1" ht="26.45" hidden="1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3"/>
      <c r="K324" s="804">
        <v>550.20000000000005</v>
      </c>
      <c r="L324" s="805">
        <f t="shared" si="208"/>
        <v>0</v>
      </c>
      <c r="M324" s="804">
        <v>702</v>
      </c>
      <c r="N324" s="805">
        <f t="shared" si="209"/>
        <v>0</v>
      </c>
      <c r="O324" s="809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1">
        <f t="shared" si="187"/>
        <v>4580</v>
      </c>
      <c r="AF324" s="748">
        <v>550.20000000000005</v>
      </c>
      <c r="AG324" s="748">
        <f t="shared" si="217"/>
        <v>2519916</v>
      </c>
      <c r="AH324" s="748">
        <v>702</v>
      </c>
      <c r="AI324" s="748">
        <f t="shared" si="218"/>
        <v>3215160</v>
      </c>
      <c r="AJ324" s="749">
        <f t="shared" si="219"/>
        <v>5735076</v>
      </c>
    </row>
    <row r="325" spans="1:36" s="403" customFormat="1" ht="15.6" hidden="1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3"/>
      <c r="K325" s="804">
        <v>550.20000000000005</v>
      </c>
      <c r="L325" s="805">
        <f t="shared" si="208"/>
        <v>0</v>
      </c>
      <c r="M325" s="804">
        <v>78</v>
      </c>
      <c r="N325" s="805">
        <f t="shared" si="209"/>
        <v>0</v>
      </c>
      <c r="O325" s="809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1">
        <f t="shared" si="187"/>
        <v>1370</v>
      </c>
      <c r="AF325" s="748">
        <v>550.20000000000005</v>
      </c>
      <c r="AG325" s="748">
        <f t="shared" si="217"/>
        <v>753774.00000000012</v>
      </c>
      <c r="AH325" s="748">
        <v>78</v>
      </c>
      <c r="AI325" s="748">
        <f t="shared" si="218"/>
        <v>106860</v>
      </c>
      <c r="AJ325" s="749">
        <f t="shared" si="219"/>
        <v>860634.00000000012</v>
      </c>
    </row>
    <row r="326" spans="1:36" s="403" customFormat="1" ht="17.45" hidden="1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7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hidden="1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7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hidden="1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7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hidden="1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7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hidden="1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7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hidden="1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7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hidden="1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3"/>
      <c r="K332" s="804">
        <v>5502</v>
      </c>
      <c r="L332" s="805">
        <f t="shared" ref="L332:L341" si="223">K332*J332</f>
        <v>0</v>
      </c>
      <c r="M332" s="804">
        <v>1326</v>
      </c>
      <c r="N332" s="805">
        <f t="shared" ref="N332:N341" si="224">M332*J332</f>
        <v>0</v>
      </c>
      <c r="O332" s="809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1">
        <f t="shared" si="187"/>
        <v>330</v>
      </c>
      <c r="AF332" s="748">
        <v>5502</v>
      </c>
      <c r="AG332" s="748">
        <f t="shared" ref="AG332:AG341" si="232">AF332*AE332</f>
        <v>1815660</v>
      </c>
      <c r="AH332" s="748">
        <v>1326</v>
      </c>
      <c r="AI332" s="748">
        <f t="shared" ref="AI332:AI341" si="233">AH332*AE332</f>
        <v>437580</v>
      </c>
      <c r="AJ332" s="749">
        <f t="shared" ref="AJ332:AJ341" si="234">AI332+AG332</f>
        <v>2253240</v>
      </c>
    </row>
    <row r="333" spans="1:36" s="403" customFormat="1" ht="15.6" hidden="1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3"/>
      <c r="K333" s="804">
        <v>8646</v>
      </c>
      <c r="L333" s="805">
        <f t="shared" si="223"/>
        <v>0</v>
      </c>
      <c r="M333" s="804">
        <v>23400</v>
      </c>
      <c r="N333" s="805">
        <f t="shared" si="224"/>
        <v>0</v>
      </c>
      <c r="O333" s="809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1">
        <f t="shared" si="187"/>
        <v>32.6</v>
      </c>
      <c r="AF333" s="748">
        <v>8646</v>
      </c>
      <c r="AG333" s="748">
        <f t="shared" si="232"/>
        <v>281859.60000000003</v>
      </c>
      <c r="AH333" s="748">
        <v>23400</v>
      </c>
      <c r="AI333" s="748">
        <f t="shared" si="233"/>
        <v>762840</v>
      </c>
      <c r="AJ333" s="749">
        <f t="shared" si="234"/>
        <v>1044699.6000000001</v>
      </c>
    </row>
    <row r="334" spans="1:36" s="403" customFormat="1" ht="26.45" hidden="1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3"/>
      <c r="K334" s="804">
        <v>8646</v>
      </c>
      <c r="L334" s="805">
        <f t="shared" si="223"/>
        <v>0</v>
      </c>
      <c r="M334" s="804">
        <v>22464</v>
      </c>
      <c r="N334" s="805">
        <f t="shared" si="224"/>
        <v>0</v>
      </c>
      <c r="O334" s="809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1">
        <f t="shared" si="187"/>
        <v>69.8</v>
      </c>
      <c r="AF334" s="748">
        <v>8646</v>
      </c>
      <c r="AG334" s="748">
        <f t="shared" si="232"/>
        <v>603490.79999999993</v>
      </c>
      <c r="AH334" s="748">
        <v>22464</v>
      </c>
      <c r="AI334" s="748">
        <f t="shared" si="233"/>
        <v>1567987.2</v>
      </c>
      <c r="AJ334" s="749">
        <f t="shared" si="234"/>
        <v>2171478</v>
      </c>
    </row>
    <row r="335" spans="1:36" s="403" customFormat="1" ht="15.6" hidden="1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3"/>
      <c r="K335" s="804">
        <v>39300</v>
      </c>
      <c r="L335" s="805">
        <f t="shared" si="223"/>
        <v>0</v>
      </c>
      <c r="M335" s="804">
        <v>87100</v>
      </c>
      <c r="N335" s="805">
        <f t="shared" si="224"/>
        <v>0</v>
      </c>
      <c r="O335" s="809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1">
        <f t="shared" si="187"/>
        <v>3.9</v>
      </c>
      <c r="AF335" s="748">
        <v>39300</v>
      </c>
      <c r="AG335" s="748">
        <f t="shared" si="232"/>
        <v>153270</v>
      </c>
      <c r="AH335" s="748">
        <v>87100</v>
      </c>
      <c r="AI335" s="748">
        <f t="shared" si="233"/>
        <v>339690</v>
      </c>
      <c r="AJ335" s="749">
        <f t="shared" si="234"/>
        <v>492960</v>
      </c>
    </row>
    <row r="336" spans="1:36" s="403" customFormat="1" ht="15.6" hidden="1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3"/>
      <c r="K336" s="804">
        <v>235.8</v>
      </c>
      <c r="L336" s="805">
        <f t="shared" si="223"/>
        <v>0</v>
      </c>
      <c r="M336" s="804">
        <v>202.02</v>
      </c>
      <c r="N336" s="805">
        <f t="shared" si="224"/>
        <v>0</v>
      </c>
      <c r="O336" s="809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1">
        <f t="shared" si="187"/>
        <v>418</v>
      </c>
      <c r="AF336" s="748">
        <v>235.8</v>
      </c>
      <c r="AG336" s="748">
        <f t="shared" si="232"/>
        <v>98564.400000000009</v>
      </c>
      <c r="AH336" s="748">
        <v>202.02</v>
      </c>
      <c r="AI336" s="748">
        <f t="shared" si="233"/>
        <v>84444.36</v>
      </c>
      <c r="AJ336" s="749">
        <f t="shared" si="234"/>
        <v>183008.76</v>
      </c>
    </row>
    <row r="337" spans="1:36" s="403" customFormat="1" ht="15.6" hidden="1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3"/>
      <c r="K337" s="804">
        <v>1021.8000000000001</v>
      </c>
      <c r="L337" s="805">
        <f t="shared" si="223"/>
        <v>0</v>
      </c>
      <c r="M337" s="804">
        <v>624</v>
      </c>
      <c r="N337" s="805">
        <f t="shared" si="224"/>
        <v>0</v>
      </c>
      <c r="O337" s="809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1">
        <f t="shared" si="187"/>
        <v>418</v>
      </c>
      <c r="AF337" s="748">
        <v>1021.8000000000001</v>
      </c>
      <c r="AG337" s="748">
        <f t="shared" si="232"/>
        <v>427112.4</v>
      </c>
      <c r="AH337" s="748">
        <v>624</v>
      </c>
      <c r="AI337" s="748">
        <f t="shared" si="233"/>
        <v>260832</v>
      </c>
      <c r="AJ337" s="749">
        <f t="shared" si="234"/>
        <v>687944.4</v>
      </c>
    </row>
    <row r="338" spans="1:36" ht="15.6" hidden="1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3"/>
      <c r="K338" s="804">
        <v>864.6</v>
      </c>
      <c r="L338" s="805">
        <f t="shared" si="223"/>
        <v>0</v>
      </c>
      <c r="M338" s="804">
        <v>2340</v>
      </c>
      <c r="N338" s="805">
        <f t="shared" si="224"/>
        <v>0</v>
      </c>
      <c r="O338" s="809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1">
        <f t="shared" si="187"/>
        <v>464</v>
      </c>
      <c r="AF338" s="748">
        <v>864.6</v>
      </c>
      <c r="AG338" s="748">
        <f t="shared" si="232"/>
        <v>401174.4</v>
      </c>
      <c r="AH338" s="748">
        <v>2340</v>
      </c>
      <c r="AI338" s="748">
        <f t="shared" si="233"/>
        <v>1085760</v>
      </c>
      <c r="AJ338" s="749">
        <f t="shared" si="234"/>
        <v>1486934.4</v>
      </c>
    </row>
    <row r="339" spans="1:36" ht="15.6" hidden="1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3"/>
      <c r="K339" s="804">
        <v>5502</v>
      </c>
      <c r="L339" s="805">
        <f t="shared" si="223"/>
        <v>0</v>
      </c>
      <c r="M339" s="804">
        <v>213720</v>
      </c>
      <c r="N339" s="805">
        <f t="shared" si="224"/>
        <v>0</v>
      </c>
      <c r="O339" s="809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1">
        <f t="shared" si="187"/>
        <v>11.07</v>
      </c>
      <c r="AF339" s="748">
        <v>5502</v>
      </c>
      <c r="AG339" s="748">
        <f t="shared" si="232"/>
        <v>60907.14</v>
      </c>
      <c r="AH339" s="748">
        <v>213720</v>
      </c>
      <c r="AI339" s="748">
        <f t="shared" si="233"/>
        <v>2365880.4</v>
      </c>
      <c r="AJ339" s="749">
        <f t="shared" si="234"/>
        <v>2426787.54</v>
      </c>
    </row>
    <row r="340" spans="1:36" s="403" customFormat="1" ht="15.6" hidden="1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3"/>
      <c r="K340" s="804">
        <v>2358</v>
      </c>
      <c r="L340" s="805">
        <f t="shared" si="223"/>
        <v>0</v>
      </c>
      <c r="M340" s="804">
        <v>269100</v>
      </c>
      <c r="N340" s="805">
        <f t="shared" si="224"/>
        <v>0</v>
      </c>
      <c r="O340" s="809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1">
        <f t="shared" si="187"/>
        <v>4.2</v>
      </c>
      <c r="AF340" s="748">
        <v>2358</v>
      </c>
      <c r="AG340" s="748">
        <f t="shared" si="232"/>
        <v>9903.6</v>
      </c>
      <c r="AH340" s="748">
        <v>269100</v>
      </c>
      <c r="AI340" s="748">
        <f t="shared" si="233"/>
        <v>1130220</v>
      </c>
      <c r="AJ340" s="749">
        <f t="shared" si="234"/>
        <v>1140123.6000000001</v>
      </c>
    </row>
    <row r="341" spans="1:36" s="403" customFormat="1" ht="26.45" hidden="1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3"/>
      <c r="K341" s="804">
        <v>39300</v>
      </c>
      <c r="L341" s="805">
        <f t="shared" si="223"/>
        <v>0</v>
      </c>
      <c r="M341" s="804">
        <v>546</v>
      </c>
      <c r="N341" s="805">
        <f t="shared" si="224"/>
        <v>0</v>
      </c>
      <c r="O341" s="809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1">
        <f t="shared" si="187"/>
        <v>15.3</v>
      </c>
      <c r="AF341" s="748">
        <v>39300</v>
      </c>
      <c r="AG341" s="748">
        <f t="shared" si="232"/>
        <v>601290</v>
      </c>
      <c r="AH341" s="748">
        <v>546</v>
      </c>
      <c r="AI341" s="748">
        <f t="shared" si="233"/>
        <v>8353.8000000000011</v>
      </c>
      <c r="AJ341" s="749">
        <f t="shared" si="234"/>
        <v>609643.80000000005</v>
      </c>
    </row>
    <row r="342" spans="1:36" s="403" customFormat="1" ht="17.45" hidden="1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7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hidden="1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3"/>
      <c r="K343" s="804">
        <v>19650</v>
      </c>
      <c r="L343" s="805">
        <f t="shared" ref="L343:L348" si="238">K343*J343</f>
        <v>0</v>
      </c>
      <c r="M343" s="804">
        <v>8580</v>
      </c>
      <c r="N343" s="805">
        <f t="shared" ref="N343:N348" si="239">M343*J343</f>
        <v>0</v>
      </c>
      <c r="O343" s="809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1">
        <f t="shared" si="187"/>
        <v>7</v>
      </c>
      <c r="AF343" s="748">
        <v>19650</v>
      </c>
      <c r="AG343" s="748">
        <f t="shared" ref="AG343:AG348" si="248">AF343*AE343</f>
        <v>137550</v>
      </c>
      <c r="AH343" s="748">
        <v>8580</v>
      </c>
      <c r="AI343" s="748">
        <f t="shared" ref="AI343:AI348" si="249">AH343*AE343</f>
        <v>60060</v>
      </c>
      <c r="AJ343" s="749">
        <f t="shared" ref="AJ343:AJ348" si="250">AI343+AG343</f>
        <v>197610</v>
      </c>
    </row>
    <row r="344" spans="1:36" s="403" customFormat="1" ht="17.45" hidden="1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3"/>
      <c r="K344" s="804">
        <v>1021.8000000000001</v>
      </c>
      <c r="L344" s="805">
        <f t="shared" si="238"/>
        <v>0</v>
      </c>
      <c r="M344" s="804">
        <v>1248</v>
      </c>
      <c r="N344" s="805">
        <f t="shared" si="239"/>
        <v>0</v>
      </c>
      <c r="O344" s="809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1">
        <f t="shared" si="187"/>
        <v>21</v>
      </c>
      <c r="AF344" s="748">
        <v>1021.8000000000001</v>
      </c>
      <c r="AG344" s="748">
        <f t="shared" si="248"/>
        <v>21457.800000000003</v>
      </c>
      <c r="AH344" s="748">
        <v>1248</v>
      </c>
      <c r="AI344" s="748">
        <f t="shared" si="249"/>
        <v>26208</v>
      </c>
      <c r="AJ344" s="749">
        <f t="shared" si="250"/>
        <v>47665.8</v>
      </c>
    </row>
    <row r="345" spans="1:36" s="403" customFormat="1" ht="17.45" hidden="1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3"/>
      <c r="K345" s="804">
        <v>8646</v>
      </c>
      <c r="L345" s="805">
        <f t="shared" si="238"/>
        <v>0</v>
      </c>
      <c r="M345" s="804">
        <v>23400</v>
      </c>
      <c r="N345" s="805">
        <f t="shared" si="239"/>
        <v>0</v>
      </c>
      <c r="O345" s="809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1">
        <f t="shared" si="187"/>
        <v>0.05</v>
      </c>
      <c r="AF345" s="748">
        <v>8646</v>
      </c>
      <c r="AG345" s="748">
        <f t="shared" si="248"/>
        <v>432.3</v>
      </c>
      <c r="AH345" s="748">
        <v>23400</v>
      </c>
      <c r="AI345" s="748">
        <f t="shared" si="249"/>
        <v>1170</v>
      </c>
      <c r="AJ345" s="749">
        <f t="shared" si="250"/>
        <v>1602.3</v>
      </c>
    </row>
    <row r="346" spans="1:36" s="403" customFormat="1" ht="17.45" hidden="1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3"/>
      <c r="K346" s="804">
        <v>3615.6000000000004</v>
      </c>
      <c r="L346" s="805">
        <f t="shared" si="238"/>
        <v>0</v>
      </c>
      <c r="M346" s="804">
        <v>1560</v>
      </c>
      <c r="N346" s="805">
        <f t="shared" si="239"/>
        <v>0</v>
      </c>
      <c r="O346" s="809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1">
        <f t="shared" si="187"/>
        <v>14</v>
      </c>
      <c r="AF346" s="748">
        <v>3615.6000000000004</v>
      </c>
      <c r="AG346" s="748">
        <f t="shared" si="248"/>
        <v>50618.400000000009</v>
      </c>
      <c r="AH346" s="748">
        <v>1560</v>
      </c>
      <c r="AI346" s="748">
        <f t="shared" si="249"/>
        <v>21840</v>
      </c>
      <c r="AJ346" s="749">
        <f t="shared" si="250"/>
        <v>72458.400000000009</v>
      </c>
    </row>
    <row r="347" spans="1:36" s="403" customFormat="1" ht="17.45" hidden="1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3"/>
      <c r="K347" s="804">
        <v>5502</v>
      </c>
      <c r="L347" s="805">
        <f t="shared" si="238"/>
        <v>0</v>
      </c>
      <c r="M347" s="804">
        <v>5460</v>
      </c>
      <c r="N347" s="805">
        <f t="shared" si="239"/>
        <v>0</v>
      </c>
      <c r="O347" s="809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1">
        <f t="shared" si="187"/>
        <v>7</v>
      </c>
      <c r="AF347" s="748">
        <v>5502</v>
      </c>
      <c r="AG347" s="748">
        <f t="shared" si="248"/>
        <v>38514</v>
      </c>
      <c r="AH347" s="748">
        <v>5460</v>
      </c>
      <c r="AI347" s="748">
        <f t="shared" si="249"/>
        <v>38220</v>
      </c>
      <c r="AJ347" s="749">
        <f t="shared" si="250"/>
        <v>76734</v>
      </c>
    </row>
    <row r="348" spans="1:36" s="403" customFormat="1" ht="17.45" hidden="1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3"/>
      <c r="K348" s="804">
        <v>1336.2</v>
      </c>
      <c r="L348" s="805">
        <f t="shared" si="238"/>
        <v>0</v>
      </c>
      <c r="M348" s="804">
        <v>1092</v>
      </c>
      <c r="N348" s="805">
        <f t="shared" si="239"/>
        <v>0</v>
      </c>
      <c r="O348" s="809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1">
        <f t="shared" si="187"/>
        <v>2</v>
      </c>
      <c r="AF348" s="748">
        <v>1336.2</v>
      </c>
      <c r="AG348" s="748">
        <f t="shared" si="248"/>
        <v>2672.4</v>
      </c>
      <c r="AH348" s="748">
        <v>1092</v>
      </c>
      <c r="AI348" s="748">
        <f t="shared" si="249"/>
        <v>2184</v>
      </c>
      <c r="AJ348" s="749">
        <f t="shared" si="250"/>
        <v>4856.3999999999996</v>
      </c>
    </row>
    <row r="349" spans="1:36" s="403" customFormat="1" ht="17.45" hidden="1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7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hidden="1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7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hidden="1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7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hidden="1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7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hidden="1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51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hidden="1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51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hidden="1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51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51"/>
        <v>633.11000000000058</v>
      </c>
      <c r="AF356" s="767"/>
      <c r="AG356" s="767">
        <f>SUM(AG357:AG361)</f>
        <v>115279.98000000189</v>
      </c>
      <c r="AH356" s="767"/>
      <c r="AI356" s="767">
        <f>SUM(AI357:AI361)</f>
        <v>13485.300000000159</v>
      </c>
      <c r="AJ356" s="757">
        <f>SUM(AJ357:AJ361)</f>
        <v>128765.28000000205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51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51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51"/>
        <v>33.110000000000582</v>
      </c>
      <c r="AF359" s="744">
        <v>1675</v>
      </c>
      <c r="AG359" s="744">
        <f>AF359*AE359</f>
        <v>55459.250000000975</v>
      </c>
      <c r="AH359" s="744"/>
      <c r="AI359" s="744"/>
      <c r="AJ359" s="745">
        <f>AI359+AG359</f>
        <v>55459.250000000975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51"/>
        <v>78</v>
      </c>
      <c r="AF360" s="744">
        <v>102.61</v>
      </c>
      <c r="AG360" s="744">
        <f>AF360*AE360</f>
        <v>8003.58</v>
      </c>
      <c r="AH360" s="744">
        <v>55.73</v>
      </c>
      <c r="AI360" s="744">
        <f>AH360*AE360</f>
        <v>4346.9399999999996</v>
      </c>
      <c r="AJ360" s="745">
        <f>AI360+AG360</f>
        <v>12350.52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51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hidden="1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51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hidden="1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3"/>
      <c r="K363" s="804">
        <v>6550</v>
      </c>
      <c r="L363" s="805">
        <f t="shared" ref="L363:L376" si="257">K363*J363</f>
        <v>0</v>
      </c>
      <c r="M363" s="804">
        <v>55450.200000000004</v>
      </c>
      <c r="N363" s="805">
        <f t="shared" ref="N363:N377" si="258">M363*J363</f>
        <v>0</v>
      </c>
      <c r="O363" s="809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1">
        <f t="shared" si="251"/>
        <v>1</v>
      </c>
      <c r="AF363" s="748">
        <v>6550</v>
      </c>
      <c r="AG363" s="748">
        <f t="shared" ref="AG363:AG376" si="266">AF363*AE363</f>
        <v>6550</v>
      </c>
      <c r="AH363" s="748">
        <v>55450.200000000004</v>
      </c>
      <c r="AI363" s="748">
        <f t="shared" ref="AI363:AI377" si="267">AH363*AE363</f>
        <v>55450.200000000004</v>
      </c>
      <c r="AJ363" s="749">
        <f t="shared" ref="AJ363:AJ378" si="268">AI363+AG363</f>
        <v>62000.200000000004</v>
      </c>
    </row>
    <row r="364" spans="1:36" s="403" customFormat="1" ht="17.45" hidden="1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3"/>
      <c r="K364" s="804">
        <v>186.02</v>
      </c>
      <c r="L364" s="805">
        <f t="shared" si="257"/>
        <v>0</v>
      </c>
      <c r="M364" s="804">
        <v>1809.6000000000001</v>
      </c>
      <c r="N364" s="805">
        <f t="shared" si="258"/>
        <v>0</v>
      </c>
      <c r="O364" s="809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1">
        <f t="shared" si="251"/>
        <v>30</v>
      </c>
      <c r="AF364" s="748">
        <v>186.02</v>
      </c>
      <c r="AG364" s="748">
        <f t="shared" si="266"/>
        <v>5580.6</v>
      </c>
      <c r="AH364" s="748">
        <v>1809.6000000000001</v>
      </c>
      <c r="AI364" s="748">
        <f t="shared" si="267"/>
        <v>54288.000000000007</v>
      </c>
      <c r="AJ364" s="749">
        <f t="shared" si="268"/>
        <v>59868.600000000006</v>
      </c>
    </row>
    <row r="365" spans="1:36" s="403" customFormat="1" ht="17.45" hidden="1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3"/>
      <c r="K365" s="804">
        <v>162.44</v>
      </c>
      <c r="L365" s="805">
        <f t="shared" si="257"/>
        <v>0</v>
      </c>
      <c r="M365" s="804">
        <v>322.40000000000003</v>
      </c>
      <c r="N365" s="805">
        <f t="shared" si="258"/>
        <v>0</v>
      </c>
      <c r="O365" s="809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1">
        <f t="shared" si="251"/>
        <v>30</v>
      </c>
      <c r="AF365" s="748">
        <v>162.44</v>
      </c>
      <c r="AG365" s="748">
        <f t="shared" si="266"/>
        <v>4873.2</v>
      </c>
      <c r="AH365" s="748">
        <v>322.40000000000003</v>
      </c>
      <c r="AI365" s="748">
        <f t="shared" si="267"/>
        <v>9672.0000000000018</v>
      </c>
      <c r="AJ365" s="749">
        <f t="shared" si="268"/>
        <v>14545.2</v>
      </c>
    </row>
    <row r="366" spans="1:36" s="403" customFormat="1" ht="17.45" hidden="1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3"/>
      <c r="K366" s="804">
        <v>162.44</v>
      </c>
      <c r="L366" s="805">
        <f t="shared" si="257"/>
        <v>0</v>
      </c>
      <c r="M366" s="804">
        <v>434.2</v>
      </c>
      <c r="N366" s="805">
        <f t="shared" si="258"/>
        <v>0</v>
      </c>
      <c r="O366" s="809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1">
        <f t="shared" si="251"/>
        <v>60</v>
      </c>
      <c r="AF366" s="748">
        <v>162.44</v>
      </c>
      <c r="AG366" s="748">
        <f t="shared" si="266"/>
        <v>9746.4</v>
      </c>
      <c r="AH366" s="748">
        <v>434.2</v>
      </c>
      <c r="AI366" s="748">
        <f t="shared" si="267"/>
        <v>26052</v>
      </c>
      <c r="AJ366" s="749">
        <f t="shared" si="268"/>
        <v>35798.400000000001</v>
      </c>
    </row>
    <row r="367" spans="1:36" s="403" customFormat="1" ht="17.45" hidden="1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3"/>
      <c r="K367" s="804">
        <v>162.44</v>
      </c>
      <c r="L367" s="805">
        <f t="shared" si="257"/>
        <v>0</v>
      </c>
      <c r="M367" s="804">
        <v>184.6</v>
      </c>
      <c r="N367" s="805">
        <f t="shared" si="258"/>
        <v>0</v>
      </c>
      <c r="O367" s="809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1">
        <f t="shared" si="251"/>
        <v>70</v>
      </c>
      <c r="AF367" s="748">
        <v>162.44</v>
      </c>
      <c r="AG367" s="748">
        <f t="shared" si="266"/>
        <v>11370.8</v>
      </c>
      <c r="AH367" s="748">
        <v>184.6</v>
      </c>
      <c r="AI367" s="748">
        <f t="shared" si="267"/>
        <v>12922</v>
      </c>
      <c r="AJ367" s="749">
        <f t="shared" si="268"/>
        <v>24292.799999999999</v>
      </c>
    </row>
    <row r="368" spans="1:36" s="403" customFormat="1" ht="17.45" hidden="1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3"/>
      <c r="K368" s="804">
        <v>162.44</v>
      </c>
      <c r="L368" s="805">
        <f t="shared" si="257"/>
        <v>0</v>
      </c>
      <c r="M368" s="804">
        <v>166.92000000000002</v>
      </c>
      <c r="N368" s="805">
        <f t="shared" si="258"/>
        <v>0</v>
      </c>
      <c r="O368" s="809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1">
        <f t="shared" si="251"/>
        <v>100</v>
      </c>
      <c r="AF368" s="748">
        <v>162.44</v>
      </c>
      <c r="AG368" s="748">
        <f t="shared" si="266"/>
        <v>16244</v>
      </c>
      <c r="AH368" s="748">
        <v>166.92000000000002</v>
      </c>
      <c r="AI368" s="748">
        <f t="shared" si="267"/>
        <v>16692</v>
      </c>
      <c r="AJ368" s="749">
        <f t="shared" si="268"/>
        <v>32936</v>
      </c>
    </row>
    <row r="369" spans="1:37" s="403" customFormat="1" ht="17.45" hidden="1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8"/>
      <c r="K369" s="804">
        <v>838.40000000000009</v>
      </c>
      <c r="L369" s="805">
        <f t="shared" si="257"/>
        <v>0</v>
      </c>
      <c r="M369" s="804">
        <v>699.4</v>
      </c>
      <c r="N369" s="805">
        <f t="shared" si="258"/>
        <v>0</v>
      </c>
      <c r="O369" s="809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1">
        <f t="shared" si="251"/>
        <v>120</v>
      </c>
      <c r="AF369" s="748">
        <v>838.40000000000009</v>
      </c>
      <c r="AG369" s="748">
        <f t="shared" si="266"/>
        <v>100608.00000000001</v>
      </c>
      <c r="AH369" s="748">
        <v>699.4</v>
      </c>
      <c r="AI369" s="748">
        <f t="shared" si="267"/>
        <v>83928</v>
      </c>
      <c r="AJ369" s="749">
        <f t="shared" si="268"/>
        <v>184536</v>
      </c>
    </row>
    <row r="370" spans="1:37" s="403" customFormat="1" ht="27" hidden="1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3"/>
      <c r="K370" s="804">
        <v>45.85</v>
      </c>
      <c r="L370" s="805">
        <f t="shared" si="257"/>
        <v>0</v>
      </c>
      <c r="M370" s="804">
        <v>58.5</v>
      </c>
      <c r="N370" s="805">
        <f t="shared" si="258"/>
        <v>0</v>
      </c>
      <c r="O370" s="809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1">
        <f t="shared" si="251"/>
        <v>130</v>
      </c>
      <c r="AF370" s="748">
        <v>45.85</v>
      </c>
      <c r="AG370" s="748">
        <f t="shared" si="266"/>
        <v>5960.5</v>
      </c>
      <c r="AH370" s="748">
        <v>58.5</v>
      </c>
      <c r="AI370" s="748">
        <f t="shared" si="267"/>
        <v>7605</v>
      </c>
      <c r="AJ370" s="749">
        <f t="shared" si="268"/>
        <v>13565.5</v>
      </c>
    </row>
    <row r="371" spans="1:37" s="403" customFormat="1" ht="17.45" hidden="1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3"/>
      <c r="K371" s="804">
        <v>262</v>
      </c>
      <c r="L371" s="805">
        <f t="shared" si="257"/>
        <v>0</v>
      </c>
      <c r="M371" s="804">
        <v>681.2</v>
      </c>
      <c r="N371" s="805">
        <f t="shared" si="258"/>
        <v>0</v>
      </c>
      <c r="O371" s="809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1">
        <f t="shared" si="251"/>
        <v>40</v>
      </c>
      <c r="AF371" s="748">
        <v>262</v>
      </c>
      <c r="AG371" s="748">
        <f t="shared" si="266"/>
        <v>10480</v>
      </c>
      <c r="AH371" s="748">
        <v>681.2</v>
      </c>
      <c r="AI371" s="748">
        <f t="shared" si="267"/>
        <v>27248</v>
      </c>
      <c r="AJ371" s="749">
        <f t="shared" si="268"/>
        <v>37728</v>
      </c>
    </row>
    <row r="372" spans="1:37" s="403" customFormat="1" ht="17.45" hidden="1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3"/>
      <c r="K372" s="804">
        <v>65.5</v>
      </c>
      <c r="L372" s="805">
        <f t="shared" si="257"/>
        <v>0</v>
      </c>
      <c r="M372" s="804">
        <v>166.71200000000002</v>
      </c>
      <c r="N372" s="805">
        <f t="shared" si="258"/>
        <v>0</v>
      </c>
      <c r="O372" s="809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1">
        <f t="shared" si="251"/>
        <v>20</v>
      </c>
      <c r="AF372" s="748">
        <v>65.5</v>
      </c>
      <c r="AG372" s="748">
        <f t="shared" si="266"/>
        <v>1310</v>
      </c>
      <c r="AH372" s="748">
        <v>166.71200000000002</v>
      </c>
      <c r="AI372" s="748">
        <f t="shared" si="267"/>
        <v>3334.2400000000002</v>
      </c>
      <c r="AJ372" s="749">
        <f t="shared" si="268"/>
        <v>4644.24</v>
      </c>
    </row>
    <row r="373" spans="1:37" s="403" customFormat="1" ht="17.45" hidden="1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3"/>
      <c r="K373" s="804">
        <v>32.75</v>
      </c>
      <c r="L373" s="805">
        <f t="shared" si="257"/>
        <v>0</v>
      </c>
      <c r="M373" s="804">
        <v>36.816000000000003</v>
      </c>
      <c r="N373" s="805">
        <f t="shared" si="258"/>
        <v>0</v>
      </c>
      <c r="O373" s="809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1">
        <f t="shared" si="251"/>
        <v>150</v>
      </c>
      <c r="AF373" s="748">
        <v>32.75</v>
      </c>
      <c r="AG373" s="748">
        <f t="shared" si="266"/>
        <v>4912.5</v>
      </c>
      <c r="AH373" s="748">
        <v>36.816000000000003</v>
      </c>
      <c r="AI373" s="748">
        <f t="shared" si="267"/>
        <v>5522.4000000000005</v>
      </c>
      <c r="AJ373" s="749">
        <f t="shared" si="268"/>
        <v>10434.900000000001</v>
      </c>
    </row>
    <row r="374" spans="1:37" s="403" customFormat="1" ht="17.45" hidden="1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3"/>
      <c r="K374" s="804">
        <v>2620</v>
      </c>
      <c r="L374" s="805">
        <f t="shared" si="257"/>
        <v>0</v>
      </c>
      <c r="M374" s="804">
        <v>9412</v>
      </c>
      <c r="N374" s="805">
        <f t="shared" si="258"/>
        <v>0</v>
      </c>
      <c r="O374" s="809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1">
        <f t="shared" si="251"/>
        <v>1</v>
      </c>
      <c r="AF374" s="748">
        <v>2620</v>
      </c>
      <c r="AG374" s="748">
        <f t="shared" si="266"/>
        <v>2620</v>
      </c>
      <c r="AH374" s="748">
        <v>9412</v>
      </c>
      <c r="AI374" s="748">
        <f t="shared" si="267"/>
        <v>9412</v>
      </c>
      <c r="AJ374" s="749">
        <f t="shared" si="268"/>
        <v>12032</v>
      </c>
    </row>
    <row r="375" spans="1:37" s="403" customFormat="1" ht="17.45" hidden="1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3"/>
      <c r="K375" s="804">
        <v>262</v>
      </c>
      <c r="L375" s="805">
        <f t="shared" si="257"/>
        <v>0</v>
      </c>
      <c r="M375" s="804">
        <v>109.2</v>
      </c>
      <c r="N375" s="805">
        <f t="shared" si="258"/>
        <v>0</v>
      </c>
      <c r="O375" s="809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1">
        <f t="shared" si="251"/>
        <v>3</v>
      </c>
      <c r="AF375" s="748">
        <v>262</v>
      </c>
      <c r="AG375" s="748">
        <f t="shared" si="266"/>
        <v>786</v>
      </c>
      <c r="AH375" s="748">
        <v>109.2</v>
      </c>
      <c r="AI375" s="748">
        <f t="shared" si="267"/>
        <v>327.60000000000002</v>
      </c>
      <c r="AJ375" s="749">
        <f t="shared" si="268"/>
        <v>1113.5999999999999</v>
      </c>
    </row>
    <row r="376" spans="1:37" s="403" customFormat="1" ht="17.45" hidden="1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3"/>
      <c r="K376" s="804">
        <v>458.5</v>
      </c>
      <c r="L376" s="805">
        <f t="shared" si="257"/>
        <v>0</v>
      </c>
      <c r="M376" s="804">
        <v>369.2</v>
      </c>
      <c r="N376" s="805">
        <f t="shared" si="258"/>
        <v>0</v>
      </c>
      <c r="O376" s="809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1">
        <f t="shared" si="251"/>
        <v>50</v>
      </c>
      <c r="AF376" s="748">
        <v>458.5</v>
      </c>
      <c r="AG376" s="748">
        <f t="shared" si="266"/>
        <v>22925</v>
      </c>
      <c r="AH376" s="748">
        <v>369.2</v>
      </c>
      <c r="AI376" s="748">
        <f t="shared" si="267"/>
        <v>18460</v>
      </c>
      <c r="AJ376" s="749">
        <f t="shared" si="268"/>
        <v>41385</v>
      </c>
    </row>
    <row r="377" spans="1:37" s="403" customFormat="1" ht="17.25" hidden="1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3"/>
      <c r="K377" s="804"/>
      <c r="L377" s="805"/>
      <c r="M377" s="804">
        <v>13000</v>
      </c>
      <c r="N377" s="805">
        <f t="shared" si="258"/>
        <v>0</v>
      </c>
      <c r="O377" s="809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1">
        <f t="shared" si="251"/>
        <v>1</v>
      </c>
      <c r="AF377" s="748"/>
      <c r="AG377" s="748"/>
      <c r="AH377" s="748">
        <v>13000</v>
      </c>
      <c r="AI377" s="748">
        <f t="shared" si="267"/>
        <v>13000</v>
      </c>
      <c r="AJ377" s="749">
        <f t="shared" si="268"/>
        <v>13000</v>
      </c>
    </row>
    <row r="378" spans="1:37" s="403" customFormat="1" ht="17.45" hidden="1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1">
        <f t="shared" si="251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8"/>
        <v>31440</v>
      </c>
    </row>
    <row r="379" spans="1:37" s="242" customFormat="1" ht="16.5" hidden="1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51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 hidden="1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51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hidden="1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51"/>
        <v>0</v>
      </c>
      <c r="AF381" s="748"/>
      <c r="AG381" s="748"/>
      <c r="AH381" s="748"/>
      <c r="AI381" s="748"/>
      <c r="AJ381" s="749"/>
    </row>
    <row r="382" spans="1:37" s="403" customFormat="1" ht="15.6" hidden="1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51"/>
        <v>0</v>
      </c>
      <c r="AF382" s="748"/>
      <c r="AG382" s="748"/>
      <c r="AH382" s="748"/>
      <c r="AI382" s="748"/>
      <c r="AJ382" s="749"/>
    </row>
    <row r="383" spans="1:37" s="403" customFormat="1" ht="15.6" hidden="1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51"/>
        <v>0</v>
      </c>
      <c r="AF383" s="748"/>
      <c r="AG383" s="748"/>
      <c r="AH383" s="748"/>
      <c r="AI383" s="748"/>
      <c r="AJ383" s="749"/>
    </row>
    <row r="384" spans="1:37" ht="15.6" hidden="1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1">
        <f t="shared" si="251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3">AI384+AG384</f>
        <v>147420</v>
      </c>
    </row>
    <row r="385" spans="1:36" ht="25.5" hidden="1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8">
        <v>2</v>
      </c>
      <c r="K385" s="804">
        <v>60324</v>
      </c>
      <c r="L385" s="805">
        <f t="shared" ref="L385:L413" si="275">K385*J385</f>
        <v>120648</v>
      </c>
      <c r="M385" s="804">
        <v>1490068</v>
      </c>
      <c r="N385" s="805">
        <f>M385*J385</f>
        <v>2980136</v>
      </c>
      <c r="O385" s="809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1">
        <f t="shared" si="251"/>
        <v>0</v>
      </c>
      <c r="AF385" s="744">
        <v>60324</v>
      </c>
      <c r="AG385" s="744">
        <f t="shared" ref="AG385:AG413" si="278">AF385*AE385</f>
        <v>0</v>
      </c>
      <c r="AH385" s="744">
        <v>1490068</v>
      </c>
      <c r="AI385" s="744">
        <f>AH385*AE385</f>
        <v>0</v>
      </c>
      <c r="AJ385" s="745">
        <f t="shared" si="273"/>
        <v>0</v>
      </c>
    </row>
    <row r="386" spans="1:36" ht="26.45" hidden="1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8"/>
      <c r="K386" s="804">
        <v>46374</v>
      </c>
      <c r="L386" s="805">
        <f t="shared" si="275"/>
        <v>0</v>
      </c>
      <c r="M386" s="804"/>
      <c r="N386" s="805"/>
      <c r="O386" s="809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1">
        <f t="shared" si="251"/>
        <v>2</v>
      </c>
      <c r="AF386" s="748">
        <v>46374</v>
      </c>
      <c r="AG386" s="748">
        <f t="shared" si="278"/>
        <v>92748</v>
      </c>
      <c r="AH386" s="748"/>
      <c r="AI386" s="748"/>
      <c r="AJ386" s="749">
        <f t="shared" si="273"/>
        <v>92748</v>
      </c>
    </row>
    <row r="387" spans="1:36" ht="26.45" hidden="1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8"/>
      <c r="K387" s="804">
        <v>56592</v>
      </c>
      <c r="L387" s="805">
        <f t="shared" si="275"/>
        <v>0</v>
      </c>
      <c r="M387" s="804"/>
      <c r="N387" s="805"/>
      <c r="O387" s="809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1">
        <f t="shared" si="251"/>
        <v>2</v>
      </c>
      <c r="AF387" s="748">
        <v>56592</v>
      </c>
      <c r="AG387" s="748">
        <f t="shared" si="278"/>
        <v>113184</v>
      </c>
      <c r="AH387" s="748"/>
      <c r="AI387" s="748"/>
      <c r="AJ387" s="749">
        <f t="shared" si="273"/>
        <v>113184</v>
      </c>
    </row>
    <row r="388" spans="1:36" s="403" customFormat="1" ht="26.45" hidden="1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8"/>
      <c r="K388" s="804">
        <v>2373</v>
      </c>
      <c r="L388" s="805">
        <f t="shared" si="275"/>
        <v>0</v>
      </c>
      <c r="M388" s="804">
        <v>4672</v>
      </c>
      <c r="N388" s="805">
        <f t="shared" ref="N388:N401" si="280">M388*J388</f>
        <v>0</v>
      </c>
      <c r="O388" s="809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1">
        <f t="shared" si="251"/>
        <v>86</v>
      </c>
      <c r="AF388" s="748">
        <v>2373</v>
      </c>
      <c r="AG388" s="748">
        <f t="shared" si="278"/>
        <v>204078</v>
      </c>
      <c r="AH388" s="748">
        <v>4672</v>
      </c>
      <c r="AI388" s="748">
        <f t="shared" ref="AI388:AI401" si="283">AH388*AE388</f>
        <v>401792</v>
      </c>
      <c r="AJ388" s="749">
        <f t="shared" si="273"/>
        <v>605870</v>
      </c>
    </row>
    <row r="389" spans="1:36" s="403" customFormat="1" ht="26.45" hidden="1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8"/>
      <c r="K389" s="804">
        <v>1771</v>
      </c>
      <c r="L389" s="805">
        <f t="shared" si="275"/>
        <v>0</v>
      </c>
      <c r="M389" s="804">
        <v>4632</v>
      </c>
      <c r="N389" s="805">
        <f t="shared" si="280"/>
        <v>0</v>
      </c>
      <c r="O389" s="809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1">
        <f t="shared" si="251"/>
        <v>132</v>
      </c>
      <c r="AF389" s="748">
        <v>1771</v>
      </c>
      <c r="AG389" s="748">
        <f t="shared" si="278"/>
        <v>233772</v>
      </c>
      <c r="AH389" s="748">
        <v>4632</v>
      </c>
      <c r="AI389" s="748">
        <f t="shared" si="283"/>
        <v>611424</v>
      </c>
      <c r="AJ389" s="749">
        <f t="shared" si="273"/>
        <v>845196</v>
      </c>
    </row>
    <row r="390" spans="1:36" s="403" customFormat="1" ht="15.6" hidden="1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8"/>
      <c r="K390" s="804">
        <v>5895</v>
      </c>
      <c r="L390" s="805">
        <f t="shared" si="275"/>
        <v>0</v>
      </c>
      <c r="M390" s="804">
        <v>1550.25</v>
      </c>
      <c r="N390" s="805">
        <f t="shared" si="280"/>
        <v>0</v>
      </c>
      <c r="O390" s="809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1">
        <f t="shared" si="251"/>
        <v>141</v>
      </c>
      <c r="AF390" s="748">
        <v>5895</v>
      </c>
      <c r="AG390" s="748">
        <f t="shared" si="278"/>
        <v>831195</v>
      </c>
      <c r="AH390" s="748">
        <v>1550.25</v>
      </c>
      <c r="AI390" s="748">
        <f t="shared" si="283"/>
        <v>218585.25</v>
      </c>
      <c r="AJ390" s="749">
        <f t="shared" si="273"/>
        <v>1049780.25</v>
      </c>
    </row>
    <row r="391" spans="1:36" s="403" customFormat="1" ht="26.45" hidden="1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8"/>
      <c r="K391" s="804">
        <v>9790</v>
      </c>
      <c r="L391" s="805">
        <f t="shared" si="275"/>
        <v>0</v>
      </c>
      <c r="M391" s="804">
        <v>35760</v>
      </c>
      <c r="N391" s="805">
        <f t="shared" si="280"/>
        <v>0</v>
      </c>
      <c r="O391" s="809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1">
        <f t="shared" si="251"/>
        <v>14</v>
      </c>
      <c r="AF391" s="748">
        <v>9790</v>
      </c>
      <c r="AG391" s="748">
        <f t="shared" si="278"/>
        <v>137060</v>
      </c>
      <c r="AH391" s="748">
        <v>35760</v>
      </c>
      <c r="AI391" s="748">
        <f t="shared" si="283"/>
        <v>500640</v>
      </c>
      <c r="AJ391" s="749">
        <f t="shared" si="273"/>
        <v>637700</v>
      </c>
    </row>
    <row r="392" spans="1:36" s="403" customFormat="1" ht="26.45" hidden="1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8"/>
      <c r="K392" s="804">
        <v>4165.8</v>
      </c>
      <c r="L392" s="805">
        <f t="shared" si="275"/>
        <v>0</v>
      </c>
      <c r="M392" s="804">
        <v>201.5</v>
      </c>
      <c r="N392" s="805">
        <f t="shared" si="280"/>
        <v>0</v>
      </c>
      <c r="O392" s="809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1">
        <f t="shared" si="251"/>
        <v>94</v>
      </c>
      <c r="AF392" s="748">
        <v>4165.8</v>
      </c>
      <c r="AG392" s="748">
        <f t="shared" si="278"/>
        <v>391585.2</v>
      </c>
      <c r="AH392" s="748">
        <v>201.5</v>
      </c>
      <c r="AI392" s="748">
        <f t="shared" si="283"/>
        <v>18941</v>
      </c>
      <c r="AJ392" s="749">
        <f t="shared" si="273"/>
        <v>410526.2</v>
      </c>
    </row>
    <row r="393" spans="1:36" s="403" customFormat="1" ht="15.6" hidden="1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8"/>
      <c r="K393" s="804">
        <v>9866</v>
      </c>
      <c r="L393" s="805">
        <f t="shared" si="275"/>
        <v>0</v>
      </c>
      <c r="M393" s="804">
        <v>28674</v>
      </c>
      <c r="N393" s="805">
        <f t="shared" si="280"/>
        <v>0</v>
      </c>
      <c r="O393" s="809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1">
        <f t="shared" si="251"/>
        <v>47</v>
      </c>
      <c r="AF393" s="748">
        <v>9866</v>
      </c>
      <c r="AG393" s="748">
        <f t="shared" si="278"/>
        <v>463702</v>
      </c>
      <c r="AH393" s="748">
        <v>28674</v>
      </c>
      <c r="AI393" s="748">
        <f t="shared" si="283"/>
        <v>1347678</v>
      </c>
      <c r="AJ393" s="749">
        <f t="shared" si="273"/>
        <v>1811380</v>
      </c>
    </row>
    <row r="394" spans="1:36" s="403" customFormat="1" ht="15.6" hidden="1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8"/>
      <c r="K394" s="804">
        <v>393</v>
      </c>
      <c r="L394" s="805">
        <f t="shared" si="275"/>
        <v>0</v>
      </c>
      <c r="M394" s="804">
        <v>390</v>
      </c>
      <c r="N394" s="805">
        <f t="shared" si="280"/>
        <v>0</v>
      </c>
      <c r="O394" s="809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1">
        <f t="shared" si="251"/>
        <v>94</v>
      </c>
      <c r="AF394" s="748">
        <v>393</v>
      </c>
      <c r="AG394" s="748">
        <f t="shared" si="278"/>
        <v>36942</v>
      </c>
      <c r="AH394" s="748">
        <v>390</v>
      </c>
      <c r="AI394" s="748">
        <f t="shared" si="283"/>
        <v>36660</v>
      </c>
      <c r="AJ394" s="749">
        <f t="shared" si="273"/>
        <v>73602</v>
      </c>
    </row>
    <row r="395" spans="1:36" s="403" customFormat="1" ht="15.6" hidden="1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8"/>
      <c r="K395" s="804">
        <v>471.6</v>
      </c>
      <c r="L395" s="805">
        <f t="shared" si="275"/>
        <v>0</v>
      </c>
      <c r="M395" s="804">
        <v>585</v>
      </c>
      <c r="N395" s="805">
        <f t="shared" si="280"/>
        <v>0</v>
      </c>
      <c r="O395" s="809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1">
        <f t="shared" si="251"/>
        <v>40</v>
      </c>
      <c r="AF395" s="748">
        <v>471.6</v>
      </c>
      <c r="AG395" s="748">
        <f t="shared" si="278"/>
        <v>18864</v>
      </c>
      <c r="AH395" s="748">
        <v>585</v>
      </c>
      <c r="AI395" s="748">
        <f t="shared" si="283"/>
        <v>23400</v>
      </c>
      <c r="AJ395" s="749">
        <f t="shared" si="273"/>
        <v>42264</v>
      </c>
    </row>
    <row r="396" spans="1:36" s="403" customFormat="1" ht="26.45" hidden="1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8"/>
      <c r="K396" s="804">
        <v>455.88</v>
      </c>
      <c r="L396" s="805">
        <f t="shared" si="275"/>
        <v>0</v>
      </c>
      <c r="M396" s="804">
        <v>468</v>
      </c>
      <c r="N396" s="805">
        <f t="shared" si="280"/>
        <v>0</v>
      </c>
      <c r="O396" s="809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1">
        <f t="shared" si="251"/>
        <v>94</v>
      </c>
      <c r="AF396" s="748">
        <v>455.88</v>
      </c>
      <c r="AG396" s="748">
        <f t="shared" si="278"/>
        <v>42852.72</v>
      </c>
      <c r="AH396" s="748">
        <v>468</v>
      </c>
      <c r="AI396" s="748">
        <f t="shared" si="283"/>
        <v>43992</v>
      </c>
      <c r="AJ396" s="749">
        <f t="shared" si="273"/>
        <v>86844.72</v>
      </c>
    </row>
    <row r="397" spans="1:36" s="403" customFormat="1" ht="26.45" hidden="1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8"/>
      <c r="K397" s="804">
        <v>605.22</v>
      </c>
      <c r="L397" s="805">
        <f t="shared" si="275"/>
        <v>0</v>
      </c>
      <c r="M397" s="804">
        <v>605.28</v>
      </c>
      <c r="N397" s="805">
        <f t="shared" si="280"/>
        <v>0</v>
      </c>
      <c r="O397" s="809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1">
        <f t="shared" si="251"/>
        <v>7</v>
      </c>
      <c r="AF397" s="748">
        <v>605.22</v>
      </c>
      <c r="AG397" s="748">
        <f t="shared" si="278"/>
        <v>4236.54</v>
      </c>
      <c r="AH397" s="748">
        <v>605.28</v>
      </c>
      <c r="AI397" s="748">
        <f t="shared" si="283"/>
        <v>4236.96</v>
      </c>
      <c r="AJ397" s="749">
        <f t="shared" si="273"/>
        <v>8473.5</v>
      </c>
    </row>
    <row r="398" spans="1:36" s="403" customFormat="1" ht="26.45" hidden="1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8"/>
      <c r="K398" s="804">
        <v>581.64</v>
      </c>
      <c r="L398" s="805">
        <f t="shared" si="275"/>
        <v>0</v>
      </c>
      <c r="M398" s="804">
        <v>1794</v>
      </c>
      <c r="N398" s="805">
        <f t="shared" si="280"/>
        <v>0</v>
      </c>
      <c r="O398" s="809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1">
        <f t="shared" si="251"/>
        <v>32</v>
      </c>
      <c r="AF398" s="748">
        <v>581.64</v>
      </c>
      <c r="AG398" s="748">
        <f t="shared" si="278"/>
        <v>18612.48</v>
      </c>
      <c r="AH398" s="748">
        <v>1794</v>
      </c>
      <c r="AI398" s="748">
        <f t="shared" si="283"/>
        <v>57408</v>
      </c>
      <c r="AJ398" s="749">
        <f t="shared" si="273"/>
        <v>76020.479999999996</v>
      </c>
    </row>
    <row r="399" spans="1:36" s="403" customFormat="1" ht="26.45" hidden="1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8"/>
      <c r="K399" s="804">
        <v>594.21600000000001</v>
      </c>
      <c r="L399" s="805">
        <f t="shared" si="275"/>
        <v>0</v>
      </c>
      <c r="M399" s="804">
        <v>1263.6000000000001</v>
      </c>
      <c r="N399" s="805">
        <f t="shared" si="280"/>
        <v>0</v>
      </c>
      <c r="O399" s="809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1">
        <f t="shared" si="251"/>
        <v>188</v>
      </c>
      <c r="AF399" s="748">
        <v>594.21600000000001</v>
      </c>
      <c r="AG399" s="748">
        <f t="shared" si="278"/>
        <v>111712.60800000001</v>
      </c>
      <c r="AH399" s="748">
        <v>1263.6000000000001</v>
      </c>
      <c r="AI399" s="748">
        <f t="shared" si="283"/>
        <v>237556.80000000002</v>
      </c>
      <c r="AJ399" s="749">
        <f t="shared" si="273"/>
        <v>349269.40800000005</v>
      </c>
    </row>
    <row r="400" spans="1:36" s="403" customFormat="1" ht="26.45" hidden="1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8"/>
      <c r="K400" s="804">
        <v>880.32</v>
      </c>
      <c r="L400" s="805">
        <f t="shared" si="275"/>
        <v>0</v>
      </c>
      <c r="M400" s="804">
        <v>1872</v>
      </c>
      <c r="N400" s="805">
        <f t="shared" si="280"/>
        <v>0</v>
      </c>
      <c r="O400" s="809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1">
        <f t="shared" si="251"/>
        <v>4</v>
      </c>
      <c r="AF400" s="748">
        <v>880.32</v>
      </c>
      <c r="AG400" s="748">
        <f t="shared" si="278"/>
        <v>3521.28</v>
      </c>
      <c r="AH400" s="748">
        <v>1872</v>
      </c>
      <c r="AI400" s="748">
        <f t="shared" si="283"/>
        <v>7488</v>
      </c>
      <c r="AJ400" s="749">
        <f t="shared" si="273"/>
        <v>11009.28</v>
      </c>
    </row>
    <row r="401" spans="1:36" s="403" customFormat="1" ht="15.6" hidden="1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8"/>
      <c r="K401" s="804">
        <v>3144</v>
      </c>
      <c r="L401" s="805">
        <f t="shared" si="275"/>
        <v>0</v>
      </c>
      <c r="M401" s="804">
        <v>20832.5</v>
      </c>
      <c r="N401" s="805">
        <f t="shared" si="280"/>
        <v>0</v>
      </c>
      <c r="O401" s="809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1">
        <f t="shared" si="251"/>
        <v>2</v>
      </c>
      <c r="AF401" s="748">
        <v>3144</v>
      </c>
      <c r="AG401" s="748">
        <f t="shared" si="278"/>
        <v>6288</v>
      </c>
      <c r="AH401" s="748">
        <v>20832.5</v>
      </c>
      <c r="AI401" s="748">
        <f t="shared" si="283"/>
        <v>41665</v>
      </c>
      <c r="AJ401" s="749">
        <f t="shared" si="273"/>
        <v>47953</v>
      </c>
    </row>
    <row r="402" spans="1:36" s="403" customFormat="1" ht="26.45" hidden="1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8"/>
      <c r="K402" s="804">
        <v>308112</v>
      </c>
      <c r="L402" s="805">
        <f t="shared" si="275"/>
        <v>0</v>
      </c>
      <c r="M402" s="804"/>
      <c r="N402" s="805"/>
      <c r="O402" s="809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1">
        <f t="shared" si="251"/>
        <v>0.33</v>
      </c>
      <c r="AF402" s="748">
        <v>308112</v>
      </c>
      <c r="AG402" s="748">
        <f t="shared" si="278"/>
        <v>101676.96</v>
      </c>
      <c r="AH402" s="748"/>
      <c r="AI402" s="748"/>
      <c r="AJ402" s="749">
        <f t="shared" si="273"/>
        <v>101676.96</v>
      </c>
    </row>
    <row r="403" spans="1:36" s="403" customFormat="1" ht="15.6" hidden="1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8"/>
      <c r="K403" s="804">
        <v>7860</v>
      </c>
      <c r="L403" s="805">
        <f t="shared" si="275"/>
        <v>0</v>
      </c>
      <c r="M403" s="804"/>
      <c r="N403" s="805"/>
      <c r="O403" s="809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1">
        <f t="shared" si="251"/>
        <v>0.6</v>
      </c>
      <c r="AF403" s="748">
        <v>7860</v>
      </c>
      <c r="AG403" s="748">
        <f t="shared" si="278"/>
        <v>4716</v>
      </c>
      <c r="AH403" s="748"/>
      <c r="AI403" s="748"/>
      <c r="AJ403" s="749">
        <f t="shared" si="273"/>
        <v>4716</v>
      </c>
    </row>
    <row r="404" spans="1:36" s="403" customFormat="1" ht="15.6" hidden="1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8"/>
      <c r="K404" s="804">
        <v>19650</v>
      </c>
      <c r="L404" s="805">
        <f t="shared" si="275"/>
        <v>0</v>
      </c>
      <c r="M404" s="804">
        <v>21242</v>
      </c>
      <c r="N404" s="805">
        <f>M404*J404</f>
        <v>0</v>
      </c>
      <c r="O404" s="809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1">
        <f t="shared" si="251"/>
        <v>2</v>
      </c>
      <c r="AF404" s="748">
        <v>19650</v>
      </c>
      <c r="AG404" s="748">
        <f t="shared" si="278"/>
        <v>39300</v>
      </c>
      <c r="AH404" s="748">
        <v>21242</v>
      </c>
      <c r="AI404" s="748">
        <f>AH404*AE404</f>
        <v>42484</v>
      </c>
      <c r="AJ404" s="749">
        <f t="shared" si="273"/>
        <v>81784</v>
      </c>
    </row>
    <row r="405" spans="1:36" s="403" customFormat="1" ht="15.6" hidden="1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8"/>
      <c r="K405" s="804">
        <v>56592</v>
      </c>
      <c r="L405" s="805">
        <f t="shared" si="275"/>
        <v>0</v>
      </c>
      <c r="M405" s="804">
        <v>50414</v>
      </c>
      <c r="N405" s="805">
        <f>M405*J405</f>
        <v>0</v>
      </c>
      <c r="O405" s="809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1">
        <f t="shared" si="251"/>
        <v>2</v>
      </c>
      <c r="AF405" s="748">
        <v>56592</v>
      </c>
      <c r="AG405" s="748">
        <f t="shared" si="278"/>
        <v>113184</v>
      </c>
      <c r="AH405" s="748">
        <v>50414</v>
      </c>
      <c r="AI405" s="748">
        <f>AH405*AE405</f>
        <v>100828</v>
      </c>
      <c r="AJ405" s="749">
        <f t="shared" si="273"/>
        <v>214012</v>
      </c>
    </row>
    <row r="406" spans="1:36" s="403" customFormat="1" ht="15.6" hidden="1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8"/>
      <c r="K406" s="804">
        <v>149340</v>
      </c>
      <c r="L406" s="805">
        <f t="shared" si="275"/>
        <v>0</v>
      </c>
      <c r="M406" s="804"/>
      <c r="N406" s="805"/>
      <c r="O406" s="809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1">
        <f t="shared" si="251"/>
        <v>1</v>
      </c>
      <c r="AF406" s="748">
        <v>149340</v>
      </c>
      <c r="AG406" s="748">
        <f t="shared" si="278"/>
        <v>149340</v>
      </c>
      <c r="AH406" s="748"/>
      <c r="AI406" s="748"/>
      <c r="AJ406" s="749">
        <f t="shared" si="273"/>
        <v>149340</v>
      </c>
    </row>
    <row r="407" spans="1:36" s="403" customFormat="1" ht="26.45" hidden="1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8"/>
      <c r="K407" s="804">
        <v>2358</v>
      </c>
      <c r="L407" s="805">
        <f t="shared" si="275"/>
        <v>0</v>
      </c>
      <c r="M407" s="804"/>
      <c r="N407" s="805"/>
      <c r="O407" s="809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1">
        <f t="shared" si="251"/>
        <v>6.5</v>
      </c>
      <c r="AF407" s="748">
        <v>2358</v>
      </c>
      <c r="AG407" s="748">
        <f t="shared" si="278"/>
        <v>15327</v>
      </c>
      <c r="AH407" s="748"/>
      <c r="AI407" s="748"/>
      <c r="AJ407" s="749">
        <f t="shared" si="273"/>
        <v>15327</v>
      </c>
    </row>
    <row r="408" spans="1:36" s="403" customFormat="1" ht="15.6" hidden="1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8"/>
      <c r="K408" s="804">
        <v>39300</v>
      </c>
      <c r="L408" s="805">
        <f t="shared" si="275"/>
        <v>0</v>
      </c>
      <c r="M408" s="804"/>
      <c r="N408" s="805"/>
      <c r="O408" s="809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1">
        <f t="shared" si="251"/>
        <v>0.06</v>
      </c>
      <c r="AF408" s="748">
        <v>39300</v>
      </c>
      <c r="AG408" s="748">
        <f t="shared" si="278"/>
        <v>2358</v>
      </c>
      <c r="AH408" s="748"/>
      <c r="AI408" s="748"/>
      <c r="AJ408" s="749">
        <f t="shared" si="273"/>
        <v>2358</v>
      </c>
    </row>
    <row r="409" spans="1:36" s="403" customFormat="1" ht="15.6" hidden="1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8"/>
      <c r="K409" s="804">
        <v>786</v>
      </c>
      <c r="L409" s="805">
        <f t="shared" si="275"/>
        <v>0</v>
      </c>
      <c r="M409" s="804"/>
      <c r="N409" s="805"/>
      <c r="O409" s="809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1">
        <f t="shared" si="251"/>
        <v>12</v>
      </c>
      <c r="AF409" s="748">
        <v>786</v>
      </c>
      <c r="AG409" s="748">
        <f t="shared" si="278"/>
        <v>9432</v>
      </c>
      <c r="AH409" s="748"/>
      <c r="AI409" s="748"/>
      <c r="AJ409" s="749">
        <f t="shared" si="273"/>
        <v>9432</v>
      </c>
    </row>
    <row r="410" spans="1:36" s="403" customFormat="1" ht="15.6" hidden="1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8"/>
      <c r="K410" s="804">
        <v>628.80000000000007</v>
      </c>
      <c r="L410" s="805">
        <f t="shared" si="275"/>
        <v>0</v>
      </c>
      <c r="M410" s="804"/>
      <c r="N410" s="805"/>
      <c r="O410" s="809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1">
        <f t="shared" si="251"/>
        <v>6</v>
      </c>
      <c r="AF410" s="748">
        <v>628.80000000000007</v>
      </c>
      <c r="AG410" s="748">
        <f t="shared" si="278"/>
        <v>3772.8</v>
      </c>
      <c r="AH410" s="748"/>
      <c r="AI410" s="748"/>
      <c r="AJ410" s="749">
        <f t="shared" si="273"/>
        <v>3772.8</v>
      </c>
    </row>
    <row r="411" spans="1:36" s="403" customFormat="1" ht="15.6" hidden="1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8"/>
      <c r="K411" s="804">
        <v>39300</v>
      </c>
      <c r="L411" s="805">
        <f t="shared" si="275"/>
        <v>0</v>
      </c>
      <c r="M411" s="804"/>
      <c r="N411" s="805"/>
      <c r="O411" s="809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1">
        <f t="shared" si="251"/>
        <v>0.05</v>
      </c>
      <c r="AF411" s="748">
        <v>39300</v>
      </c>
      <c r="AG411" s="748">
        <f t="shared" si="278"/>
        <v>1965</v>
      </c>
      <c r="AH411" s="748"/>
      <c r="AI411" s="748"/>
      <c r="AJ411" s="749">
        <f t="shared" si="273"/>
        <v>1965</v>
      </c>
    </row>
    <row r="412" spans="1:36" s="403" customFormat="1" ht="26.45" hidden="1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8"/>
      <c r="K412" s="804">
        <v>7860</v>
      </c>
      <c r="L412" s="805">
        <f t="shared" si="275"/>
        <v>0</v>
      </c>
      <c r="M412" s="804"/>
      <c r="N412" s="805"/>
      <c r="O412" s="809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1">
        <f t="shared" si="251"/>
        <v>0.18</v>
      </c>
      <c r="AF412" s="748">
        <v>7860</v>
      </c>
      <c r="AG412" s="748">
        <f t="shared" si="278"/>
        <v>1414.8</v>
      </c>
      <c r="AH412" s="748"/>
      <c r="AI412" s="748"/>
      <c r="AJ412" s="749">
        <f t="shared" si="273"/>
        <v>1414.8</v>
      </c>
    </row>
    <row r="413" spans="1:36" s="403" customFormat="1" ht="15.6" hidden="1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8"/>
      <c r="K413" s="804">
        <v>301300</v>
      </c>
      <c r="L413" s="805">
        <f t="shared" si="275"/>
        <v>0</v>
      </c>
      <c r="M413" s="804"/>
      <c r="N413" s="805"/>
      <c r="O413" s="809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1">
        <f t="shared" si="251"/>
        <v>1</v>
      </c>
      <c r="AF413" s="748">
        <v>301300</v>
      </c>
      <c r="AG413" s="748">
        <f t="shared" si="278"/>
        <v>301300</v>
      </c>
      <c r="AH413" s="748"/>
      <c r="AI413" s="748"/>
      <c r="AJ413" s="749">
        <f t="shared" si="273"/>
        <v>301300</v>
      </c>
    </row>
    <row r="414" spans="1:36" s="404" customFormat="1" ht="17.45" hidden="1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51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hidden="1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20"/>
      <c r="K415" s="821">
        <v>1310</v>
      </c>
      <c r="L415" s="822">
        <f t="shared" ref="L415:L426" si="288">K415*J415</f>
        <v>0</v>
      </c>
      <c r="M415" s="821">
        <v>619.45000000000005</v>
      </c>
      <c r="N415" s="822">
        <f t="shared" ref="N415:N425" si="289">M415*J415</f>
        <v>0</v>
      </c>
      <c r="O415" s="815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1">
        <f t="shared" si="251"/>
        <v>40</v>
      </c>
      <c r="AF415" s="754">
        <v>1310</v>
      </c>
      <c r="AG415" s="754">
        <f t="shared" ref="AG415:AG426" si="297">AF415*AE415</f>
        <v>52400</v>
      </c>
      <c r="AH415" s="754">
        <v>619.45000000000005</v>
      </c>
      <c r="AI415" s="754">
        <f t="shared" ref="AI415:AI425" si="298">AH415*AE415</f>
        <v>24778</v>
      </c>
      <c r="AJ415" s="751">
        <f t="shared" ref="AJ415:AJ426" si="299">AI415+AG415</f>
        <v>77178</v>
      </c>
    </row>
    <row r="416" spans="1:36" s="403" customFormat="1" ht="17.45" hidden="1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20"/>
      <c r="K416" s="821">
        <v>125495.90400000001</v>
      </c>
      <c r="L416" s="822">
        <f t="shared" si="288"/>
        <v>0</v>
      </c>
      <c r="M416" s="821">
        <v>181087.88880000004</v>
      </c>
      <c r="N416" s="822">
        <f t="shared" si="289"/>
        <v>0</v>
      </c>
      <c r="O416" s="815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1">
        <f t="shared" si="251"/>
        <v>1</v>
      </c>
      <c r="AF416" s="754">
        <v>125495.90400000001</v>
      </c>
      <c r="AG416" s="754">
        <f t="shared" si="297"/>
        <v>125495.90400000001</v>
      </c>
      <c r="AH416" s="754">
        <v>181087.88880000004</v>
      </c>
      <c r="AI416" s="754">
        <f t="shared" si="298"/>
        <v>181087.88880000004</v>
      </c>
      <c r="AJ416" s="751">
        <f t="shared" si="299"/>
        <v>306583.79280000005</v>
      </c>
    </row>
    <row r="417" spans="1:37" s="403" customFormat="1" ht="17.45" hidden="1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20"/>
      <c r="K417" s="821">
        <v>52630.560000000005</v>
      </c>
      <c r="L417" s="822">
        <f t="shared" si="288"/>
        <v>0</v>
      </c>
      <c r="M417" s="821">
        <v>128976.12</v>
      </c>
      <c r="N417" s="822">
        <f t="shared" si="289"/>
        <v>0</v>
      </c>
      <c r="O417" s="815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1">
        <f t="shared" ref="AE417:AE480" si="300">D417-S417-Y417</f>
        <v>1</v>
      </c>
      <c r="AF417" s="754">
        <v>52630.560000000005</v>
      </c>
      <c r="AG417" s="754">
        <f t="shared" si="297"/>
        <v>52630.560000000005</v>
      </c>
      <c r="AH417" s="754">
        <v>128976.12</v>
      </c>
      <c r="AI417" s="754">
        <f t="shared" si="298"/>
        <v>128976.12</v>
      </c>
      <c r="AJ417" s="751">
        <f t="shared" si="299"/>
        <v>181606.68</v>
      </c>
    </row>
    <row r="418" spans="1:37" s="403" customFormat="1" ht="17.45" hidden="1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20"/>
      <c r="K418" s="821">
        <v>63240.381000000008</v>
      </c>
      <c r="L418" s="822">
        <f t="shared" si="288"/>
        <v>0</v>
      </c>
      <c r="M418" s="821">
        <v>93837.744000000006</v>
      </c>
      <c r="N418" s="822">
        <f t="shared" si="289"/>
        <v>0</v>
      </c>
      <c r="O418" s="815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1">
        <f t="shared" si="300"/>
        <v>2</v>
      </c>
      <c r="AF418" s="754">
        <v>63240.381000000008</v>
      </c>
      <c r="AG418" s="754">
        <f t="shared" si="297"/>
        <v>126480.76200000002</v>
      </c>
      <c r="AH418" s="754">
        <v>93837.744000000006</v>
      </c>
      <c r="AI418" s="754">
        <f t="shared" si="298"/>
        <v>187675.48800000001</v>
      </c>
      <c r="AJ418" s="751">
        <f t="shared" si="299"/>
        <v>314156.25</v>
      </c>
    </row>
    <row r="419" spans="1:37" s="403" customFormat="1" ht="25.5" hidden="1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20"/>
      <c r="K419" s="821">
        <v>1050.6026490066224</v>
      </c>
      <c r="L419" s="822">
        <f t="shared" si="288"/>
        <v>0</v>
      </c>
      <c r="M419" s="821">
        <v>1168.9496688741722</v>
      </c>
      <c r="N419" s="822">
        <f t="shared" si="289"/>
        <v>0</v>
      </c>
      <c r="O419" s="815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1">
        <f t="shared" si="300"/>
        <v>151</v>
      </c>
      <c r="AF419" s="754">
        <v>1050.6026490066224</v>
      </c>
      <c r="AG419" s="754">
        <f t="shared" si="297"/>
        <v>158640.99999999997</v>
      </c>
      <c r="AH419" s="754">
        <v>1168.9496688741722</v>
      </c>
      <c r="AI419" s="754">
        <f t="shared" si="298"/>
        <v>176511.4</v>
      </c>
      <c r="AJ419" s="751">
        <f t="shared" si="299"/>
        <v>335152.39999999997</v>
      </c>
    </row>
    <row r="420" spans="1:37" s="403" customFormat="1" ht="17.45" hidden="1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20"/>
      <c r="K420" s="821">
        <v>2358</v>
      </c>
      <c r="L420" s="822">
        <f t="shared" si="288"/>
        <v>0</v>
      </c>
      <c r="M420" s="821">
        <v>2044.0242582897035</v>
      </c>
      <c r="N420" s="822">
        <f t="shared" si="289"/>
        <v>0</v>
      </c>
      <c r="O420" s="815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1">
        <f t="shared" si="300"/>
        <v>1146</v>
      </c>
      <c r="AF420" s="754">
        <v>2358</v>
      </c>
      <c r="AG420" s="754">
        <f t="shared" si="297"/>
        <v>2702268</v>
      </c>
      <c r="AH420" s="754">
        <v>2044.0242582897035</v>
      </c>
      <c r="AI420" s="754">
        <f t="shared" si="298"/>
        <v>2342451.8000000003</v>
      </c>
      <c r="AJ420" s="751">
        <f t="shared" si="299"/>
        <v>5044719.8000000007</v>
      </c>
    </row>
    <row r="421" spans="1:37" s="403" customFormat="1" ht="26.25" hidden="1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20"/>
      <c r="K421" s="821">
        <v>61132.46</v>
      </c>
      <c r="L421" s="822">
        <f t="shared" si="288"/>
        <v>0</v>
      </c>
      <c r="M421" s="821">
        <v>362404.12000000005</v>
      </c>
      <c r="N421" s="822">
        <f t="shared" si="289"/>
        <v>0</v>
      </c>
      <c r="O421" s="815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1">
        <f t="shared" si="300"/>
        <v>5</v>
      </c>
      <c r="AF421" s="754">
        <v>61132.46</v>
      </c>
      <c r="AG421" s="754">
        <f t="shared" si="297"/>
        <v>305662.3</v>
      </c>
      <c r="AH421" s="754">
        <v>362404.12000000005</v>
      </c>
      <c r="AI421" s="754">
        <f t="shared" si="298"/>
        <v>1812020.6000000003</v>
      </c>
      <c r="AJ421" s="751">
        <f t="shared" si="299"/>
        <v>2117682.9000000004</v>
      </c>
    </row>
    <row r="422" spans="1:37" s="403" customFormat="1" ht="24" hidden="1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20"/>
      <c r="K422" s="821">
        <v>18340</v>
      </c>
      <c r="L422" s="822">
        <f t="shared" si="288"/>
        <v>0</v>
      </c>
      <c r="M422" s="821">
        <v>50744.931250000001</v>
      </c>
      <c r="N422" s="822">
        <f t="shared" si="289"/>
        <v>0</v>
      </c>
      <c r="O422" s="815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1">
        <f t="shared" si="300"/>
        <v>16</v>
      </c>
      <c r="AF422" s="754">
        <v>18340</v>
      </c>
      <c r="AG422" s="754">
        <f t="shared" si="297"/>
        <v>293440</v>
      </c>
      <c r="AH422" s="754">
        <v>50744.931250000001</v>
      </c>
      <c r="AI422" s="754">
        <f t="shared" si="298"/>
        <v>811918.9</v>
      </c>
      <c r="AJ422" s="751">
        <f t="shared" si="299"/>
        <v>1105358.8999999999</v>
      </c>
    </row>
    <row r="423" spans="1:37" s="403" customFormat="1" ht="17.45" hidden="1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20"/>
      <c r="K423" s="821">
        <v>635</v>
      </c>
      <c r="L423" s="822">
        <f t="shared" si="288"/>
        <v>0</v>
      </c>
      <c r="M423" s="821">
        <v>889</v>
      </c>
      <c r="N423" s="822">
        <f t="shared" si="289"/>
        <v>0</v>
      </c>
      <c r="O423" s="815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1">
        <f t="shared" si="300"/>
        <v>348</v>
      </c>
      <c r="AF423" s="754">
        <v>635</v>
      </c>
      <c r="AG423" s="754">
        <f t="shared" si="297"/>
        <v>220980</v>
      </c>
      <c r="AH423" s="754">
        <v>889</v>
      </c>
      <c r="AI423" s="754">
        <f t="shared" si="298"/>
        <v>309372</v>
      </c>
      <c r="AJ423" s="751">
        <f t="shared" si="299"/>
        <v>530352</v>
      </c>
    </row>
    <row r="424" spans="1:37" s="403" customFormat="1" ht="17.45" hidden="1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20"/>
      <c r="K424" s="821">
        <v>1310</v>
      </c>
      <c r="L424" s="822">
        <f t="shared" si="288"/>
        <v>0</v>
      </c>
      <c r="M424" s="821">
        <v>1477.7774436090226</v>
      </c>
      <c r="N424" s="822">
        <f t="shared" si="289"/>
        <v>0</v>
      </c>
      <c r="O424" s="815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1">
        <f t="shared" si="300"/>
        <v>133</v>
      </c>
      <c r="AF424" s="754">
        <v>1310</v>
      </c>
      <c r="AG424" s="754">
        <f t="shared" si="297"/>
        <v>174230</v>
      </c>
      <c r="AH424" s="754">
        <v>1477.7774436090226</v>
      </c>
      <c r="AI424" s="754">
        <f t="shared" si="298"/>
        <v>196544.4</v>
      </c>
      <c r="AJ424" s="751">
        <f t="shared" si="299"/>
        <v>370774.4</v>
      </c>
    </row>
    <row r="425" spans="1:37" s="403" customFormat="1" ht="17.45" hidden="1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20"/>
      <c r="K425" s="821">
        <v>3275</v>
      </c>
      <c r="L425" s="822">
        <f t="shared" si="288"/>
        <v>0</v>
      </c>
      <c r="M425" s="821">
        <v>10674.300000000001</v>
      </c>
      <c r="N425" s="822">
        <f t="shared" si="289"/>
        <v>0</v>
      </c>
      <c r="O425" s="815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1">
        <f t="shared" si="300"/>
        <v>16</v>
      </c>
      <c r="AF425" s="754">
        <v>3275</v>
      </c>
      <c r="AG425" s="754">
        <f t="shared" si="297"/>
        <v>52400</v>
      </c>
      <c r="AH425" s="754">
        <v>10674.300000000001</v>
      </c>
      <c r="AI425" s="754">
        <f t="shared" si="298"/>
        <v>170788.80000000002</v>
      </c>
      <c r="AJ425" s="751">
        <f t="shared" si="299"/>
        <v>223188.80000000002</v>
      </c>
    </row>
    <row r="426" spans="1:37" s="403" customFormat="1" ht="17.45" hidden="1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20"/>
      <c r="K426" s="821">
        <v>738840</v>
      </c>
      <c r="L426" s="822">
        <f t="shared" si="288"/>
        <v>0</v>
      </c>
      <c r="M426" s="821"/>
      <c r="N426" s="822"/>
      <c r="O426" s="815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1">
        <f t="shared" si="300"/>
        <v>1</v>
      </c>
      <c r="AF426" s="754">
        <v>738840</v>
      </c>
      <c r="AG426" s="754">
        <f t="shared" si="297"/>
        <v>738840</v>
      </c>
      <c r="AH426" s="754"/>
      <c r="AI426" s="754"/>
      <c r="AJ426" s="751">
        <f t="shared" si="299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300"/>
        <v>0</v>
      </c>
      <c r="AF427" s="742"/>
      <c r="AG427" s="742">
        <f>SUM(AG428:AG465)</f>
        <v>3611043.4719999996</v>
      </c>
      <c r="AH427" s="742"/>
      <c r="AI427" s="742">
        <f>SUM(AI428:AI465)</f>
        <v>10095881.140000002</v>
      </c>
      <c r="AJ427" s="743">
        <f>SUM(AJ428:AJ465)</f>
        <v>13706924.612000002</v>
      </c>
      <c r="AK427" s="404"/>
    </row>
    <row r="428" spans="1:37" ht="17.45" hidden="1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3">
        <v>17</v>
      </c>
      <c r="K428" s="804">
        <v>6288</v>
      </c>
      <c r="L428" s="805">
        <f t="shared" ref="L428:L463" si="306">K428*J428</f>
        <v>106896</v>
      </c>
      <c r="M428" s="804">
        <v>39720</v>
      </c>
      <c r="N428" s="805">
        <f t="shared" ref="N428:N459" si="307">M428*J428</f>
        <v>675240</v>
      </c>
      <c r="O428" s="809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1">
        <f t="shared" si="300"/>
        <v>2</v>
      </c>
      <c r="AF428" s="744">
        <v>6288</v>
      </c>
      <c r="AG428" s="744">
        <f t="shared" ref="AG428:AG463" si="315">AF428*AE428</f>
        <v>12576</v>
      </c>
      <c r="AH428" s="744">
        <v>39720</v>
      </c>
      <c r="AI428" s="744">
        <f t="shared" ref="AI428:AI459" si="316">AH428*AE428</f>
        <v>79440</v>
      </c>
      <c r="AJ428" s="745">
        <f t="shared" ref="AJ428:AJ465" si="317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3">
        <v>11</v>
      </c>
      <c r="K429" s="804">
        <v>3144</v>
      </c>
      <c r="L429" s="805">
        <f t="shared" si="306"/>
        <v>34584</v>
      </c>
      <c r="M429" s="804">
        <v>11432.2</v>
      </c>
      <c r="N429" s="805">
        <f t="shared" si="307"/>
        <v>125754.20000000001</v>
      </c>
      <c r="O429" s="809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1">
        <f t="shared" si="300"/>
        <v>4</v>
      </c>
      <c r="AF429" s="744">
        <v>3144</v>
      </c>
      <c r="AG429" s="744">
        <f t="shared" si="315"/>
        <v>12576</v>
      </c>
      <c r="AH429" s="744">
        <v>11432</v>
      </c>
      <c r="AI429" s="744">
        <f t="shared" si="316"/>
        <v>45728</v>
      </c>
      <c r="AJ429" s="745">
        <f t="shared" si="317"/>
        <v>58304</v>
      </c>
    </row>
    <row r="430" spans="1:37" s="403" customFormat="1" ht="22.5" hidden="1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3"/>
      <c r="K430" s="804">
        <v>6288</v>
      </c>
      <c r="L430" s="805">
        <f t="shared" si="306"/>
        <v>0</v>
      </c>
      <c r="M430" s="804">
        <v>48332.700000000004</v>
      </c>
      <c r="N430" s="805">
        <f t="shared" si="307"/>
        <v>0</v>
      </c>
      <c r="O430" s="809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1">
        <f t="shared" si="300"/>
        <v>1</v>
      </c>
      <c r="AF430" s="748">
        <v>6288</v>
      </c>
      <c r="AG430" s="748">
        <f t="shared" si="315"/>
        <v>6288</v>
      </c>
      <c r="AH430" s="748">
        <v>48332.700000000004</v>
      </c>
      <c r="AI430" s="748">
        <f t="shared" si="316"/>
        <v>48332.700000000004</v>
      </c>
      <c r="AJ430" s="749">
        <f t="shared" si="317"/>
        <v>54620.700000000004</v>
      </c>
    </row>
    <row r="431" spans="1:37" s="403" customFormat="1" ht="22.5" hidden="1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3"/>
      <c r="K431" s="804">
        <v>6288</v>
      </c>
      <c r="L431" s="805">
        <f t="shared" si="306"/>
        <v>0</v>
      </c>
      <c r="M431" s="804">
        <v>51976.6</v>
      </c>
      <c r="N431" s="805">
        <f t="shared" si="307"/>
        <v>0</v>
      </c>
      <c r="O431" s="809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1">
        <f t="shared" si="300"/>
        <v>1</v>
      </c>
      <c r="AF431" s="748">
        <v>6288</v>
      </c>
      <c r="AG431" s="748">
        <f t="shared" si="315"/>
        <v>6288</v>
      </c>
      <c r="AH431" s="748">
        <v>51976.6</v>
      </c>
      <c r="AI431" s="748">
        <f t="shared" si="316"/>
        <v>51976.6</v>
      </c>
      <c r="AJ431" s="749">
        <f t="shared" si="317"/>
        <v>58264.6</v>
      </c>
    </row>
    <row r="432" spans="1:37" s="403" customFormat="1" ht="22.5" hidden="1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3"/>
      <c r="K432" s="804">
        <v>6288</v>
      </c>
      <c r="L432" s="805">
        <f t="shared" si="306"/>
        <v>0</v>
      </c>
      <c r="M432" s="804">
        <v>51976.6</v>
      </c>
      <c r="N432" s="805">
        <f t="shared" si="307"/>
        <v>0</v>
      </c>
      <c r="O432" s="809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1">
        <f t="shared" si="300"/>
        <v>1</v>
      </c>
      <c r="AF432" s="748">
        <v>6288</v>
      </c>
      <c r="AG432" s="748">
        <f t="shared" si="315"/>
        <v>6288</v>
      </c>
      <c r="AH432" s="748">
        <v>51976.6</v>
      </c>
      <c r="AI432" s="748">
        <f t="shared" si="316"/>
        <v>51976.6</v>
      </c>
      <c r="AJ432" s="749">
        <f t="shared" si="317"/>
        <v>58264.6</v>
      </c>
    </row>
    <row r="433" spans="1:36" s="403" customFormat="1" ht="17.45" hidden="1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3">
        <v>2</v>
      </c>
      <c r="K433" s="804">
        <v>6288</v>
      </c>
      <c r="L433" s="805">
        <f t="shared" si="306"/>
        <v>12576</v>
      </c>
      <c r="M433" s="804">
        <v>76653.2</v>
      </c>
      <c r="N433" s="805">
        <f t="shared" si="307"/>
        <v>153306.4</v>
      </c>
      <c r="O433" s="809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1">
        <f t="shared" si="300"/>
        <v>0</v>
      </c>
      <c r="AF433" s="744">
        <v>6288</v>
      </c>
      <c r="AG433" s="744">
        <f t="shared" si="315"/>
        <v>0</v>
      </c>
      <c r="AH433" s="744">
        <v>76653</v>
      </c>
      <c r="AI433" s="744">
        <f t="shared" si="316"/>
        <v>0</v>
      </c>
      <c r="AJ433" s="745">
        <f t="shared" si="317"/>
        <v>0</v>
      </c>
    </row>
    <row r="434" spans="1:36" s="403" customFormat="1" ht="17.45" hidden="1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3"/>
      <c r="K434" s="804">
        <v>6288</v>
      </c>
      <c r="L434" s="805">
        <f t="shared" si="306"/>
        <v>0</v>
      </c>
      <c r="M434" s="804">
        <v>73866</v>
      </c>
      <c r="N434" s="805">
        <f t="shared" si="307"/>
        <v>0</v>
      </c>
      <c r="O434" s="809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1">
        <f t="shared" si="300"/>
        <v>1</v>
      </c>
      <c r="AF434" s="748">
        <v>6288</v>
      </c>
      <c r="AG434" s="748">
        <f t="shared" si="315"/>
        <v>6288</v>
      </c>
      <c r="AH434" s="748">
        <v>73866</v>
      </c>
      <c r="AI434" s="748">
        <f t="shared" si="316"/>
        <v>73866</v>
      </c>
      <c r="AJ434" s="749">
        <f t="shared" si="317"/>
        <v>80154</v>
      </c>
    </row>
    <row r="435" spans="1:36" s="403" customFormat="1" ht="24" hidden="1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3"/>
      <c r="K435" s="804">
        <v>6288</v>
      </c>
      <c r="L435" s="805">
        <f t="shared" si="306"/>
        <v>0</v>
      </c>
      <c r="M435" s="804">
        <v>55684.200000000004</v>
      </c>
      <c r="N435" s="805">
        <f t="shared" si="307"/>
        <v>0</v>
      </c>
      <c r="O435" s="809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1">
        <f t="shared" si="300"/>
        <v>1</v>
      </c>
      <c r="AF435" s="748">
        <v>6288</v>
      </c>
      <c r="AG435" s="748">
        <f t="shared" si="315"/>
        <v>6288</v>
      </c>
      <c r="AH435" s="748">
        <v>55684.200000000004</v>
      </c>
      <c r="AI435" s="748">
        <f t="shared" si="316"/>
        <v>55684.200000000004</v>
      </c>
      <c r="AJ435" s="749">
        <f t="shared" si="317"/>
        <v>61972.200000000004</v>
      </c>
    </row>
    <row r="436" spans="1:36" s="403" customFormat="1" ht="17.45" hidden="1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3"/>
      <c r="K436" s="804">
        <v>2615</v>
      </c>
      <c r="L436" s="805">
        <f t="shared" si="306"/>
        <v>0</v>
      </c>
      <c r="M436" s="804">
        <v>5902</v>
      </c>
      <c r="N436" s="805">
        <f t="shared" si="307"/>
        <v>0</v>
      </c>
      <c r="O436" s="809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1">
        <f t="shared" si="300"/>
        <v>32</v>
      </c>
      <c r="AF436" s="748">
        <v>2615</v>
      </c>
      <c r="AG436" s="748">
        <f t="shared" si="315"/>
        <v>83680</v>
      </c>
      <c r="AH436" s="748">
        <v>5902</v>
      </c>
      <c r="AI436" s="748">
        <f t="shared" si="316"/>
        <v>188864</v>
      </c>
      <c r="AJ436" s="749">
        <f t="shared" si="317"/>
        <v>272544</v>
      </c>
    </row>
    <row r="437" spans="1:36" s="403" customFormat="1" ht="17.45" hidden="1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3"/>
      <c r="K437" s="804">
        <v>354</v>
      </c>
      <c r="L437" s="805">
        <f t="shared" si="306"/>
        <v>0</v>
      </c>
      <c r="M437" s="804">
        <v>9430.2000000000007</v>
      </c>
      <c r="N437" s="805">
        <f t="shared" si="307"/>
        <v>0</v>
      </c>
      <c r="O437" s="809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1">
        <f t="shared" si="300"/>
        <v>100</v>
      </c>
      <c r="AF437" s="748">
        <v>354</v>
      </c>
      <c r="AG437" s="748">
        <f t="shared" si="315"/>
        <v>35400</v>
      </c>
      <c r="AH437" s="748">
        <v>9430.2000000000007</v>
      </c>
      <c r="AI437" s="748">
        <f t="shared" si="316"/>
        <v>943020.00000000012</v>
      </c>
      <c r="AJ437" s="749">
        <f t="shared" si="317"/>
        <v>978420.00000000012</v>
      </c>
    </row>
    <row r="438" spans="1:36" s="403" customFormat="1" ht="17.45" hidden="1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3"/>
      <c r="K438" s="804">
        <v>244</v>
      </c>
      <c r="L438" s="805">
        <f t="shared" si="306"/>
        <v>0</v>
      </c>
      <c r="M438" s="804">
        <v>3762.2000000000003</v>
      </c>
      <c r="N438" s="805">
        <f t="shared" si="307"/>
        <v>0</v>
      </c>
      <c r="O438" s="809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1">
        <f t="shared" si="300"/>
        <v>610</v>
      </c>
      <c r="AF438" s="748">
        <v>244</v>
      </c>
      <c r="AG438" s="748">
        <f t="shared" si="315"/>
        <v>148840</v>
      </c>
      <c r="AH438" s="748">
        <v>3762.2000000000003</v>
      </c>
      <c r="AI438" s="748">
        <f t="shared" si="316"/>
        <v>2294942</v>
      </c>
      <c r="AJ438" s="749">
        <f t="shared" si="317"/>
        <v>2443782</v>
      </c>
    </row>
    <row r="439" spans="1:36" s="403" customFormat="1" ht="17.45" hidden="1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3"/>
      <c r="K439" s="804">
        <v>186.02</v>
      </c>
      <c r="L439" s="805">
        <f t="shared" si="306"/>
        <v>0</v>
      </c>
      <c r="M439" s="804">
        <v>1500</v>
      </c>
      <c r="N439" s="805">
        <f t="shared" si="307"/>
        <v>0</v>
      </c>
      <c r="O439" s="809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1">
        <f t="shared" si="300"/>
        <v>260</v>
      </c>
      <c r="AF439" s="748">
        <v>186.02</v>
      </c>
      <c r="AG439" s="748">
        <f t="shared" si="315"/>
        <v>48365.200000000004</v>
      </c>
      <c r="AH439" s="748">
        <v>1500</v>
      </c>
      <c r="AI439" s="748">
        <f t="shared" si="316"/>
        <v>390000</v>
      </c>
      <c r="AJ439" s="749">
        <f t="shared" si="317"/>
        <v>438365.2</v>
      </c>
    </row>
    <row r="440" spans="1:36" s="403" customFormat="1" ht="17.45" hidden="1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3"/>
      <c r="K440" s="804">
        <v>182</v>
      </c>
      <c r="L440" s="805">
        <f t="shared" si="306"/>
        <v>0</v>
      </c>
      <c r="M440" s="804">
        <v>1086</v>
      </c>
      <c r="N440" s="805">
        <f t="shared" si="307"/>
        <v>0</v>
      </c>
      <c r="O440" s="809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1">
        <f t="shared" si="300"/>
        <v>1610</v>
      </c>
      <c r="AF440" s="748">
        <v>182</v>
      </c>
      <c r="AG440" s="748">
        <f t="shared" si="315"/>
        <v>293020</v>
      </c>
      <c r="AH440" s="748">
        <v>1086</v>
      </c>
      <c r="AI440" s="748">
        <f t="shared" si="316"/>
        <v>1748460</v>
      </c>
      <c r="AJ440" s="749">
        <f t="shared" si="317"/>
        <v>2041480</v>
      </c>
    </row>
    <row r="441" spans="1:36" s="403" customFormat="1" ht="17.45" hidden="1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3"/>
      <c r="K441" s="804">
        <v>182</v>
      </c>
      <c r="L441" s="805">
        <f t="shared" si="306"/>
        <v>0</v>
      </c>
      <c r="M441" s="804">
        <v>611</v>
      </c>
      <c r="N441" s="805">
        <f t="shared" si="307"/>
        <v>0</v>
      </c>
      <c r="O441" s="809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1">
        <f t="shared" si="300"/>
        <v>40</v>
      </c>
      <c r="AF441" s="748">
        <v>182</v>
      </c>
      <c r="AG441" s="748">
        <f t="shared" si="315"/>
        <v>7280</v>
      </c>
      <c r="AH441" s="748">
        <v>611</v>
      </c>
      <c r="AI441" s="748">
        <f t="shared" si="316"/>
        <v>24440</v>
      </c>
      <c r="AJ441" s="749">
        <f t="shared" si="317"/>
        <v>31720</v>
      </c>
    </row>
    <row r="442" spans="1:36" s="403" customFormat="1" ht="17.45" hidden="1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3"/>
      <c r="K442" s="804">
        <v>182</v>
      </c>
      <c r="L442" s="805">
        <f t="shared" si="306"/>
        <v>0</v>
      </c>
      <c r="M442" s="804">
        <v>496.6</v>
      </c>
      <c r="N442" s="805">
        <f t="shared" si="307"/>
        <v>0</v>
      </c>
      <c r="O442" s="809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1">
        <f t="shared" si="300"/>
        <v>760</v>
      </c>
      <c r="AF442" s="748">
        <v>182</v>
      </c>
      <c r="AG442" s="748">
        <f t="shared" si="315"/>
        <v>138320</v>
      </c>
      <c r="AH442" s="748">
        <v>496.6</v>
      </c>
      <c r="AI442" s="748">
        <f t="shared" si="316"/>
        <v>377416</v>
      </c>
      <c r="AJ442" s="749">
        <f t="shared" si="317"/>
        <v>515736</v>
      </c>
    </row>
    <row r="443" spans="1:36" s="403" customFormat="1" ht="17.45" hidden="1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3"/>
      <c r="K443" s="804">
        <v>182</v>
      </c>
      <c r="L443" s="805">
        <f t="shared" si="306"/>
        <v>0</v>
      </c>
      <c r="M443" s="804">
        <v>322.40000000000003</v>
      </c>
      <c r="N443" s="805">
        <f t="shared" si="307"/>
        <v>0</v>
      </c>
      <c r="O443" s="809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1">
        <f t="shared" si="300"/>
        <v>210</v>
      </c>
      <c r="AF443" s="748">
        <v>182</v>
      </c>
      <c r="AG443" s="748">
        <f t="shared" si="315"/>
        <v>38220</v>
      </c>
      <c r="AH443" s="748">
        <v>322.40000000000003</v>
      </c>
      <c r="AI443" s="748">
        <f t="shared" si="316"/>
        <v>67704</v>
      </c>
      <c r="AJ443" s="749">
        <f t="shared" si="317"/>
        <v>105924</v>
      </c>
    </row>
    <row r="444" spans="1:36" s="403" customFormat="1" ht="17.45" hidden="1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3"/>
      <c r="K444" s="804">
        <v>182</v>
      </c>
      <c r="L444" s="805">
        <f t="shared" si="306"/>
        <v>0</v>
      </c>
      <c r="M444" s="804">
        <v>184.6</v>
      </c>
      <c r="N444" s="805">
        <f t="shared" si="307"/>
        <v>0</v>
      </c>
      <c r="O444" s="809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1">
        <f t="shared" si="300"/>
        <v>1320</v>
      </c>
      <c r="AF444" s="748">
        <v>182</v>
      </c>
      <c r="AG444" s="748">
        <f t="shared" si="315"/>
        <v>240240</v>
      </c>
      <c r="AH444" s="748">
        <v>184.6</v>
      </c>
      <c r="AI444" s="748">
        <f t="shared" si="316"/>
        <v>243672</v>
      </c>
      <c r="AJ444" s="749">
        <f t="shared" si="317"/>
        <v>483912</v>
      </c>
    </row>
    <row r="445" spans="1:36" s="403" customFormat="1" ht="17.45" hidden="1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3"/>
      <c r="K445" s="804">
        <v>262</v>
      </c>
      <c r="L445" s="805">
        <f t="shared" si="306"/>
        <v>0</v>
      </c>
      <c r="M445" s="804">
        <v>200.20000000000002</v>
      </c>
      <c r="N445" s="805">
        <f t="shared" si="307"/>
        <v>0</v>
      </c>
      <c r="O445" s="809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1">
        <f t="shared" si="300"/>
        <v>20</v>
      </c>
      <c r="AF445" s="748">
        <v>262</v>
      </c>
      <c r="AG445" s="748">
        <f t="shared" si="315"/>
        <v>5240</v>
      </c>
      <c r="AH445" s="748">
        <v>200.20000000000002</v>
      </c>
      <c r="AI445" s="748">
        <f t="shared" si="316"/>
        <v>4004.0000000000005</v>
      </c>
      <c r="AJ445" s="749">
        <f t="shared" si="317"/>
        <v>9244</v>
      </c>
    </row>
    <row r="446" spans="1:36" s="403" customFormat="1" ht="17.45" hidden="1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3"/>
      <c r="K446" s="804">
        <v>262</v>
      </c>
      <c r="L446" s="805">
        <f t="shared" si="306"/>
        <v>0</v>
      </c>
      <c r="M446" s="804">
        <v>80.600000000000009</v>
      </c>
      <c r="N446" s="805">
        <f t="shared" si="307"/>
        <v>0</v>
      </c>
      <c r="O446" s="809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1">
        <f t="shared" si="300"/>
        <v>250</v>
      </c>
      <c r="AF446" s="748">
        <v>262</v>
      </c>
      <c r="AG446" s="748">
        <f t="shared" si="315"/>
        <v>65500</v>
      </c>
      <c r="AH446" s="748">
        <v>80.600000000000009</v>
      </c>
      <c r="AI446" s="748">
        <f t="shared" si="316"/>
        <v>20150.000000000004</v>
      </c>
      <c r="AJ446" s="749">
        <f t="shared" si="317"/>
        <v>85650</v>
      </c>
    </row>
    <row r="447" spans="1:36" s="403" customFormat="1" ht="17.45" hidden="1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3"/>
      <c r="K447" s="804">
        <v>131</v>
      </c>
      <c r="L447" s="805">
        <f t="shared" si="306"/>
        <v>0</v>
      </c>
      <c r="M447" s="804">
        <v>3434.6</v>
      </c>
      <c r="N447" s="805">
        <f t="shared" si="307"/>
        <v>0</v>
      </c>
      <c r="O447" s="809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1">
        <f t="shared" si="300"/>
        <v>32</v>
      </c>
      <c r="AF447" s="748">
        <v>131</v>
      </c>
      <c r="AG447" s="748">
        <f t="shared" si="315"/>
        <v>4192</v>
      </c>
      <c r="AH447" s="748">
        <v>3434.6</v>
      </c>
      <c r="AI447" s="748">
        <f t="shared" si="316"/>
        <v>109907.2</v>
      </c>
      <c r="AJ447" s="749">
        <f t="shared" si="317"/>
        <v>114099.2</v>
      </c>
    </row>
    <row r="448" spans="1:36" s="403" customFormat="1" ht="17.45" hidden="1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3"/>
      <c r="K448" s="804">
        <v>838.40000000000009</v>
      </c>
      <c r="L448" s="805">
        <f t="shared" si="306"/>
        <v>0</v>
      </c>
      <c r="M448" s="804">
        <v>1759</v>
      </c>
      <c r="N448" s="805">
        <f t="shared" si="307"/>
        <v>0</v>
      </c>
      <c r="O448" s="809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1">
        <f t="shared" si="300"/>
        <v>636</v>
      </c>
      <c r="AF448" s="748">
        <v>838.40000000000009</v>
      </c>
      <c r="AG448" s="748">
        <f t="shared" si="315"/>
        <v>533222.40000000002</v>
      </c>
      <c r="AH448" s="748">
        <v>1759</v>
      </c>
      <c r="AI448" s="748">
        <f t="shared" si="316"/>
        <v>1118724</v>
      </c>
      <c r="AJ448" s="749">
        <f t="shared" si="317"/>
        <v>1651946.4</v>
      </c>
    </row>
    <row r="449" spans="1:36" s="403" customFormat="1" ht="17.45" hidden="1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3"/>
      <c r="K449" s="804">
        <v>1965</v>
      </c>
      <c r="L449" s="805">
        <f t="shared" si="306"/>
        <v>0</v>
      </c>
      <c r="M449" s="804">
        <v>20594.600000000002</v>
      </c>
      <c r="N449" s="805">
        <f t="shared" si="307"/>
        <v>0</v>
      </c>
      <c r="O449" s="809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1">
        <f t="shared" si="300"/>
        <v>20</v>
      </c>
      <c r="AF449" s="748">
        <v>1965</v>
      </c>
      <c r="AG449" s="748">
        <f t="shared" si="315"/>
        <v>39300</v>
      </c>
      <c r="AH449" s="748">
        <v>20594.600000000002</v>
      </c>
      <c r="AI449" s="748">
        <f t="shared" si="316"/>
        <v>411892.00000000006</v>
      </c>
      <c r="AJ449" s="749">
        <f t="shared" si="317"/>
        <v>451192.00000000006</v>
      </c>
    </row>
    <row r="450" spans="1:36" s="403" customFormat="1" ht="27" hidden="1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3"/>
      <c r="K450" s="804">
        <v>246</v>
      </c>
      <c r="L450" s="805">
        <f t="shared" si="306"/>
        <v>0</v>
      </c>
      <c r="M450" s="804">
        <v>101</v>
      </c>
      <c r="N450" s="805">
        <f t="shared" si="307"/>
        <v>0</v>
      </c>
      <c r="O450" s="809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1">
        <f t="shared" si="300"/>
        <v>860</v>
      </c>
      <c r="AF450" s="748">
        <v>246</v>
      </c>
      <c r="AG450" s="748">
        <f t="shared" si="315"/>
        <v>211560</v>
      </c>
      <c r="AH450" s="748">
        <v>101</v>
      </c>
      <c r="AI450" s="748">
        <f t="shared" si="316"/>
        <v>86860</v>
      </c>
      <c r="AJ450" s="749">
        <f t="shared" si="317"/>
        <v>298420</v>
      </c>
    </row>
    <row r="451" spans="1:36" s="403" customFormat="1" ht="17.45" hidden="1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3"/>
      <c r="K451" s="804">
        <v>131</v>
      </c>
      <c r="L451" s="805">
        <f t="shared" si="306"/>
        <v>0</v>
      </c>
      <c r="M451" s="804">
        <v>408.2</v>
      </c>
      <c r="N451" s="805">
        <f t="shared" si="307"/>
        <v>0</v>
      </c>
      <c r="O451" s="809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1">
        <f t="shared" si="300"/>
        <v>64</v>
      </c>
      <c r="AF451" s="748">
        <v>131</v>
      </c>
      <c r="AG451" s="748">
        <f t="shared" si="315"/>
        <v>8384</v>
      </c>
      <c r="AH451" s="748">
        <v>408.2</v>
      </c>
      <c r="AI451" s="748">
        <f t="shared" si="316"/>
        <v>26124.799999999999</v>
      </c>
      <c r="AJ451" s="749">
        <f t="shared" si="317"/>
        <v>34508.800000000003</v>
      </c>
    </row>
    <row r="452" spans="1:36" s="403" customFormat="1" ht="17.45" hidden="1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3"/>
      <c r="K452" s="804">
        <v>65.5</v>
      </c>
      <c r="L452" s="805">
        <f t="shared" si="306"/>
        <v>0</v>
      </c>
      <c r="M452" s="804">
        <v>166.71200000000002</v>
      </c>
      <c r="N452" s="805">
        <f t="shared" si="307"/>
        <v>0</v>
      </c>
      <c r="O452" s="809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1">
        <f t="shared" si="300"/>
        <v>400</v>
      </c>
      <c r="AF452" s="748">
        <v>65.5</v>
      </c>
      <c r="AG452" s="748">
        <f t="shared" si="315"/>
        <v>26200</v>
      </c>
      <c r="AH452" s="748">
        <v>166.71200000000002</v>
      </c>
      <c r="AI452" s="748">
        <f t="shared" si="316"/>
        <v>66684.800000000003</v>
      </c>
      <c r="AJ452" s="749">
        <f t="shared" si="317"/>
        <v>92884.800000000003</v>
      </c>
    </row>
    <row r="453" spans="1:36" s="403" customFormat="1" ht="17.45" hidden="1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3"/>
      <c r="K453" s="804">
        <v>32.75</v>
      </c>
      <c r="L453" s="805">
        <f t="shared" si="306"/>
        <v>0</v>
      </c>
      <c r="M453" s="804">
        <v>36.816000000000003</v>
      </c>
      <c r="N453" s="805">
        <f t="shared" si="307"/>
        <v>0</v>
      </c>
      <c r="O453" s="809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1">
        <f t="shared" si="300"/>
        <v>1240</v>
      </c>
      <c r="AF453" s="748">
        <v>32.75</v>
      </c>
      <c r="AG453" s="748">
        <f t="shared" si="315"/>
        <v>40610</v>
      </c>
      <c r="AH453" s="748">
        <v>36.816000000000003</v>
      </c>
      <c r="AI453" s="748">
        <f t="shared" si="316"/>
        <v>45651.840000000004</v>
      </c>
      <c r="AJ453" s="749">
        <f t="shared" si="317"/>
        <v>86261.84</v>
      </c>
    </row>
    <row r="454" spans="1:36" s="403" customFormat="1" ht="17.45" hidden="1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3"/>
      <c r="K454" s="804">
        <v>262</v>
      </c>
      <c r="L454" s="805">
        <f t="shared" si="306"/>
        <v>0</v>
      </c>
      <c r="M454" s="804">
        <v>681.2</v>
      </c>
      <c r="N454" s="805">
        <f t="shared" si="307"/>
        <v>0</v>
      </c>
      <c r="O454" s="809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1">
        <f t="shared" si="300"/>
        <v>120</v>
      </c>
      <c r="AF454" s="748">
        <v>262</v>
      </c>
      <c r="AG454" s="748">
        <f t="shared" si="315"/>
        <v>31440</v>
      </c>
      <c r="AH454" s="748">
        <v>681.2</v>
      </c>
      <c r="AI454" s="748">
        <f t="shared" si="316"/>
        <v>81744</v>
      </c>
      <c r="AJ454" s="749">
        <f t="shared" si="317"/>
        <v>113184</v>
      </c>
    </row>
    <row r="455" spans="1:36" s="403" customFormat="1" ht="26.25" hidden="1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3"/>
      <c r="K455" s="804">
        <v>65.5</v>
      </c>
      <c r="L455" s="805">
        <f t="shared" si="306"/>
        <v>0</v>
      </c>
      <c r="M455" s="804">
        <v>348.40000000000003</v>
      </c>
      <c r="N455" s="805">
        <f t="shared" si="307"/>
        <v>0</v>
      </c>
      <c r="O455" s="809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1">
        <f t="shared" si="300"/>
        <v>10</v>
      </c>
      <c r="AF455" s="748">
        <v>65.5</v>
      </c>
      <c r="AG455" s="748">
        <f t="shared" si="315"/>
        <v>655</v>
      </c>
      <c r="AH455" s="748">
        <v>348.40000000000003</v>
      </c>
      <c r="AI455" s="748">
        <f t="shared" si="316"/>
        <v>3484.0000000000005</v>
      </c>
      <c r="AJ455" s="749">
        <f t="shared" si="317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3"/>
      <c r="K456" s="804">
        <v>458.5</v>
      </c>
      <c r="L456" s="805">
        <f t="shared" si="306"/>
        <v>0</v>
      </c>
      <c r="M456" s="804">
        <v>369.2</v>
      </c>
      <c r="N456" s="805">
        <f t="shared" si="307"/>
        <v>0</v>
      </c>
      <c r="O456" s="809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369.2</v>
      </c>
      <c r="AC456" s="512">
        <f t="shared" si="313"/>
        <v>110760</v>
      </c>
      <c r="AD456" s="668">
        <f t="shared" si="314"/>
        <v>248310</v>
      </c>
      <c r="AE456" s="741">
        <f t="shared" si="300"/>
        <v>1200</v>
      </c>
      <c r="AF456" s="748">
        <v>458.5</v>
      </c>
      <c r="AG456" s="748">
        <f t="shared" si="315"/>
        <v>550200</v>
      </c>
      <c r="AH456" s="748">
        <v>369.2</v>
      </c>
      <c r="AI456" s="748">
        <f t="shared" si="316"/>
        <v>443040</v>
      </c>
      <c r="AJ456" s="749">
        <f t="shared" si="317"/>
        <v>993240</v>
      </c>
    </row>
    <row r="457" spans="1:36" s="403" customFormat="1" ht="15" hidden="1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3"/>
      <c r="K457" s="804">
        <v>458.5</v>
      </c>
      <c r="L457" s="805">
        <f t="shared" si="306"/>
        <v>0</v>
      </c>
      <c r="M457" s="804">
        <v>254.8</v>
      </c>
      <c r="N457" s="805">
        <f t="shared" si="307"/>
        <v>0</v>
      </c>
      <c r="O457" s="809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1">
        <f t="shared" si="300"/>
        <v>105</v>
      </c>
      <c r="AF457" s="748">
        <v>458.5</v>
      </c>
      <c r="AG457" s="748">
        <f t="shared" si="315"/>
        <v>48142.5</v>
      </c>
      <c r="AH457" s="748">
        <v>254.8</v>
      </c>
      <c r="AI457" s="748">
        <f t="shared" si="316"/>
        <v>26754</v>
      </c>
      <c r="AJ457" s="749">
        <f t="shared" si="317"/>
        <v>74896.5</v>
      </c>
    </row>
    <row r="458" spans="1:36" s="403" customFormat="1" ht="15" hidden="1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3"/>
      <c r="K458" s="804">
        <v>1283.8</v>
      </c>
      <c r="L458" s="805">
        <f t="shared" si="306"/>
        <v>0</v>
      </c>
      <c r="M458" s="804">
        <v>2241.2000000000003</v>
      </c>
      <c r="N458" s="805">
        <f t="shared" si="307"/>
        <v>0</v>
      </c>
      <c r="O458" s="809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1">
        <f t="shared" si="300"/>
        <v>40</v>
      </c>
      <c r="AF458" s="748">
        <v>1283.8</v>
      </c>
      <c r="AG458" s="748">
        <f t="shared" si="315"/>
        <v>51352</v>
      </c>
      <c r="AH458" s="748">
        <v>2241.2000000000003</v>
      </c>
      <c r="AI458" s="748">
        <f t="shared" si="316"/>
        <v>89648.000000000015</v>
      </c>
      <c r="AJ458" s="749">
        <f t="shared" si="317"/>
        <v>141000</v>
      </c>
    </row>
    <row r="459" spans="1:36" s="403" customFormat="1" ht="15" hidden="1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3"/>
      <c r="K459" s="804">
        <v>1048</v>
      </c>
      <c r="L459" s="805">
        <f t="shared" si="306"/>
        <v>0</v>
      </c>
      <c r="M459" s="804">
        <v>1084.2</v>
      </c>
      <c r="N459" s="805">
        <f t="shared" si="307"/>
        <v>0</v>
      </c>
      <c r="O459" s="809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1">
        <f t="shared" si="300"/>
        <v>780</v>
      </c>
      <c r="AF459" s="748">
        <v>1048</v>
      </c>
      <c r="AG459" s="748">
        <f t="shared" si="315"/>
        <v>817440</v>
      </c>
      <c r="AH459" s="748">
        <v>1084.2</v>
      </c>
      <c r="AI459" s="748">
        <f t="shared" si="316"/>
        <v>845676</v>
      </c>
      <c r="AJ459" s="749">
        <f t="shared" si="317"/>
        <v>1663116</v>
      </c>
    </row>
    <row r="460" spans="1:36" s="403" customFormat="1" ht="15" hidden="1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3"/>
      <c r="K460" s="804">
        <v>1249.74</v>
      </c>
      <c r="L460" s="805">
        <f t="shared" si="306"/>
        <v>0</v>
      </c>
      <c r="M460" s="804"/>
      <c r="N460" s="805"/>
      <c r="O460" s="809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1">
        <f t="shared" si="300"/>
        <v>2.7</v>
      </c>
      <c r="AF460" s="748">
        <v>1249.74</v>
      </c>
      <c r="AG460" s="748">
        <f t="shared" si="315"/>
        <v>3374.2980000000002</v>
      </c>
      <c r="AH460" s="748"/>
      <c r="AI460" s="748"/>
      <c r="AJ460" s="749">
        <f t="shared" si="317"/>
        <v>3374.2980000000002</v>
      </c>
    </row>
    <row r="461" spans="1:36" s="403" customFormat="1" ht="15" hidden="1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8"/>
      <c r="K461" s="804">
        <v>1522.22</v>
      </c>
      <c r="L461" s="805">
        <f t="shared" si="306"/>
        <v>0</v>
      </c>
      <c r="M461" s="804">
        <v>1092</v>
      </c>
      <c r="N461" s="805">
        <f>M461*J461</f>
        <v>0</v>
      </c>
      <c r="O461" s="809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1">
        <f t="shared" si="300"/>
        <v>1.2</v>
      </c>
      <c r="AF461" s="748">
        <v>1522.22</v>
      </c>
      <c r="AG461" s="748">
        <f t="shared" si="315"/>
        <v>1826.664</v>
      </c>
      <c r="AH461" s="748">
        <v>1092</v>
      </c>
      <c r="AI461" s="748">
        <f>AH461*AE461</f>
        <v>1310.3999999999999</v>
      </c>
      <c r="AJ461" s="749">
        <f t="shared" si="317"/>
        <v>3137.0639999999999</v>
      </c>
    </row>
    <row r="462" spans="1:36" s="403" customFormat="1" ht="15" hidden="1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3"/>
      <c r="K462" s="804">
        <v>1249.74</v>
      </c>
      <c r="L462" s="805">
        <f t="shared" si="306"/>
        <v>0</v>
      </c>
      <c r="M462" s="804"/>
      <c r="N462" s="805"/>
      <c r="O462" s="809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1">
        <f t="shared" si="300"/>
        <v>1.5</v>
      </c>
      <c r="AF462" s="748">
        <v>1249.74</v>
      </c>
      <c r="AG462" s="748">
        <f t="shared" si="315"/>
        <v>1874.6100000000001</v>
      </c>
      <c r="AH462" s="748"/>
      <c r="AI462" s="748"/>
      <c r="AJ462" s="749">
        <f t="shared" si="317"/>
        <v>1874.6100000000001</v>
      </c>
    </row>
    <row r="463" spans="1:36" s="403" customFormat="1" ht="15" hidden="1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3"/>
      <c r="K463" s="804">
        <v>3144</v>
      </c>
      <c r="L463" s="805">
        <f t="shared" si="306"/>
        <v>0</v>
      </c>
      <c r="M463" s="804"/>
      <c r="N463" s="805"/>
      <c r="O463" s="809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1">
        <f t="shared" si="300"/>
        <v>1.2</v>
      </c>
      <c r="AF463" s="748">
        <v>3144</v>
      </c>
      <c r="AG463" s="748">
        <f t="shared" si="315"/>
        <v>3772.7999999999997</v>
      </c>
      <c r="AH463" s="748"/>
      <c r="AI463" s="748"/>
      <c r="AJ463" s="749">
        <f t="shared" si="317"/>
        <v>3772.7999999999997</v>
      </c>
    </row>
    <row r="464" spans="1:36" s="403" customFormat="1" ht="15" hidden="1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1">
        <f t="shared" si="300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7"/>
        <v>28704</v>
      </c>
    </row>
    <row r="465" spans="1:36" s="403" customFormat="1" ht="15" hidden="1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1">
        <f t="shared" si="300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7"/>
        <v>76800</v>
      </c>
    </row>
    <row r="466" spans="1:36" s="404" customFormat="1" ht="15" hidden="1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300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hidden="1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3"/>
      <c r="K467" s="804">
        <v>5502</v>
      </c>
      <c r="L467" s="805">
        <f t="shared" ref="L467:L482" si="321">K467*J467</f>
        <v>0</v>
      </c>
      <c r="M467" s="804">
        <v>87964</v>
      </c>
      <c r="N467" s="805">
        <f t="shared" ref="N467:N483" si="322">M467*J467</f>
        <v>0</v>
      </c>
      <c r="O467" s="809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1">
        <f t="shared" si="300"/>
        <v>1</v>
      </c>
      <c r="AF467" s="748">
        <v>5502</v>
      </c>
      <c r="AG467" s="748">
        <f t="shared" ref="AG467:AG482" si="330">AF467*AE467</f>
        <v>5502</v>
      </c>
      <c r="AH467" s="748">
        <v>87964</v>
      </c>
      <c r="AI467" s="748">
        <f t="shared" ref="AI467:AI483" si="331">AH467*AE467</f>
        <v>87964</v>
      </c>
      <c r="AJ467" s="749">
        <f t="shared" ref="AJ467:AJ484" si="332">AI467+AG467</f>
        <v>93466</v>
      </c>
    </row>
    <row r="468" spans="1:36" s="403" customFormat="1" ht="15" hidden="1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3"/>
      <c r="K468" s="804">
        <v>314.40000000000003</v>
      </c>
      <c r="L468" s="805">
        <f t="shared" si="321"/>
        <v>0</v>
      </c>
      <c r="M468" s="804">
        <v>2857.4</v>
      </c>
      <c r="N468" s="805">
        <f t="shared" si="322"/>
        <v>0</v>
      </c>
      <c r="O468" s="809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1">
        <f t="shared" si="300"/>
        <v>70</v>
      </c>
      <c r="AF468" s="748">
        <v>314.40000000000003</v>
      </c>
      <c r="AG468" s="748">
        <f t="shared" si="330"/>
        <v>22008.000000000004</v>
      </c>
      <c r="AH468" s="748">
        <v>2857.4</v>
      </c>
      <c r="AI468" s="748">
        <f t="shared" si="331"/>
        <v>200018</v>
      </c>
      <c r="AJ468" s="749">
        <f t="shared" si="332"/>
        <v>222026</v>
      </c>
    </row>
    <row r="469" spans="1:36" s="403" customFormat="1" ht="15" hidden="1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3"/>
      <c r="K469" s="804">
        <v>162.44</v>
      </c>
      <c r="L469" s="805">
        <f t="shared" si="321"/>
        <v>0</v>
      </c>
      <c r="M469" s="804">
        <v>496.6</v>
      </c>
      <c r="N469" s="805">
        <f t="shared" si="322"/>
        <v>0</v>
      </c>
      <c r="O469" s="809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1">
        <f t="shared" si="300"/>
        <v>15</v>
      </c>
      <c r="AF469" s="748">
        <v>162.44</v>
      </c>
      <c r="AG469" s="748">
        <f t="shared" si="330"/>
        <v>2436.6</v>
      </c>
      <c r="AH469" s="748">
        <v>496.6</v>
      </c>
      <c r="AI469" s="748">
        <f t="shared" si="331"/>
        <v>7449</v>
      </c>
      <c r="AJ469" s="749">
        <f t="shared" si="332"/>
        <v>9885.6</v>
      </c>
    </row>
    <row r="470" spans="1:36" s="403" customFormat="1" ht="15" hidden="1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3"/>
      <c r="K470" s="804">
        <v>162.44</v>
      </c>
      <c r="L470" s="805">
        <f t="shared" si="321"/>
        <v>0</v>
      </c>
      <c r="M470" s="804">
        <v>434.2</v>
      </c>
      <c r="N470" s="805">
        <f t="shared" si="322"/>
        <v>0</v>
      </c>
      <c r="O470" s="809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1">
        <f t="shared" si="300"/>
        <v>350</v>
      </c>
      <c r="AF470" s="748">
        <v>162.44</v>
      </c>
      <c r="AG470" s="748">
        <f t="shared" si="330"/>
        <v>56854</v>
      </c>
      <c r="AH470" s="748">
        <v>434.2</v>
      </c>
      <c r="AI470" s="748">
        <f t="shared" si="331"/>
        <v>151970</v>
      </c>
      <c r="AJ470" s="749">
        <f t="shared" si="332"/>
        <v>208824</v>
      </c>
    </row>
    <row r="471" spans="1:36" s="403" customFormat="1" ht="15" hidden="1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3"/>
      <c r="K471" s="804">
        <v>162.44</v>
      </c>
      <c r="L471" s="805">
        <f t="shared" si="321"/>
        <v>0</v>
      </c>
      <c r="M471" s="804">
        <v>184.6</v>
      </c>
      <c r="N471" s="805">
        <f t="shared" si="322"/>
        <v>0</v>
      </c>
      <c r="O471" s="809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1">
        <f t="shared" si="300"/>
        <v>210</v>
      </c>
      <c r="AF471" s="748">
        <v>162.44</v>
      </c>
      <c r="AG471" s="748">
        <f t="shared" si="330"/>
        <v>34112.400000000001</v>
      </c>
      <c r="AH471" s="748">
        <v>184.6</v>
      </c>
      <c r="AI471" s="748">
        <f t="shared" si="331"/>
        <v>38766</v>
      </c>
      <c r="AJ471" s="749">
        <f t="shared" si="332"/>
        <v>72878.399999999994</v>
      </c>
    </row>
    <row r="472" spans="1:36" s="403" customFormat="1" ht="15" hidden="1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3"/>
      <c r="K472" s="804">
        <v>162.44</v>
      </c>
      <c r="L472" s="805">
        <f t="shared" si="321"/>
        <v>0</v>
      </c>
      <c r="M472" s="804">
        <v>166.92000000000002</v>
      </c>
      <c r="N472" s="805">
        <f t="shared" si="322"/>
        <v>0</v>
      </c>
      <c r="O472" s="809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1">
        <f t="shared" si="300"/>
        <v>270</v>
      </c>
      <c r="AF472" s="748">
        <v>162.44</v>
      </c>
      <c r="AG472" s="748">
        <f t="shared" si="330"/>
        <v>43858.8</v>
      </c>
      <c r="AH472" s="748">
        <v>166.92000000000002</v>
      </c>
      <c r="AI472" s="748">
        <f t="shared" si="331"/>
        <v>45068.4</v>
      </c>
      <c r="AJ472" s="749">
        <f t="shared" si="332"/>
        <v>88927.200000000012</v>
      </c>
    </row>
    <row r="473" spans="1:36" s="403" customFormat="1" ht="15" hidden="1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3"/>
      <c r="K473" s="804">
        <v>838.40000000000009</v>
      </c>
      <c r="L473" s="805">
        <f t="shared" si="321"/>
        <v>0</v>
      </c>
      <c r="M473" s="804">
        <v>1759</v>
      </c>
      <c r="N473" s="805">
        <f t="shared" si="322"/>
        <v>0</v>
      </c>
      <c r="O473" s="809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1">
        <f t="shared" si="300"/>
        <v>300</v>
      </c>
      <c r="AF473" s="748">
        <v>838.40000000000009</v>
      </c>
      <c r="AG473" s="748">
        <f t="shared" si="330"/>
        <v>251520.00000000003</v>
      </c>
      <c r="AH473" s="748">
        <v>1759</v>
      </c>
      <c r="AI473" s="748">
        <f t="shared" si="331"/>
        <v>527700</v>
      </c>
      <c r="AJ473" s="749">
        <f t="shared" si="332"/>
        <v>779220</v>
      </c>
    </row>
    <row r="474" spans="1:36" s="403" customFormat="1" ht="15" hidden="1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3"/>
      <c r="K474" s="804">
        <v>262</v>
      </c>
      <c r="L474" s="805">
        <f t="shared" si="321"/>
        <v>0</v>
      </c>
      <c r="M474" s="804">
        <v>681.2</v>
      </c>
      <c r="N474" s="805">
        <f t="shared" si="322"/>
        <v>0</v>
      </c>
      <c r="O474" s="809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1">
        <f t="shared" si="300"/>
        <v>110</v>
      </c>
      <c r="AF474" s="748">
        <v>262</v>
      </c>
      <c r="AG474" s="748">
        <f t="shared" si="330"/>
        <v>28820</v>
      </c>
      <c r="AH474" s="748">
        <v>681.2</v>
      </c>
      <c r="AI474" s="748">
        <f t="shared" si="331"/>
        <v>74932</v>
      </c>
      <c r="AJ474" s="749">
        <f t="shared" si="332"/>
        <v>103752</v>
      </c>
    </row>
    <row r="475" spans="1:36" s="403" customFormat="1" ht="15" hidden="1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3"/>
      <c r="K475" s="804">
        <v>52.400000000000006</v>
      </c>
      <c r="L475" s="805">
        <f t="shared" si="321"/>
        <v>0</v>
      </c>
      <c r="M475" s="804">
        <v>130</v>
      </c>
      <c r="N475" s="805">
        <f t="shared" si="322"/>
        <v>0</v>
      </c>
      <c r="O475" s="809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1">
        <f t="shared" si="300"/>
        <v>30</v>
      </c>
      <c r="AF475" s="748">
        <v>52.400000000000006</v>
      </c>
      <c r="AG475" s="748">
        <f t="shared" si="330"/>
        <v>1572.0000000000002</v>
      </c>
      <c r="AH475" s="748">
        <v>130</v>
      </c>
      <c r="AI475" s="748">
        <f t="shared" si="331"/>
        <v>3900</v>
      </c>
      <c r="AJ475" s="749">
        <f t="shared" si="332"/>
        <v>5472</v>
      </c>
    </row>
    <row r="476" spans="1:36" s="403" customFormat="1" ht="15" hidden="1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8"/>
      <c r="K476" s="804">
        <v>45.85</v>
      </c>
      <c r="L476" s="805">
        <f t="shared" si="321"/>
        <v>0</v>
      </c>
      <c r="M476" s="804">
        <v>58.5</v>
      </c>
      <c r="N476" s="805">
        <f t="shared" si="322"/>
        <v>0</v>
      </c>
      <c r="O476" s="809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1">
        <f t="shared" si="300"/>
        <v>320</v>
      </c>
      <c r="AF476" s="748">
        <v>45.85</v>
      </c>
      <c r="AG476" s="748">
        <f t="shared" si="330"/>
        <v>14672</v>
      </c>
      <c r="AH476" s="748">
        <v>58.5</v>
      </c>
      <c r="AI476" s="748">
        <f t="shared" si="331"/>
        <v>18720</v>
      </c>
      <c r="AJ476" s="749">
        <f t="shared" si="332"/>
        <v>33392</v>
      </c>
    </row>
    <row r="477" spans="1:36" s="403" customFormat="1" ht="15" hidden="1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8"/>
      <c r="K477" s="804">
        <v>65.5</v>
      </c>
      <c r="L477" s="805">
        <f t="shared" si="321"/>
        <v>0</v>
      </c>
      <c r="M477" s="804">
        <v>166.71200000000002</v>
      </c>
      <c r="N477" s="805">
        <f t="shared" si="322"/>
        <v>0</v>
      </c>
      <c r="O477" s="809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1">
        <f t="shared" si="300"/>
        <v>100</v>
      </c>
      <c r="AF477" s="748">
        <v>65.5</v>
      </c>
      <c r="AG477" s="748">
        <f t="shared" si="330"/>
        <v>6550</v>
      </c>
      <c r="AH477" s="748">
        <v>166.71200000000002</v>
      </c>
      <c r="AI477" s="748">
        <f t="shared" si="331"/>
        <v>16671.2</v>
      </c>
      <c r="AJ477" s="749">
        <f t="shared" si="332"/>
        <v>23221.200000000001</v>
      </c>
    </row>
    <row r="478" spans="1:36" s="403" customFormat="1" ht="15" hidden="1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8"/>
      <c r="K478" s="804">
        <v>32.75</v>
      </c>
      <c r="L478" s="805">
        <f t="shared" si="321"/>
        <v>0</v>
      </c>
      <c r="M478" s="804">
        <v>43.42</v>
      </c>
      <c r="N478" s="805">
        <f t="shared" si="322"/>
        <v>0</v>
      </c>
      <c r="O478" s="809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1">
        <f t="shared" si="300"/>
        <v>30</v>
      </c>
      <c r="AF478" s="748">
        <v>32.75</v>
      </c>
      <c r="AG478" s="748">
        <f t="shared" si="330"/>
        <v>982.5</v>
      </c>
      <c r="AH478" s="748">
        <v>43.42</v>
      </c>
      <c r="AI478" s="748">
        <f t="shared" si="331"/>
        <v>1302.6000000000001</v>
      </c>
      <c r="AJ478" s="749">
        <f t="shared" si="332"/>
        <v>2285.1000000000004</v>
      </c>
    </row>
    <row r="479" spans="1:36" s="403" customFormat="1" ht="15" hidden="1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8"/>
      <c r="K479" s="804">
        <v>32.75</v>
      </c>
      <c r="L479" s="805">
        <f t="shared" si="321"/>
        <v>0</v>
      </c>
      <c r="M479" s="804">
        <v>36.816000000000003</v>
      </c>
      <c r="N479" s="805">
        <f t="shared" si="322"/>
        <v>0</v>
      </c>
      <c r="O479" s="809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1">
        <f t="shared" si="300"/>
        <v>420</v>
      </c>
      <c r="AF479" s="748">
        <v>32.75</v>
      </c>
      <c r="AG479" s="748">
        <f t="shared" si="330"/>
        <v>13755</v>
      </c>
      <c r="AH479" s="748">
        <v>36.816000000000003</v>
      </c>
      <c r="AI479" s="748">
        <f t="shared" si="331"/>
        <v>15462.720000000001</v>
      </c>
      <c r="AJ479" s="749">
        <f t="shared" si="332"/>
        <v>29217.72</v>
      </c>
    </row>
    <row r="480" spans="1:36" s="403" customFormat="1" ht="15" hidden="1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3"/>
      <c r="K480" s="804">
        <v>1965</v>
      </c>
      <c r="L480" s="805">
        <f t="shared" si="321"/>
        <v>0</v>
      </c>
      <c r="M480" s="804">
        <v>20594.600000000002</v>
      </c>
      <c r="N480" s="805">
        <f t="shared" si="322"/>
        <v>0</v>
      </c>
      <c r="O480" s="809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1">
        <f t="shared" si="300"/>
        <v>1</v>
      </c>
      <c r="AF480" s="748">
        <v>1965</v>
      </c>
      <c r="AG480" s="748">
        <f t="shared" si="330"/>
        <v>1965</v>
      </c>
      <c r="AH480" s="748">
        <v>20594.600000000002</v>
      </c>
      <c r="AI480" s="748">
        <f t="shared" si="331"/>
        <v>20594.600000000002</v>
      </c>
      <c r="AJ480" s="749">
        <f t="shared" si="332"/>
        <v>22559.600000000002</v>
      </c>
    </row>
    <row r="481" spans="1:36" s="403" customFormat="1" ht="15" hidden="1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3"/>
      <c r="K481" s="804">
        <v>262</v>
      </c>
      <c r="L481" s="805">
        <f t="shared" si="321"/>
        <v>0</v>
      </c>
      <c r="M481" s="804">
        <v>109.2</v>
      </c>
      <c r="N481" s="805">
        <f t="shared" si="322"/>
        <v>0</v>
      </c>
      <c r="O481" s="809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1">
        <f t="shared" ref="AE481:AE544" si="334">D481-S481-Y481</f>
        <v>15</v>
      </c>
      <c r="AF481" s="748">
        <v>262</v>
      </c>
      <c r="AG481" s="748">
        <f t="shared" si="330"/>
        <v>3930</v>
      </c>
      <c r="AH481" s="748">
        <v>109.2</v>
      </c>
      <c r="AI481" s="748">
        <f t="shared" si="331"/>
        <v>1638</v>
      </c>
      <c r="AJ481" s="749">
        <f t="shared" si="332"/>
        <v>5568</v>
      </c>
    </row>
    <row r="482" spans="1:36" s="403" customFormat="1" ht="15" hidden="1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3"/>
      <c r="K482" s="804">
        <v>1048</v>
      </c>
      <c r="L482" s="805">
        <f t="shared" si="321"/>
        <v>0</v>
      </c>
      <c r="M482" s="804">
        <v>1084.2</v>
      </c>
      <c r="N482" s="805">
        <f t="shared" si="322"/>
        <v>0</v>
      </c>
      <c r="O482" s="809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1">
        <f t="shared" si="334"/>
        <v>20</v>
      </c>
      <c r="AF482" s="748">
        <v>1048</v>
      </c>
      <c r="AG482" s="748">
        <f t="shared" si="330"/>
        <v>20960</v>
      </c>
      <c r="AH482" s="748">
        <v>1084.2</v>
      </c>
      <c r="AI482" s="748">
        <f t="shared" si="331"/>
        <v>21684</v>
      </c>
      <c r="AJ482" s="749">
        <f t="shared" si="332"/>
        <v>42644</v>
      </c>
    </row>
    <row r="483" spans="1:36" s="403" customFormat="1" ht="15" hidden="1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3"/>
      <c r="K483" s="804"/>
      <c r="L483" s="805"/>
      <c r="M483" s="804">
        <v>15600</v>
      </c>
      <c r="N483" s="805">
        <f t="shared" si="322"/>
        <v>0</v>
      </c>
      <c r="O483" s="809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1">
        <f t="shared" si="334"/>
        <v>1</v>
      </c>
      <c r="AF483" s="748"/>
      <c r="AG483" s="748"/>
      <c r="AH483" s="748">
        <v>15600</v>
      </c>
      <c r="AI483" s="748">
        <f t="shared" si="331"/>
        <v>15600</v>
      </c>
      <c r="AJ483" s="749">
        <f t="shared" si="332"/>
        <v>15600</v>
      </c>
    </row>
    <row r="484" spans="1:36" s="403" customFormat="1" ht="15" hidden="1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1">
        <f t="shared" si="334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32"/>
        <v>48000</v>
      </c>
    </row>
    <row r="485" spans="1:36" s="404" customFormat="1" ht="15" hidden="1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4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hidden="1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4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hidden="1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4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hidden="1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4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hidden="1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4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hidden="1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4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hidden="1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4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hidden="1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4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hidden="1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4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hidden="1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4"/>
        <v>0</v>
      </c>
      <c r="AF494" s="746"/>
      <c r="AG494" s="746"/>
      <c r="AH494" s="746"/>
      <c r="AI494" s="746"/>
      <c r="AJ494" s="747"/>
    </row>
    <row r="495" spans="1:36" s="404" customFormat="1" ht="15" hidden="1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4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hidden="1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3"/>
      <c r="K496" s="804">
        <v>5502</v>
      </c>
      <c r="L496" s="805">
        <f t="shared" ref="L496:L504" si="340">K496*J496</f>
        <v>0</v>
      </c>
      <c r="M496" s="804">
        <v>32487</v>
      </c>
      <c r="N496" s="805">
        <f t="shared" ref="N496:N505" si="341">M496*J496</f>
        <v>0</v>
      </c>
      <c r="O496" s="809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1">
        <f t="shared" si="334"/>
        <v>2</v>
      </c>
      <c r="AF496" s="748">
        <v>5502</v>
      </c>
      <c r="AG496" s="748">
        <f t="shared" ref="AG496:AG504" si="349">AF496*AE496</f>
        <v>11004</v>
      </c>
      <c r="AH496" s="748">
        <v>32487</v>
      </c>
      <c r="AI496" s="748">
        <f t="shared" ref="AI496:AI505" si="350">AH496*AE496</f>
        <v>64974</v>
      </c>
      <c r="AJ496" s="749">
        <f t="shared" ref="AJ496:AJ506" si="351">AI496+AG496</f>
        <v>75978</v>
      </c>
    </row>
    <row r="497" spans="1:37" s="403" customFormat="1" ht="17.45" hidden="1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3"/>
      <c r="K497" s="804">
        <v>214.84</v>
      </c>
      <c r="L497" s="805">
        <f t="shared" si="340"/>
        <v>0</v>
      </c>
      <c r="M497" s="804">
        <v>184.6</v>
      </c>
      <c r="N497" s="805">
        <f t="shared" si="341"/>
        <v>0</v>
      </c>
      <c r="O497" s="809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1">
        <f t="shared" si="334"/>
        <v>350</v>
      </c>
      <c r="AF497" s="748">
        <v>214.84</v>
      </c>
      <c r="AG497" s="748">
        <f t="shared" si="349"/>
        <v>75194</v>
      </c>
      <c r="AH497" s="748">
        <v>184.6</v>
      </c>
      <c r="AI497" s="748">
        <f t="shared" si="350"/>
        <v>64610</v>
      </c>
      <c r="AJ497" s="749">
        <f t="shared" si="351"/>
        <v>139804</v>
      </c>
    </row>
    <row r="498" spans="1:37" s="403" customFormat="1" ht="30.75" hidden="1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3"/>
      <c r="K498" s="804">
        <v>4585</v>
      </c>
      <c r="L498" s="805">
        <f t="shared" si="340"/>
        <v>0</v>
      </c>
      <c r="M498" s="804">
        <v>21362.9</v>
      </c>
      <c r="N498" s="805">
        <f t="shared" si="341"/>
        <v>0</v>
      </c>
      <c r="O498" s="809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1">
        <f t="shared" si="334"/>
        <v>23</v>
      </c>
      <c r="AF498" s="748">
        <v>4585</v>
      </c>
      <c r="AG498" s="748">
        <f t="shared" si="349"/>
        <v>105455</v>
      </c>
      <c r="AH498" s="748">
        <v>21362.9</v>
      </c>
      <c r="AI498" s="748">
        <f t="shared" si="350"/>
        <v>491346.7</v>
      </c>
      <c r="AJ498" s="749">
        <f t="shared" si="351"/>
        <v>596801.69999999995</v>
      </c>
    </row>
    <row r="499" spans="1:37" s="403" customFormat="1" ht="17.45" hidden="1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3"/>
      <c r="K499" s="804">
        <v>104.80000000000001</v>
      </c>
      <c r="L499" s="805">
        <f t="shared" si="340"/>
        <v>0</v>
      </c>
      <c r="M499" s="804">
        <v>119.60000000000001</v>
      </c>
      <c r="N499" s="805">
        <f t="shared" si="341"/>
        <v>0</v>
      </c>
      <c r="O499" s="809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1">
        <f t="shared" si="334"/>
        <v>350</v>
      </c>
      <c r="AF499" s="748">
        <v>104.80000000000001</v>
      </c>
      <c r="AG499" s="748">
        <f t="shared" si="349"/>
        <v>36680.000000000007</v>
      </c>
      <c r="AH499" s="748">
        <v>119.60000000000001</v>
      </c>
      <c r="AI499" s="748">
        <f t="shared" si="350"/>
        <v>41860</v>
      </c>
      <c r="AJ499" s="749">
        <f t="shared" si="351"/>
        <v>78540</v>
      </c>
    </row>
    <row r="500" spans="1:37" s="403" customFormat="1" ht="17.45" hidden="1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3"/>
      <c r="K500" s="804">
        <v>6.5500000000000007</v>
      </c>
      <c r="L500" s="805">
        <f t="shared" si="340"/>
        <v>0</v>
      </c>
      <c r="M500" s="804">
        <v>26.52</v>
      </c>
      <c r="N500" s="805">
        <f t="shared" si="341"/>
        <v>0</v>
      </c>
      <c r="O500" s="809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1">
        <f t="shared" si="334"/>
        <v>350</v>
      </c>
      <c r="AF500" s="748">
        <v>6.5500000000000007</v>
      </c>
      <c r="AG500" s="748">
        <f t="shared" si="349"/>
        <v>2292.5000000000005</v>
      </c>
      <c r="AH500" s="748">
        <v>26.52</v>
      </c>
      <c r="AI500" s="748">
        <f t="shared" si="350"/>
        <v>9282</v>
      </c>
      <c r="AJ500" s="749">
        <f t="shared" si="351"/>
        <v>11574.5</v>
      </c>
    </row>
    <row r="501" spans="1:37" s="403" customFormat="1" ht="17.45" hidden="1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3"/>
      <c r="K501" s="804">
        <v>655</v>
      </c>
      <c r="L501" s="805">
        <f t="shared" si="340"/>
        <v>0</v>
      </c>
      <c r="M501" s="804">
        <v>135.20000000000002</v>
      </c>
      <c r="N501" s="805">
        <f t="shared" si="341"/>
        <v>0</v>
      </c>
      <c r="O501" s="809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1">
        <f t="shared" si="334"/>
        <v>23</v>
      </c>
      <c r="AF501" s="748">
        <v>655</v>
      </c>
      <c r="AG501" s="748">
        <f t="shared" si="349"/>
        <v>15065</v>
      </c>
      <c r="AH501" s="748">
        <v>135.20000000000002</v>
      </c>
      <c r="AI501" s="748">
        <f t="shared" si="350"/>
        <v>3109.6000000000004</v>
      </c>
      <c r="AJ501" s="749">
        <f t="shared" si="351"/>
        <v>18174.599999999999</v>
      </c>
    </row>
    <row r="502" spans="1:37" s="403" customFormat="1" ht="17.45" hidden="1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3"/>
      <c r="K502" s="804">
        <v>65.5</v>
      </c>
      <c r="L502" s="805">
        <f t="shared" si="340"/>
        <v>0</v>
      </c>
      <c r="M502" s="804">
        <v>109.2</v>
      </c>
      <c r="N502" s="805">
        <f t="shared" si="341"/>
        <v>0</v>
      </c>
      <c r="O502" s="809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1">
        <f t="shared" si="334"/>
        <v>46</v>
      </c>
      <c r="AF502" s="748">
        <v>65.5</v>
      </c>
      <c r="AG502" s="748">
        <f t="shared" si="349"/>
        <v>3013</v>
      </c>
      <c r="AH502" s="748">
        <v>109.2</v>
      </c>
      <c r="AI502" s="748">
        <f t="shared" si="350"/>
        <v>5023.2</v>
      </c>
      <c r="AJ502" s="749">
        <f t="shared" si="351"/>
        <v>8036.2</v>
      </c>
    </row>
    <row r="503" spans="1:37" s="403" customFormat="1" ht="17.45" hidden="1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3"/>
      <c r="K503" s="804">
        <v>65.5</v>
      </c>
      <c r="L503" s="805">
        <f t="shared" si="340"/>
        <v>0</v>
      </c>
      <c r="M503" s="804">
        <v>127.4</v>
      </c>
      <c r="N503" s="805">
        <f t="shared" si="341"/>
        <v>0</v>
      </c>
      <c r="O503" s="809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1">
        <f t="shared" si="334"/>
        <v>23</v>
      </c>
      <c r="AF503" s="748">
        <v>65.5</v>
      </c>
      <c r="AG503" s="748">
        <f t="shared" si="349"/>
        <v>1506.5</v>
      </c>
      <c r="AH503" s="748">
        <v>127.4</v>
      </c>
      <c r="AI503" s="748">
        <f t="shared" si="350"/>
        <v>2930.2000000000003</v>
      </c>
      <c r="AJ503" s="749">
        <f t="shared" si="351"/>
        <v>4436.7000000000007</v>
      </c>
    </row>
    <row r="504" spans="1:37" s="403" customFormat="1" ht="17.45" hidden="1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3"/>
      <c r="K504" s="804">
        <v>32.75</v>
      </c>
      <c r="L504" s="805">
        <f t="shared" si="340"/>
        <v>0</v>
      </c>
      <c r="M504" s="804">
        <v>15.600000000000001</v>
      </c>
      <c r="N504" s="805">
        <f t="shared" si="341"/>
        <v>0</v>
      </c>
      <c r="O504" s="809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1">
        <f t="shared" si="334"/>
        <v>396</v>
      </c>
      <c r="AF504" s="748">
        <v>32.75</v>
      </c>
      <c r="AG504" s="748">
        <f t="shared" si="349"/>
        <v>12969</v>
      </c>
      <c r="AH504" s="748">
        <v>15.600000000000001</v>
      </c>
      <c r="AI504" s="748">
        <f t="shared" si="350"/>
        <v>6177.6</v>
      </c>
      <c r="AJ504" s="749">
        <f t="shared" si="351"/>
        <v>19146.599999999999</v>
      </c>
    </row>
    <row r="505" spans="1:37" s="403" customFormat="1" ht="17.45" hidden="1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3"/>
      <c r="K505" s="804"/>
      <c r="L505" s="805"/>
      <c r="M505" s="804">
        <v>19500</v>
      </c>
      <c r="N505" s="805">
        <f t="shared" si="341"/>
        <v>0</v>
      </c>
      <c r="O505" s="809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1">
        <f t="shared" si="334"/>
        <v>1</v>
      </c>
      <c r="AF505" s="748"/>
      <c r="AG505" s="748"/>
      <c r="AH505" s="748">
        <v>19500</v>
      </c>
      <c r="AI505" s="748">
        <f t="shared" si="350"/>
        <v>19500</v>
      </c>
      <c r="AJ505" s="749">
        <f t="shared" si="351"/>
        <v>19500</v>
      </c>
    </row>
    <row r="506" spans="1:37" s="403" customFormat="1" ht="17.45" hidden="1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1">
        <f t="shared" si="334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51"/>
        <v>31440</v>
      </c>
    </row>
    <row r="507" spans="1:37" s="403" customFormat="1" ht="17.45" hidden="1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4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4"/>
        <v>0</v>
      </c>
      <c r="AF508" s="746"/>
      <c r="AG508" s="742">
        <f>AG509+AG523+AG537+AG551</f>
        <v>23842192.499600001</v>
      </c>
      <c r="AH508" s="742"/>
      <c r="AI508" s="742">
        <f>AI509+AI523+AI537+AI551</f>
        <v>32124621.338344</v>
      </c>
      <c r="AJ508" s="743">
        <f>AJ509+AJ523+AJ537+AJ551</f>
        <v>55966813.837944008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4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4"/>
        <v>0</v>
      </c>
      <c r="AF510" s="748"/>
      <c r="AG510" s="748"/>
      <c r="AH510" s="748"/>
      <c r="AI510" s="748"/>
      <c r="AJ510" s="749"/>
    </row>
    <row r="511" spans="1:37" s="403" customFormat="1" ht="17.45" hidden="1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4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4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4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hidden="1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4"/>
        <v>0</v>
      </c>
      <c r="AF514" s="748"/>
      <c r="AG514" s="748"/>
      <c r="AH514" s="748"/>
      <c r="AI514" s="748"/>
      <c r="AJ514" s="749"/>
    </row>
    <row r="515" spans="1:36" s="403" customFormat="1" ht="24" hidden="1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4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hidden="1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4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hidden="1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4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hidden="1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4"/>
        <v>0</v>
      </c>
      <c r="AF518" s="748"/>
      <c r="AG518" s="748"/>
      <c r="AH518" s="748"/>
      <c r="AI518" s="748"/>
      <c r="AJ518" s="749"/>
    </row>
    <row r="519" spans="1:36" s="403" customFormat="1" ht="24" hidden="1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4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hidden="1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4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hidden="1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4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hidden="1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4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4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4"/>
        <v>0</v>
      </c>
      <c r="AF524" s="748"/>
      <c r="AG524" s="748"/>
      <c r="AH524" s="748"/>
      <c r="AI524" s="748"/>
      <c r="AJ524" s="749"/>
    </row>
    <row r="525" spans="1:36" s="403" customFormat="1" ht="24" hidden="1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4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4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4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hidden="1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4"/>
        <v>0</v>
      </c>
      <c r="AF528" s="748"/>
      <c r="AG528" s="748"/>
      <c r="AH528" s="748"/>
      <c r="AI528" s="748"/>
      <c r="AJ528" s="749"/>
    </row>
    <row r="529" spans="1:36" s="403" customFormat="1" ht="24" hidden="1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4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hidden="1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4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hidden="1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4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hidden="1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4"/>
        <v>0</v>
      </c>
      <c r="AF532" s="748"/>
      <c r="AG532" s="748"/>
      <c r="AH532" s="748"/>
      <c r="AI532" s="748"/>
      <c r="AJ532" s="749"/>
    </row>
    <row r="533" spans="1:36" s="403" customFormat="1" ht="24" hidden="1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4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hidden="1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4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hidden="1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4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hidden="1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4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hidden="1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4"/>
        <v>0</v>
      </c>
      <c r="AF537" s="756"/>
      <c r="AG537" s="756">
        <f>ROUND((SUM(AG539:AG550)),2)</f>
        <v>2965345.6</v>
      </c>
      <c r="AH537" s="756"/>
      <c r="AI537" s="756">
        <f>SUM(AI539:AI550)</f>
        <v>1149158.5699999991</v>
      </c>
      <c r="AJ537" s="757">
        <f>ROUND((SUM(AJ539:AJ550)),2)</f>
        <v>4114504.17</v>
      </c>
    </row>
    <row r="538" spans="1:36" s="403" customFormat="1" ht="24" hidden="1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4"/>
        <v>0</v>
      </c>
      <c r="AF538" s="748"/>
      <c r="AG538" s="748"/>
      <c r="AH538" s="748"/>
      <c r="AI538" s="748"/>
      <c r="AJ538" s="749"/>
    </row>
    <row r="539" spans="1:36" s="403" customFormat="1" ht="24" hidden="1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4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hidden="1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4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 hidden="1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4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hidden="1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4"/>
        <v>0</v>
      </c>
      <c r="AF542" s="744"/>
      <c r="AG542" s="744"/>
      <c r="AH542" s="744"/>
      <c r="AI542" s="744"/>
      <c r="AJ542" s="745"/>
    </row>
    <row r="543" spans="1:36" ht="24" hidden="1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4"/>
        <v>21</v>
      </c>
      <c r="AF543" s="744">
        <v>2513</v>
      </c>
      <c r="AG543" s="744">
        <f>AF543*AE543</f>
        <v>52773</v>
      </c>
      <c r="AH543" s="744">
        <v>6681</v>
      </c>
      <c r="AI543" s="744">
        <f>AH543*AE543</f>
        <v>140301</v>
      </c>
      <c r="AJ543" s="745">
        <f>AG543+AI543</f>
        <v>193074</v>
      </c>
    </row>
    <row r="544" spans="1:36" ht="24" hidden="1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4"/>
        <v>22.539999999999992</v>
      </c>
      <c r="AF544" s="744">
        <v>2333.7600000000002</v>
      </c>
      <c r="AG544" s="744">
        <f>ROUND((AF544*AE544),2)</f>
        <v>52602.95</v>
      </c>
      <c r="AH544" s="744">
        <v>2161.5</v>
      </c>
      <c r="AI544" s="744">
        <f>AH544*AE544</f>
        <v>48720.209999999985</v>
      </c>
      <c r="AJ544" s="745">
        <f>AG544+AI544</f>
        <v>101323.15999999997</v>
      </c>
    </row>
    <row r="545" spans="1:36" ht="24" hidden="1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64" si="353">D545-S545-Y545</f>
        <v>31.389999999999986</v>
      </c>
      <c r="AF545" s="744">
        <v>46.8</v>
      </c>
      <c r="AG545" s="744">
        <f>AF545*AE545</f>
        <v>1469.0519999999992</v>
      </c>
      <c r="AH545" s="744">
        <v>264</v>
      </c>
      <c r="AI545" s="744">
        <f>AH545*AE545</f>
        <v>8286.9599999999955</v>
      </c>
      <c r="AJ545" s="745">
        <f>AG545+AI545</f>
        <v>9756.0119999999952</v>
      </c>
    </row>
    <row r="546" spans="1:36" ht="24" hidden="1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3"/>
        <v>0</v>
      </c>
      <c r="AF546" s="744"/>
      <c r="AG546" s="744"/>
      <c r="AH546" s="744"/>
      <c r="AI546" s="744"/>
      <c r="AJ546" s="745"/>
    </row>
    <row r="547" spans="1:36" ht="38.25" hidden="1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3"/>
        <v>15.639999999999986</v>
      </c>
      <c r="AF547" s="744">
        <v>2475.7199999999998</v>
      </c>
      <c r="AG547" s="744">
        <f>AF547*AE547</f>
        <v>38720.26079999996</v>
      </c>
      <c r="AH547" s="744">
        <v>60860</v>
      </c>
      <c r="AI547" s="744">
        <f>AH547*AE547</f>
        <v>951850.39999999921</v>
      </c>
      <c r="AJ547" s="745">
        <f>AG547+AI547</f>
        <v>990570.66079999914</v>
      </c>
    </row>
    <row r="548" spans="1:36" ht="15.75" hidden="1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3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hidden="1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3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 hidden="1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3"/>
        <v>0</v>
      </c>
      <c r="AF550" s="744">
        <v>124800</v>
      </c>
      <c r="AG550" s="744">
        <f>AF550*AE550</f>
        <v>0</v>
      </c>
      <c r="AH550" s="744">
        <v>49408</v>
      </c>
      <c r="AI550" s="744">
        <f>AH550*AE550</f>
        <v>0</v>
      </c>
      <c r="AJ550" s="745">
        <f>AG550+AI550</f>
        <v>0</v>
      </c>
    </row>
    <row r="551" spans="1:36" ht="24" hidden="1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3"/>
        <v>0</v>
      </c>
      <c r="AF551" s="767"/>
      <c r="AG551" s="767">
        <f>SUM(AG553:AG564)</f>
        <v>2531103.7599999993</v>
      </c>
      <c r="AH551" s="767"/>
      <c r="AI551" s="767">
        <f>SUM(AI553:AI564)</f>
        <v>728511.96500000032</v>
      </c>
      <c r="AJ551" s="757">
        <f>SUM(AJ553:AJ564)</f>
        <v>3259615.7249999996</v>
      </c>
    </row>
    <row r="552" spans="1:36" ht="24" hidden="1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3"/>
        <v>0</v>
      </c>
      <c r="AF552" s="744"/>
      <c r="AG552" s="744"/>
      <c r="AH552" s="744"/>
      <c r="AI552" s="744"/>
      <c r="AJ552" s="745"/>
    </row>
    <row r="553" spans="1:36" s="403" customFormat="1" ht="24" hidden="1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3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hidden="1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3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 hidden="1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3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hidden="1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3"/>
        <v>0</v>
      </c>
      <c r="AF556" s="744"/>
      <c r="AG556" s="744"/>
      <c r="AH556" s="744"/>
      <c r="AI556" s="744"/>
      <c r="AJ556" s="745"/>
    </row>
    <row r="557" spans="1:36" ht="24" hidden="1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3"/>
        <v>13</v>
      </c>
      <c r="AF557" s="744">
        <v>2513</v>
      </c>
      <c r="AG557" s="744">
        <f>AF557*AE557</f>
        <v>32669</v>
      </c>
      <c r="AH557" s="744">
        <v>6681</v>
      </c>
      <c r="AI557" s="744">
        <f>AH557*AE557</f>
        <v>86853</v>
      </c>
      <c r="AJ557" s="745">
        <f>AG557+AI557</f>
        <v>119522</v>
      </c>
    </row>
    <row r="558" spans="1:36" ht="24" hidden="1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3"/>
        <v>14.049999999999997</v>
      </c>
      <c r="AF558" s="744">
        <v>2333.5</v>
      </c>
      <c r="AG558" s="744">
        <f>ROUND((AF558*AE558),2)</f>
        <v>32785.68</v>
      </c>
      <c r="AH558" s="744">
        <v>2161.5</v>
      </c>
      <c r="AI558" s="744">
        <f>AH558*AE558</f>
        <v>30369.074999999993</v>
      </c>
      <c r="AJ558" s="745">
        <f>AG558+AI558</f>
        <v>63154.75499999999</v>
      </c>
    </row>
    <row r="559" spans="1:36" ht="24" hidden="1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3"/>
        <v>19.47</v>
      </c>
      <c r="AF559" s="744">
        <v>46.8</v>
      </c>
      <c r="AG559" s="744">
        <f>ROUND((AF559*AE559),2)</f>
        <v>911.2</v>
      </c>
      <c r="AH559" s="744">
        <v>264</v>
      </c>
      <c r="AI559" s="744">
        <f>AH559*AE559</f>
        <v>5140.08</v>
      </c>
      <c r="AJ559" s="745">
        <f>AG559+AI559</f>
        <v>6051.28</v>
      </c>
    </row>
    <row r="560" spans="1:36" ht="24" hidden="1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3"/>
        <v>0</v>
      </c>
      <c r="AF560" s="744"/>
      <c r="AG560" s="744"/>
      <c r="AH560" s="744"/>
      <c r="AI560" s="744"/>
      <c r="AJ560" s="745"/>
    </row>
    <row r="561" spans="1:36" ht="24" hidden="1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3"/>
        <v>9.730000000000004</v>
      </c>
      <c r="AF561" s="744">
        <v>2475.7199999999998</v>
      </c>
      <c r="AG561" s="744">
        <f>ROUND((AF561*AE561),2)</f>
        <v>24088.76</v>
      </c>
      <c r="AH561" s="744">
        <v>62297</v>
      </c>
      <c r="AI561" s="744">
        <f>AH561*AE561</f>
        <v>606149.81000000029</v>
      </c>
      <c r="AJ561" s="745">
        <f>AG561+AI561</f>
        <v>630238.5700000003</v>
      </c>
    </row>
    <row r="562" spans="1:36" ht="24" hidden="1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3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hidden="1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3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hidden="1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3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3"/>
        <v>0</v>
      </c>
      <c r="AF564" s="769">
        <v>124800</v>
      </c>
      <c r="AG564" s="769">
        <f>AF564*AE564</f>
        <v>0</v>
      </c>
      <c r="AH564" s="769">
        <v>49408</v>
      </c>
      <c r="AI564" s="769">
        <f>AH564*AE564</f>
        <v>0</v>
      </c>
      <c r="AJ564" s="770">
        <f>AG564+AI564</f>
        <v>0</v>
      </c>
    </row>
    <row r="565" spans="1:36" ht="24" hidden="1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1"/>
      <c r="AF565" s="772"/>
      <c r="AG565" s="772"/>
      <c r="AH565" s="772"/>
      <c r="AI565" s="772"/>
      <c r="AJ565" s="773"/>
    </row>
    <row r="566" spans="1:36" ht="24" hidden="1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/>
      <c r="AF566" s="774"/>
      <c r="AG566" s="774">
        <f>SUM(AG567:AG580)</f>
        <v>0</v>
      </c>
      <c r="AH566" s="774"/>
      <c r="AI566" s="774">
        <f>SUM(AI567:AI580)</f>
        <v>0</v>
      </c>
      <c r="AJ566" s="775">
        <f>SUM(AJ567:AJ580)</f>
        <v>0</v>
      </c>
    </row>
    <row r="567" spans="1:36" ht="24" hidden="1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6"/>
      <c r="AF567" s="777">
        <v>1918.4687999999999</v>
      </c>
      <c r="AG567" s="777">
        <f t="shared" ref="AG567:AG580" si="367">AF567*AE567</f>
        <v>0</v>
      </c>
      <c r="AH567" s="777">
        <v>923.06500000000028</v>
      </c>
      <c r="AI567" s="777">
        <f t="shared" ref="AI567:AI572" si="368">AH567*AE567</f>
        <v>0</v>
      </c>
      <c r="AJ567" s="778">
        <f t="shared" ref="AJ567:AJ580" si="369">AI567+AG567</f>
        <v>0</v>
      </c>
    </row>
    <row r="568" spans="1:36" ht="24" hidden="1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8"/>
      <c r="AF568" s="779">
        <v>2793.7584000000002</v>
      </c>
      <c r="AG568" s="779">
        <f t="shared" si="367"/>
        <v>0</v>
      </c>
      <c r="AH568" s="779">
        <v>8448.9600000000009</v>
      </c>
      <c r="AI568" s="779">
        <f t="shared" si="368"/>
        <v>0</v>
      </c>
      <c r="AJ568" s="780">
        <f t="shared" si="369"/>
        <v>0</v>
      </c>
    </row>
    <row r="569" spans="1:36" ht="24" hidden="1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8"/>
      <c r="AF569" s="779">
        <v>78955</v>
      </c>
      <c r="AG569" s="779">
        <f t="shared" si="367"/>
        <v>0</v>
      </c>
      <c r="AH569" s="779">
        <v>48788.666666666664</v>
      </c>
      <c r="AI569" s="779">
        <f t="shared" si="368"/>
        <v>0</v>
      </c>
      <c r="AJ569" s="780">
        <f t="shared" si="369"/>
        <v>0</v>
      </c>
    </row>
    <row r="570" spans="1:36" s="403" customFormat="1" ht="24" hidden="1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8"/>
      <c r="AF570" s="781">
        <v>4059.5328000000004</v>
      </c>
      <c r="AG570" s="781">
        <f t="shared" si="367"/>
        <v>0</v>
      </c>
      <c r="AH570" s="781">
        <v>3397.68</v>
      </c>
      <c r="AI570" s="781">
        <f t="shared" si="368"/>
        <v>0</v>
      </c>
      <c r="AJ570" s="782">
        <f t="shared" si="369"/>
        <v>0</v>
      </c>
    </row>
    <row r="571" spans="1:36" s="403" customFormat="1" ht="24" hidden="1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8"/>
      <c r="AF571" s="781">
        <v>2754.1440000000002</v>
      </c>
      <c r="AG571" s="781">
        <f t="shared" si="367"/>
        <v>0</v>
      </c>
      <c r="AH571" s="781">
        <v>1121.1200000000001</v>
      </c>
      <c r="AI571" s="781">
        <f t="shared" si="368"/>
        <v>0</v>
      </c>
      <c r="AJ571" s="782">
        <f t="shared" si="369"/>
        <v>0</v>
      </c>
    </row>
    <row r="572" spans="1:36" s="403" customFormat="1" ht="24" hidden="1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8"/>
      <c r="AF572" s="781">
        <v>6442.0559999999996</v>
      </c>
      <c r="AG572" s="781">
        <f t="shared" si="367"/>
        <v>0</v>
      </c>
      <c r="AH572" s="781">
        <v>2333.7600000000002</v>
      </c>
      <c r="AI572" s="781">
        <f t="shared" si="368"/>
        <v>0</v>
      </c>
      <c r="AJ572" s="782">
        <f t="shared" si="369"/>
        <v>0</v>
      </c>
    </row>
    <row r="573" spans="1:36" s="403" customFormat="1" ht="24" hidden="1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8"/>
      <c r="AF573" s="781">
        <v>671.55840000000001</v>
      </c>
      <c r="AG573" s="781">
        <f t="shared" si="367"/>
        <v>0</v>
      </c>
      <c r="AH573" s="781"/>
      <c r="AI573" s="781"/>
      <c r="AJ573" s="782">
        <f t="shared" si="369"/>
        <v>0</v>
      </c>
    </row>
    <row r="574" spans="1:36" ht="24" hidden="1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8"/>
      <c r="AF574" s="779">
        <v>17405.925984000001</v>
      </c>
      <c r="AG574" s="779">
        <f t="shared" si="367"/>
        <v>0</v>
      </c>
      <c r="AH574" s="779">
        <v>6006</v>
      </c>
      <c r="AI574" s="779">
        <f>AH574*AE574</f>
        <v>0</v>
      </c>
      <c r="AJ574" s="780">
        <f t="shared" si="369"/>
        <v>0</v>
      </c>
    </row>
    <row r="575" spans="1:36" ht="24" hidden="1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8"/>
      <c r="AF575" s="779">
        <v>2601.3455999999996</v>
      </c>
      <c r="AG575" s="779">
        <f t="shared" si="367"/>
        <v>0</v>
      </c>
      <c r="AH575" s="779">
        <v>2059.2000000000003</v>
      </c>
      <c r="AI575" s="779">
        <f>AH575*AE575</f>
        <v>0</v>
      </c>
      <c r="AJ575" s="780">
        <f t="shared" si="369"/>
        <v>0</v>
      </c>
    </row>
    <row r="576" spans="1:36" ht="24" hidden="1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8"/>
      <c r="AF576" s="779">
        <v>2682.4607999999998</v>
      </c>
      <c r="AG576" s="779">
        <f t="shared" si="367"/>
        <v>0</v>
      </c>
      <c r="AH576" s="779">
        <v>2162.1600000000003</v>
      </c>
      <c r="AI576" s="779">
        <f>AH576*AE576</f>
        <v>0</v>
      </c>
      <c r="AJ576" s="780">
        <f t="shared" si="369"/>
        <v>0</v>
      </c>
    </row>
    <row r="577" spans="1:61" s="403" customFormat="1" ht="24" hidden="1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8"/>
      <c r="AF577" s="781">
        <v>297.108</v>
      </c>
      <c r="AG577" s="781">
        <f t="shared" si="367"/>
        <v>0</v>
      </c>
      <c r="AH577" s="781"/>
      <c r="AI577" s="781"/>
      <c r="AJ577" s="782">
        <f t="shared" si="369"/>
        <v>0</v>
      </c>
    </row>
    <row r="578" spans="1:61" s="403" customFormat="1" ht="24" hidden="1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8"/>
      <c r="AF578" s="781">
        <v>594.21600000000001</v>
      </c>
      <c r="AG578" s="781">
        <f t="shared" si="367"/>
        <v>0</v>
      </c>
      <c r="AH578" s="781"/>
      <c r="AI578" s="781"/>
      <c r="AJ578" s="782">
        <f t="shared" si="369"/>
        <v>0</v>
      </c>
    </row>
    <row r="579" spans="1:61" s="403" customFormat="1" ht="24" hidden="1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6"/>
      <c r="AF579" s="781">
        <v>2716.4160000000002</v>
      </c>
      <c r="AG579" s="781">
        <f t="shared" si="367"/>
        <v>0</v>
      </c>
      <c r="AH579" s="781"/>
      <c r="AI579" s="781"/>
      <c r="AJ579" s="782">
        <f t="shared" si="369"/>
        <v>0</v>
      </c>
    </row>
    <row r="580" spans="1:61" s="403" customFormat="1" ht="24" hidden="1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54">
        <v>2273.1120000000001</v>
      </c>
      <c r="AA580" s="955">
        <f t="shared" si="364"/>
        <v>0</v>
      </c>
      <c r="AB580" s="955"/>
      <c r="AC580" s="955"/>
      <c r="AD580" s="956">
        <f t="shared" si="366"/>
        <v>0</v>
      </c>
      <c r="AE580" s="783"/>
      <c r="AF580" s="784">
        <v>2273.1120000000001</v>
      </c>
      <c r="AG580" s="785">
        <f t="shared" si="367"/>
        <v>0</v>
      </c>
      <c r="AH580" s="785"/>
      <c r="AI580" s="785"/>
      <c r="AJ580" s="786">
        <f t="shared" si="369"/>
        <v>0</v>
      </c>
    </row>
    <row r="581" spans="1:61" ht="17.45" customHeight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ROUND((AG566+AG508+AG495+AG490+AG485+AG466+AG427+AG414+AG379+AG362+AG293+AG280+AG273+AG265+AG262+AG247+AG188+AG166+AG150+AG98+AG93+AG73+AG32),2)</f>
        <v>129665303.40000001</v>
      </c>
      <c r="AH581" s="772"/>
      <c r="AI581" s="772">
        <f>ROUND((AI566+AI508+AI495+AI490+AI485+AI466+AI427+AI414+AI379+AI362+AI293+AI280+AI273+AI265+AI262+AI247+AI188+AI166+AI150+AI98+AI93+AI73+AI32),2)</f>
        <v>173873928.16999999</v>
      </c>
      <c r="AJ581" s="773">
        <f>ROUND((AJ566+AJ508+AJ495+AJ490+AJ485+AJ466+AJ427+AJ414+AJ379+AJ362+AJ293+AJ280+AJ273+AJ265+AJ262+AJ247+AJ188+AJ166+AJ150+AJ98+AJ93+AJ73+AJ32),2)</f>
        <v>304278406.93000001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21610883.899999999</v>
      </c>
      <c r="AH582" s="789"/>
      <c r="AI582" s="789">
        <f>ROUND((AI581/1.2*0.2),2)</f>
        <v>28978988.030000001</v>
      </c>
      <c r="AJ582" s="790">
        <f>ROUND((AJ581/1.2*0.2),2)</f>
        <v>50713067.82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60"/>
      <c r="D585" s="1060"/>
      <c r="E585" s="1060"/>
      <c r="F585" s="1060"/>
      <c r="G585" s="1060"/>
      <c r="H585" s="1060"/>
      <c r="O585" s="459"/>
      <c r="P585" s="557"/>
      <c r="Q585" s="557"/>
      <c r="R585" s="558"/>
      <c r="S585" s="1061" t="s">
        <v>45</v>
      </c>
      <c r="T585" s="1061"/>
      <c r="U585" s="1061"/>
      <c r="V585" s="1061"/>
      <c r="W585" s="1061"/>
      <c r="X585" s="1061"/>
      <c r="Y585" s="1062" t="s">
        <v>45</v>
      </c>
      <c r="Z585" s="1062"/>
      <c r="AA585" s="1062"/>
      <c r="AB585" s="1062"/>
      <c r="AC585" s="1062"/>
      <c r="AD585" s="1062"/>
      <c r="AE585" s="1063" t="s">
        <v>45</v>
      </c>
      <c r="AF585" s="1063"/>
      <c r="AG585" s="1063"/>
      <c r="AH585" s="1063"/>
      <c r="AI585" s="1063"/>
      <c r="AJ585" s="1063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79" t="s">
        <v>40</v>
      </c>
      <c r="C586" s="1079"/>
      <c r="D586" s="1079"/>
      <c r="E586" s="1079"/>
      <c r="F586" s="1079"/>
      <c r="G586" s="1079"/>
      <c r="H586" s="1079"/>
      <c r="I586" s="1079"/>
      <c r="J586" s="1079"/>
      <c r="K586" s="1079"/>
      <c r="L586" s="1079"/>
      <c r="M586" s="1079"/>
      <c r="N586" s="1079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/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60"/>
      <c r="D587" s="1060"/>
      <c r="E587" s="1060"/>
      <c r="F587" s="1060"/>
      <c r="G587" s="1060"/>
      <c r="H587" s="1060"/>
      <c r="O587" s="459"/>
      <c r="P587" s="557"/>
      <c r="Q587" s="557"/>
      <c r="R587" s="558"/>
      <c r="S587" s="1061" t="s">
        <v>47</v>
      </c>
      <c r="T587" s="1061"/>
      <c r="U587" s="1061"/>
      <c r="V587" s="1061"/>
      <c r="W587" s="1061"/>
      <c r="X587" s="1061"/>
      <c r="Y587" s="1062" t="s">
        <v>47</v>
      </c>
      <c r="Z587" s="1062"/>
      <c r="AA587" s="1062"/>
      <c r="AB587" s="1062"/>
      <c r="AC587" s="1062"/>
      <c r="AD587" s="1062"/>
      <c r="AE587" s="1063" t="s">
        <v>47</v>
      </c>
      <c r="AF587" s="1063"/>
      <c r="AG587" s="1063"/>
      <c r="AH587" s="1063"/>
      <c r="AI587" s="1063"/>
      <c r="AJ587" s="1063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79" t="s">
        <v>40</v>
      </c>
      <c r="C588" s="1079"/>
      <c r="D588" s="1079"/>
      <c r="E588" s="1079"/>
      <c r="F588" s="1079"/>
      <c r="G588" s="1079"/>
      <c r="H588" s="1079"/>
      <c r="I588" s="1079"/>
      <c r="J588" s="1079"/>
      <c r="K588" s="1079"/>
      <c r="L588" s="1079"/>
      <c r="M588" s="1079"/>
      <c r="N588" s="1079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</mergeCells>
  <conditionalFormatting sqref="B46">
    <cfRule type="duplicateValues" dxfId="37" priority="13" stopIfTrue="1"/>
  </conditionalFormatting>
  <conditionalFormatting sqref="B47">
    <cfRule type="duplicateValues" dxfId="36" priority="12" stopIfTrue="1"/>
  </conditionalFormatting>
  <conditionalFormatting sqref="B48">
    <cfRule type="duplicateValues" dxfId="35" priority="11" stopIfTrue="1"/>
  </conditionalFormatting>
  <conditionalFormatting sqref="B49">
    <cfRule type="duplicateValues" dxfId="34" priority="10" stopIfTrue="1"/>
  </conditionalFormatting>
  <conditionalFormatting sqref="B50">
    <cfRule type="duplicateValues" dxfId="33" priority="9" stopIfTrue="1"/>
  </conditionalFormatting>
  <conditionalFormatting sqref="B51">
    <cfRule type="duplicateValues" dxfId="32" priority="8" stopIfTrue="1"/>
  </conditionalFormatting>
  <conditionalFormatting sqref="B52">
    <cfRule type="duplicateValues" dxfId="31" priority="14" stopIfTrue="1"/>
  </conditionalFormatting>
  <conditionalFormatting sqref="B78">
    <cfRule type="duplicateValues" dxfId="30" priority="7" stopIfTrue="1"/>
  </conditionalFormatting>
  <conditionalFormatting sqref="B357:B358 B327:B330 B343 B350 B360:B361 B359:C359">
    <cfRule type="duplicateValues" dxfId="29" priority="6" stopIfTrue="1"/>
  </conditionalFormatting>
  <conditionalFormatting sqref="D359">
    <cfRule type="duplicateValues" dxfId="28" priority="5" stopIfTrue="1"/>
  </conditionalFormatting>
  <conditionalFormatting sqref="P29 P30:Q30 P74:Q149 P151:Q272 P274:Q292 P294:Q378 P380:Q426 P428:Q506 P509:Q1048576 P32:Q72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P1:R23 P27:R28 R30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view="pageBreakPreview" topLeftCell="A386" zoomScale="60" zoomScaleNormal="100" workbookViewId="0">
      <selection activeCell="J27" sqref="J27"/>
    </sheetView>
  </sheetViews>
  <sheetFormatPr defaultColWidth="9.140625" defaultRowHeight="15" outlineLevelRow="1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customWidth="1"/>
    <col min="32" max="32" width="17" style="736" customWidth="1"/>
    <col min="33" max="33" width="18.85546875" style="736" customWidth="1"/>
    <col min="34" max="34" width="17" style="736" customWidth="1"/>
    <col min="35" max="35" width="19.5703125" style="736" customWidth="1"/>
    <col min="36" max="36" width="18.7109375" style="736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 hidden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8" t="s">
        <v>0</v>
      </c>
      <c r="W2" s="1129"/>
      <c r="X2" s="1130"/>
      <c r="Y2" s="947"/>
      <c r="Z2" s="545"/>
      <c r="AA2" s="936"/>
      <c r="AB2" s="1157" t="s">
        <v>0</v>
      </c>
      <c r="AC2" s="1158"/>
      <c r="AD2" s="1159"/>
      <c r="AE2" s="734"/>
      <c r="AF2" s="734"/>
      <c r="AG2" s="734"/>
      <c r="AH2" s="734"/>
      <c r="AI2" s="734"/>
      <c r="AJ2" s="734"/>
      <c r="AK2" s="935"/>
    </row>
    <row r="3" spans="1:38" s="2" customFormat="1" hidden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8" t="s">
        <v>2</v>
      </c>
      <c r="W3" s="1129"/>
      <c r="X3" s="1130"/>
      <c r="Y3" s="947"/>
      <c r="Z3" s="545"/>
      <c r="AA3" s="937" t="s">
        <v>1</v>
      </c>
      <c r="AB3" s="1157" t="s">
        <v>2</v>
      </c>
      <c r="AC3" s="1158"/>
      <c r="AD3" s="1159"/>
      <c r="AE3" s="734"/>
      <c r="AF3" s="734"/>
      <c r="AG3" s="734"/>
      <c r="AH3" s="734"/>
      <c r="AI3" s="734"/>
      <c r="AJ3" s="734"/>
      <c r="AK3" s="935"/>
    </row>
    <row r="4" spans="1:38" s="2" customFormat="1" hidden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46"/>
      <c r="W4" s="1147"/>
      <c r="X4" s="1148"/>
      <c r="Y4" s="947"/>
      <c r="Z4" s="545"/>
      <c r="AA4" s="937"/>
      <c r="AB4" s="1160"/>
      <c r="AC4" s="1161"/>
      <c r="AD4" s="1162"/>
      <c r="AE4" s="734"/>
      <c r="AF4" s="734"/>
      <c r="AG4" s="734"/>
      <c r="AH4" s="734"/>
      <c r="AI4" s="734"/>
      <c r="AJ4" s="734"/>
      <c r="AK4" s="935"/>
    </row>
    <row r="5" spans="1:38" s="2" customFormat="1" ht="12.6" hidden="1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43"/>
      <c r="W5" s="1144"/>
      <c r="X5" s="1145"/>
      <c r="Y5" s="947"/>
      <c r="Z5" s="545"/>
      <c r="AA5" s="937" t="s">
        <v>4</v>
      </c>
      <c r="AB5" s="1163"/>
      <c r="AC5" s="1164"/>
      <c r="AD5" s="1165"/>
      <c r="AE5" s="734"/>
      <c r="AF5" s="734"/>
      <c r="AG5" s="734"/>
      <c r="AH5" s="734"/>
      <c r="AI5" s="734"/>
      <c r="AJ5" s="734"/>
      <c r="AK5" s="935"/>
    </row>
    <row r="6" spans="1:38" s="2" customFormat="1" hidden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46"/>
      <c r="W6" s="1147"/>
      <c r="X6" s="1148"/>
      <c r="Y6" s="947"/>
      <c r="Z6" s="545"/>
      <c r="AA6" s="937"/>
      <c r="AB6" s="1160"/>
      <c r="AC6" s="1161"/>
      <c r="AD6" s="1162"/>
      <c r="AE6" s="734"/>
      <c r="AF6" s="734"/>
      <c r="AG6" s="734"/>
      <c r="AH6" s="734"/>
      <c r="AI6" s="734"/>
      <c r="AJ6" s="734"/>
      <c r="AK6" s="935"/>
    </row>
    <row r="7" spans="1:38" s="2" customFormat="1" ht="36.75" hidden="1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43" t="s">
        <v>42</v>
      </c>
      <c r="W7" s="1144"/>
      <c r="X7" s="1145"/>
      <c r="Y7" s="948"/>
      <c r="Z7" s="545"/>
      <c r="AA7" s="937" t="s">
        <v>4</v>
      </c>
      <c r="AB7" s="1163" t="s">
        <v>42</v>
      </c>
      <c r="AC7" s="1164"/>
      <c r="AD7" s="1165"/>
      <c r="AE7" s="734"/>
      <c r="AF7" s="734"/>
      <c r="AG7" s="734"/>
      <c r="AH7" s="734"/>
      <c r="AI7" s="734"/>
      <c r="AJ7" s="734"/>
      <c r="AK7" s="935"/>
    </row>
    <row r="8" spans="1:38" s="2" customFormat="1" hidden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46"/>
      <c r="W8" s="1147"/>
      <c r="X8" s="1148"/>
      <c r="Y8" s="947"/>
      <c r="Z8" s="545"/>
      <c r="AA8" s="937"/>
      <c r="AB8" s="1160"/>
      <c r="AC8" s="1161"/>
      <c r="AD8" s="1162"/>
      <c r="AE8" s="734"/>
      <c r="AF8" s="734"/>
      <c r="AG8" s="734"/>
      <c r="AH8" s="734"/>
      <c r="AI8" s="734"/>
      <c r="AJ8" s="734"/>
      <c r="AK8" s="935"/>
    </row>
    <row r="9" spans="1:38" s="2" customFormat="1" ht="30" hidden="1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43" t="s">
        <v>43</v>
      </c>
      <c r="W9" s="1144"/>
      <c r="X9" s="1145"/>
      <c r="Y9" s="947"/>
      <c r="Z9" s="545"/>
      <c r="AA9" s="937" t="s">
        <v>4</v>
      </c>
      <c r="AB9" s="1163" t="s">
        <v>43</v>
      </c>
      <c r="AC9" s="1164"/>
      <c r="AD9" s="1165"/>
      <c r="AE9" s="734"/>
      <c r="AF9" s="734"/>
      <c r="AG9" s="734"/>
      <c r="AH9" s="734"/>
      <c r="AI9" s="734"/>
      <c r="AJ9" s="734"/>
      <c r="AK9" s="935"/>
    </row>
    <row r="10" spans="1:38" s="2" customFormat="1" ht="16.5" hidden="1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46"/>
      <c r="W10" s="1147"/>
      <c r="X10" s="1148"/>
      <c r="Y10" s="947"/>
      <c r="Z10" s="545"/>
      <c r="AA10" s="936"/>
      <c r="AB10" s="1160"/>
      <c r="AC10" s="1161"/>
      <c r="AD10" s="1162"/>
      <c r="AE10" s="734"/>
      <c r="AF10" s="734"/>
      <c r="AG10" s="734"/>
      <c r="AH10" s="734"/>
      <c r="AI10" s="734"/>
      <c r="AJ10" s="734"/>
      <c r="AK10" s="935"/>
    </row>
    <row r="11" spans="1:38" s="2" customFormat="1" ht="32.25" hidden="1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43"/>
      <c r="W11" s="1144"/>
      <c r="X11" s="1145"/>
      <c r="Y11" s="947"/>
      <c r="Z11" s="545"/>
      <c r="AA11" s="936"/>
      <c r="AB11" s="1163"/>
      <c r="AC11" s="1164"/>
      <c r="AD11" s="1165"/>
      <c r="AE11" s="734"/>
      <c r="AF11" s="734"/>
      <c r="AG11" s="734"/>
      <c r="AH11" s="734"/>
      <c r="AI11" s="734"/>
      <c r="AJ11" s="734"/>
      <c r="AK11" s="935"/>
    </row>
    <row r="12" spans="1:38" s="2" customFormat="1" hidden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46"/>
      <c r="W12" s="1147"/>
      <c r="X12" s="1148"/>
      <c r="Y12" s="947"/>
      <c r="Z12" s="545"/>
      <c r="AA12" s="936"/>
      <c r="AB12" s="1160"/>
      <c r="AC12" s="1161"/>
      <c r="AD12" s="1162"/>
      <c r="AE12" s="734"/>
      <c r="AF12" s="734"/>
      <c r="AG12" s="734"/>
      <c r="AH12" s="734"/>
      <c r="AI12" s="734"/>
      <c r="AJ12" s="734"/>
      <c r="AK12" s="935"/>
    </row>
    <row r="13" spans="1:38" s="2" customFormat="1" ht="23.25" hidden="1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43"/>
      <c r="W13" s="1144"/>
      <c r="X13" s="1145"/>
      <c r="Y13" s="947"/>
      <c r="Z13" s="545"/>
      <c r="AA13" s="936"/>
      <c r="AB13" s="1163"/>
      <c r="AC13" s="1164"/>
      <c r="AD13" s="1165"/>
      <c r="AE13" s="734"/>
      <c r="AF13" s="734"/>
      <c r="AG13" s="734"/>
      <c r="AH13" s="734"/>
      <c r="AI13" s="734"/>
      <c r="AJ13" s="734"/>
      <c r="AK13" s="935"/>
    </row>
    <row r="14" spans="1:38" s="2" customFormat="1" hidden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8"/>
      <c r="W14" s="1129"/>
      <c r="X14" s="1130"/>
      <c r="Y14" s="947"/>
      <c r="Z14" s="545"/>
      <c r="AA14" s="937" t="s">
        <v>13</v>
      </c>
      <c r="AB14" s="1157"/>
      <c r="AC14" s="1158"/>
      <c r="AD14" s="1159"/>
      <c r="AE14" s="734"/>
      <c r="AF14" s="734"/>
      <c r="AG14" s="734"/>
      <c r="AH14" s="734"/>
      <c r="AI14" s="734"/>
      <c r="AJ14" s="734"/>
      <c r="AK14" s="935"/>
    </row>
    <row r="15" spans="1:38" s="2" customFormat="1" ht="15" hidden="1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31" t="s">
        <v>136</v>
      </c>
      <c r="W15" s="1132"/>
      <c r="X15" s="1133"/>
      <c r="Y15" s="947"/>
      <c r="Z15" s="938" t="s">
        <v>14</v>
      </c>
      <c r="AA15" s="939" t="s">
        <v>15</v>
      </c>
      <c r="AB15" s="1166" t="s">
        <v>136</v>
      </c>
      <c r="AC15" s="1167"/>
      <c r="AD15" s="1168"/>
      <c r="AE15" s="734"/>
      <c r="AF15" s="734"/>
      <c r="AG15" s="734"/>
      <c r="AH15" s="734"/>
      <c r="AI15" s="734"/>
      <c r="AJ15" s="734"/>
      <c r="AK15" s="935"/>
    </row>
    <row r="16" spans="1:38" s="2" customFormat="1" hidden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4" t="s">
        <v>603</v>
      </c>
      <c r="W16" s="1135"/>
      <c r="X16" s="1136"/>
      <c r="Y16" s="947"/>
      <c r="Z16" s="545"/>
      <c r="AA16" s="939" t="s">
        <v>16</v>
      </c>
      <c r="AB16" s="1169" t="s">
        <v>603</v>
      </c>
      <c r="AC16" s="1170"/>
      <c r="AD16" s="1171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 hidden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4" t="s">
        <v>29</v>
      </c>
      <c r="W17" s="1135"/>
      <c r="X17" s="1136"/>
      <c r="Y17" s="947"/>
      <c r="Z17" s="938" t="s">
        <v>1131</v>
      </c>
      <c r="AA17" s="940" t="s">
        <v>15</v>
      </c>
      <c r="AB17" s="1169" t="s">
        <v>29</v>
      </c>
      <c r="AC17" s="1170"/>
      <c r="AD17" s="1171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 hidden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4" t="s">
        <v>1132</v>
      </c>
      <c r="W18" s="1135"/>
      <c r="X18" s="1136"/>
      <c r="Y18" s="947"/>
      <c r="Z18" s="545"/>
      <c r="AA18" s="940" t="s">
        <v>16</v>
      </c>
      <c r="AB18" s="1169" t="s">
        <v>1132</v>
      </c>
      <c r="AC18" s="1170"/>
      <c r="AD18" s="1171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 hidden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8"/>
      <c r="W19" s="1129"/>
      <c r="X19" s="1130"/>
      <c r="Y19" s="947"/>
      <c r="Z19" s="545"/>
      <c r="AA19" s="937" t="s">
        <v>17</v>
      </c>
      <c r="AB19" s="1157"/>
      <c r="AC19" s="1158"/>
      <c r="AD19" s="1159"/>
      <c r="AE19" s="734"/>
      <c r="AF19" s="734"/>
      <c r="AG19" s="734"/>
      <c r="AH19" s="734"/>
      <c r="AI19" s="734"/>
      <c r="AJ19" s="734"/>
      <c r="AK19" s="935"/>
    </row>
    <row r="20" spans="1:38" s="2" customFormat="1" hidden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hidden="1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7" t="s">
        <v>18</v>
      </c>
      <c r="V21" s="1139" t="s">
        <v>19</v>
      </c>
      <c r="W21" s="1141" t="s">
        <v>20</v>
      </c>
      <c r="X21" s="1142"/>
      <c r="Y21" s="947"/>
      <c r="Z21" s="938"/>
      <c r="AA21" s="1149" t="s">
        <v>18</v>
      </c>
      <c r="AB21" s="1151" t="s">
        <v>19</v>
      </c>
      <c r="AC21" s="1153" t="s">
        <v>20</v>
      </c>
      <c r="AD21" s="1154"/>
      <c r="AE21" s="734"/>
      <c r="AF21" s="734"/>
      <c r="AG21" s="734"/>
      <c r="AH21" s="734"/>
      <c r="AI21" s="734"/>
      <c r="AJ21" s="734"/>
      <c r="AK21" s="935"/>
    </row>
    <row r="22" spans="1:38" s="2" customFormat="1" hidden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8"/>
      <c r="V22" s="1140"/>
      <c r="W22" s="664" t="s">
        <v>21</v>
      </c>
      <c r="X22" s="664" t="s">
        <v>22</v>
      </c>
      <c r="Y22" s="947"/>
      <c r="Z22" s="938"/>
      <c r="AA22" s="1150"/>
      <c r="AB22" s="1152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 hidden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 hidden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 hidden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5"/>
      <c r="AF25" s="735"/>
      <c r="AG25" s="735"/>
      <c r="AH25" s="735"/>
      <c r="AI25" s="735"/>
      <c r="AJ25" s="735"/>
      <c r="AK25" s="546"/>
    </row>
    <row r="26" spans="1:38" ht="21" hidden="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511"/>
      <c r="Z26" s="511"/>
      <c r="AA26" s="511"/>
      <c r="AB26" s="511"/>
      <c r="AC26" s="511"/>
      <c r="AD26" s="511"/>
    </row>
    <row r="27" spans="1:38" ht="17.25" customHeight="1" thickBot="1">
      <c r="B27" s="995"/>
      <c r="C27" s="995"/>
      <c r="D27" s="417"/>
      <c r="E27" s="417"/>
      <c r="F27" s="417"/>
      <c r="G27" s="417"/>
      <c r="H27" s="417"/>
      <c r="I27" s="417"/>
      <c r="J27" s="995"/>
      <c r="K27" s="542"/>
      <c r="L27" s="995"/>
      <c r="Y27" s="511"/>
      <c r="Z27" s="511"/>
      <c r="AA27" s="511"/>
      <c r="AB27" s="511"/>
      <c r="AC27" s="511"/>
      <c r="AD27" s="511"/>
      <c r="AE27" s="1043" t="s">
        <v>1138</v>
      </c>
      <c r="AF27" s="1043"/>
      <c r="AG27" s="1043"/>
      <c r="AH27" s="1043"/>
      <c r="AI27" s="1043"/>
      <c r="AJ27" s="1043"/>
    </row>
    <row r="28" spans="1:38" ht="21.75" customHeight="1" thickBot="1">
      <c r="B28" s="995"/>
      <c r="C28" s="995"/>
      <c r="D28" s="417"/>
      <c r="E28" s="417"/>
      <c r="F28" s="417"/>
      <c r="G28" s="417"/>
      <c r="H28" s="417"/>
      <c r="I28" s="417"/>
      <c r="J28" s="995"/>
      <c r="K28" s="542"/>
      <c r="L28" s="995"/>
      <c r="S28" s="1044" t="s">
        <v>1139</v>
      </c>
      <c r="T28" s="1044"/>
      <c r="U28" s="1044"/>
      <c r="V28" s="1044"/>
      <c r="W28" s="1044"/>
      <c r="X28" s="1044"/>
      <c r="Y28" s="1045" t="s">
        <v>1141</v>
      </c>
      <c r="Z28" s="1045"/>
      <c r="AA28" s="1045"/>
      <c r="AB28" s="1045"/>
      <c r="AC28" s="1045"/>
      <c r="AD28" s="10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46" t="s">
        <v>48</v>
      </c>
      <c r="B29" s="1048" t="s">
        <v>139</v>
      </c>
      <c r="C29" s="1050" t="s">
        <v>140</v>
      </c>
      <c r="D29" s="1126" t="s">
        <v>141</v>
      </c>
      <c r="E29" s="1122" t="s">
        <v>142</v>
      </c>
      <c r="F29" s="1123"/>
      <c r="G29" s="1122" t="s">
        <v>143</v>
      </c>
      <c r="H29" s="1123"/>
      <c r="I29" s="1124" t="s">
        <v>144</v>
      </c>
      <c r="J29" s="1070" t="s">
        <v>141</v>
      </c>
      <c r="K29" s="1072" t="s">
        <v>142</v>
      </c>
      <c r="L29" s="1073"/>
      <c r="M29" s="1072" t="s">
        <v>143</v>
      </c>
      <c r="N29" s="1073"/>
      <c r="O29" s="1074" t="s">
        <v>144</v>
      </c>
      <c r="P29" s="1076" t="s">
        <v>1136</v>
      </c>
      <c r="Q29" s="1077"/>
      <c r="R29" s="1078"/>
      <c r="S29" s="1068" t="s">
        <v>141</v>
      </c>
      <c r="T29" s="1064" t="s">
        <v>142</v>
      </c>
      <c r="U29" s="1065"/>
      <c r="V29" s="1064" t="s">
        <v>143</v>
      </c>
      <c r="W29" s="1065"/>
      <c r="X29" s="1066" t="s">
        <v>144</v>
      </c>
      <c r="Y29" s="1068" t="s">
        <v>141</v>
      </c>
      <c r="Z29" s="1064" t="s">
        <v>142</v>
      </c>
      <c r="AA29" s="1065"/>
      <c r="AB29" s="1064" t="s">
        <v>143</v>
      </c>
      <c r="AC29" s="1065"/>
      <c r="AD29" s="1066" t="s">
        <v>144</v>
      </c>
      <c r="AE29" s="1080" t="s">
        <v>141</v>
      </c>
      <c r="AF29" s="1082" t="s">
        <v>142</v>
      </c>
      <c r="AG29" s="1083"/>
      <c r="AH29" s="1082" t="s">
        <v>143</v>
      </c>
      <c r="AI29" s="1083"/>
      <c r="AJ29" s="1058" t="s">
        <v>144</v>
      </c>
      <c r="AK29" s="935"/>
    </row>
    <row r="30" spans="1:38" s="197" customFormat="1" ht="27.75" customHeight="1" thickBot="1">
      <c r="A30" s="1047"/>
      <c r="B30" s="1049"/>
      <c r="C30" s="1051"/>
      <c r="D30" s="1127"/>
      <c r="E30" s="686" t="s">
        <v>145</v>
      </c>
      <c r="F30" s="686" t="s">
        <v>146</v>
      </c>
      <c r="G30" s="686" t="s">
        <v>147</v>
      </c>
      <c r="H30" s="686" t="s">
        <v>146</v>
      </c>
      <c r="I30" s="1125"/>
      <c r="J30" s="1071"/>
      <c r="K30" s="793" t="s">
        <v>145</v>
      </c>
      <c r="L30" s="794" t="s">
        <v>146</v>
      </c>
      <c r="M30" s="793" t="s">
        <v>147</v>
      </c>
      <c r="N30" s="794" t="s">
        <v>146</v>
      </c>
      <c r="O30" s="1075"/>
      <c r="P30" s="656" t="s">
        <v>1134</v>
      </c>
      <c r="Q30" s="657" t="s">
        <v>1135</v>
      </c>
      <c r="R30" s="658" t="s">
        <v>1133</v>
      </c>
      <c r="S30" s="1069"/>
      <c r="T30" s="687" t="s">
        <v>145</v>
      </c>
      <c r="U30" s="687" t="s">
        <v>146</v>
      </c>
      <c r="V30" s="687" t="s">
        <v>147</v>
      </c>
      <c r="W30" s="687" t="s">
        <v>146</v>
      </c>
      <c r="X30" s="1067"/>
      <c r="Y30" s="1069"/>
      <c r="Z30" s="687" t="s">
        <v>145</v>
      </c>
      <c r="AA30" s="687" t="s">
        <v>146</v>
      </c>
      <c r="AB30" s="687" t="s">
        <v>147</v>
      </c>
      <c r="AC30" s="687" t="s">
        <v>146</v>
      </c>
      <c r="AD30" s="1067"/>
      <c r="AE30" s="1081"/>
      <c r="AF30" s="737" t="s">
        <v>145</v>
      </c>
      <c r="AG30" s="737" t="s">
        <v>146</v>
      </c>
      <c r="AH30" s="737" t="s">
        <v>147</v>
      </c>
      <c r="AI30" s="737" t="s">
        <v>146</v>
      </c>
      <c r="AJ30" s="1059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13788922.748111879</v>
      </c>
      <c r="AH32" s="742"/>
      <c r="AI32" s="742">
        <f>SUM(AI33:AI72)</f>
        <v>11961346.043635767</v>
      </c>
      <c r="AJ32" s="743">
        <f>SUM(AJ33:AJ72)</f>
        <v>25750268.791747637</v>
      </c>
    </row>
    <row r="33" spans="1:38" s="221" customFormat="1" ht="17.45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990.36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378.26249999999999</v>
      </c>
      <c r="AG51" s="744">
        <f t="shared" ref="AG51:AG72" si="24">AF51*AE51</f>
        <v>0</v>
      </c>
      <c r="AH51" s="744">
        <v>72.930000000000007</v>
      </c>
      <c r="AI51" s="744">
        <f t="shared" ref="AI51:AI72" si="25">AH51*AE51</f>
        <v>0</v>
      </c>
      <c r="AJ51" s="745">
        <f t="shared" ref="AJ51:AJ72" si="26">AG51+AI51</f>
        <v>0</v>
      </c>
      <c r="AK51" s="410"/>
    </row>
    <row r="52" spans="1:37" s="221" customFormat="1" ht="15.75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si="25"/>
        <v>0</v>
      </c>
      <c r="AJ52" s="745">
        <f t="shared" si="26"/>
        <v>0</v>
      </c>
      <c r="AK52" s="410"/>
    </row>
    <row r="53" spans="1:37" s="410" customFormat="1" ht="15.75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5"/>
        <v>400201.80000000005</v>
      </c>
      <c r="AJ53" s="749">
        <f t="shared" si="26"/>
        <v>1296383.4000000001</v>
      </c>
    </row>
    <row r="54" spans="1:37" s="410" customFormat="1" ht="15.75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5"/>
        <v>1007591.4</v>
      </c>
      <c r="AJ54" s="749">
        <f t="shared" si="26"/>
        <v>1880682.3</v>
      </c>
    </row>
    <row r="55" spans="1:37" s="410" customFormat="1" ht="15.75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5"/>
        <v>321737.69628000003</v>
      </c>
      <c r="AJ55" s="749">
        <f t="shared" si="26"/>
        <v>407985.17760000005</v>
      </c>
    </row>
    <row r="56" spans="1:37" s="410" customFormat="1" ht="15.75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5"/>
        <v>153132.43374000001</v>
      </c>
      <c r="AJ56" s="749">
        <f t="shared" si="26"/>
        <v>249339.71799000003</v>
      </c>
    </row>
    <row r="57" spans="1:37" s="410" customFormat="1" ht="15.75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5"/>
        <v>579628</v>
      </c>
      <c r="AJ57" s="749">
        <f t="shared" si="26"/>
        <v>1851253.6</v>
      </c>
    </row>
    <row r="58" spans="1:37" s="410" customFormat="1" ht="15.75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5"/>
        <v>4262</v>
      </c>
      <c r="AJ58" s="749">
        <f t="shared" si="26"/>
        <v>12560</v>
      </c>
    </row>
    <row r="59" spans="1:37" s="410" customFormat="1" ht="25.5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5"/>
        <v>224667.00000000003</v>
      </c>
      <c r="AJ59" s="749">
        <f t="shared" si="26"/>
        <v>714978.00000000012</v>
      </c>
    </row>
    <row r="60" spans="1:37" s="410" customFormat="1" ht="15.75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5"/>
        <v>48246.695640000005</v>
      </c>
      <c r="AJ60" s="749">
        <f t="shared" si="26"/>
        <v>134535.93714000002</v>
      </c>
    </row>
    <row r="61" spans="1:37" s="230" customFormat="1" ht="15.75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1">
        <f t="shared" si="0"/>
        <v>1095.94</v>
      </c>
      <c r="AF61" s="744">
        <v>4448.1898168301914</v>
      </c>
      <c r="AG61" s="744">
        <f t="shared" si="24"/>
        <v>4874949.14785688</v>
      </c>
      <c r="AH61" s="744">
        <v>3702.4359575394305</v>
      </c>
      <c r="AI61" s="744">
        <f t="shared" si="25"/>
        <v>4057647.6633057636</v>
      </c>
      <c r="AJ61" s="745">
        <f t="shared" si="26"/>
        <v>8932596.8111626431</v>
      </c>
      <c r="AK61" s="409"/>
    </row>
    <row r="62" spans="1:37" s="499" customFormat="1" ht="15.75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5"/>
        <v>983763</v>
      </c>
      <c r="AJ62" s="751">
        <f t="shared" si="26"/>
        <v>1360062</v>
      </c>
    </row>
    <row r="63" spans="1:37" s="499" customFormat="1" ht="15.75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5"/>
        <v>479190</v>
      </c>
      <c r="AJ63" s="751">
        <f t="shared" si="26"/>
        <v>588414</v>
      </c>
    </row>
    <row r="64" spans="1:37" s="499" customFormat="1" ht="15.75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5"/>
        <v>1465800</v>
      </c>
      <c r="AJ64" s="751">
        <f t="shared" si="26"/>
        <v>2061192</v>
      </c>
    </row>
    <row r="65" spans="1:37" s="499" customFormat="1" ht="15.75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5"/>
        <v>855301.20000000007</v>
      </c>
      <c r="AJ65" s="751">
        <f t="shared" si="26"/>
        <v>1359589.6300000001</v>
      </c>
    </row>
    <row r="66" spans="1:37" s="221" customFormat="1" ht="15.75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5"/>
        <v>0</v>
      </c>
      <c r="AJ66" s="753">
        <f t="shared" si="26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5"/>
        <v>0</v>
      </c>
      <c r="AJ67" s="751">
        <f t="shared" si="26"/>
        <v>0</v>
      </c>
    </row>
    <row r="68" spans="1:37" s="230" customFormat="1" ht="15.75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5"/>
        <v>0</v>
      </c>
      <c r="AJ68" s="753">
        <f t="shared" si="26"/>
        <v>0</v>
      </c>
      <c r="AK68" s="409"/>
    </row>
    <row r="69" spans="1:37" s="499" customFormat="1" ht="15.75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5"/>
        <v>73184.800000000003</v>
      </c>
      <c r="AJ69" s="751">
        <f t="shared" si="26"/>
        <v>162694.48000000001</v>
      </c>
    </row>
    <row r="70" spans="1:37" s="500" customFormat="1" ht="15.75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5"/>
        <v>54464.800000000003</v>
      </c>
      <c r="AJ70" s="751">
        <f t="shared" si="26"/>
        <v>197384.49000000005</v>
      </c>
    </row>
    <row r="71" spans="1:37" s="499" customFormat="1" ht="15.75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5"/>
        <v>131531.4</v>
      </c>
      <c r="AJ71" s="751">
        <f t="shared" si="26"/>
        <v>350679.99</v>
      </c>
    </row>
    <row r="72" spans="1:37" s="501" customFormat="1" ht="15.75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5"/>
        <v>155542.39999999999</v>
      </c>
      <c r="AJ72" s="751">
        <f t="shared" si="26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6237125.74331012</v>
      </c>
      <c r="AH150" s="742"/>
      <c r="AI150" s="742">
        <f>SUM(AI151:AI165)</f>
        <v>17442476.559600003</v>
      </c>
      <c r="AJ150" s="743">
        <f>SUM(AJ151:AJ165)</f>
        <v>24418777.662910122</v>
      </c>
    </row>
    <row r="151" spans="1:37" s="496" customFormat="1" ht="17.45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2655.5948880635515</v>
      </c>
      <c r="AG155" s="763">
        <f t="shared" si="62"/>
        <v>289194.28331011976</v>
      </c>
      <c r="AH155" s="763">
        <v>1958</v>
      </c>
      <c r="AI155" s="763">
        <f t="shared" si="63"/>
        <v>213226.19999999928</v>
      </c>
      <c r="AJ155" s="745">
        <f t="shared" si="64"/>
        <v>502420.48331011902</v>
      </c>
      <c r="AK155" s="494"/>
    </row>
    <row r="156" spans="1:37" s="494" customFormat="1" ht="17.45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2625837.9000000004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583593.1</v>
      </c>
      <c r="AH265" s="742"/>
      <c r="AI265" s="742">
        <f>SUM(AI266:AI272)</f>
        <v>7615331.5</v>
      </c>
      <c r="AJ265" s="743">
        <f>SUM(AJ266:AJ272)</f>
        <v>8198924.5999999996</v>
      </c>
    </row>
    <row r="266" spans="1:36" s="403" customFormat="1" ht="25.5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72" si="144">AF266*AE266</f>
        <v>7074</v>
      </c>
      <c r="AH266" s="748">
        <v>114039.90000000001</v>
      </c>
      <c r="AI266" s="748">
        <f t="shared" ref="AI266:AI271" si="145">AH266*AE266</f>
        <v>114039.90000000001</v>
      </c>
      <c r="AJ266" s="749">
        <f t="shared" ref="AJ266:AJ272" si="146">AI266+AG266</f>
        <v>121113.90000000001</v>
      </c>
    </row>
    <row r="267" spans="1:36" s="403" customFormat="1" ht="27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>
        <v>1865</v>
      </c>
      <c r="AG269" s="744">
        <f t="shared" si="144"/>
        <v>346890</v>
      </c>
      <c r="AH269" s="744">
        <v>37760</v>
      </c>
      <c r="AI269" s="744">
        <f t="shared" si="145"/>
        <v>7023360</v>
      </c>
      <c r="AJ269" s="745">
        <f t="shared" si="146"/>
        <v>7370250</v>
      </c>
    </row>
    <row r="270" spans="1:36" s="403" customFormat="1" ht="17.45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si="144"/>
        <v>31440</v>
      </c>
      <c r="AH270" s="748">
        <v>16374.800000000001</v>
      </c>
      <c r="AI270" s="748">
        <f t="shared" si="145"/>
        <v>196497.6</v>
      </c>
      <c r="AJ270" s="749">
        <f t="shared" si="146"/>
        <v>227937.6</v>
      </c>
    </row>
    <row r="271" spans="1:36" s="403" customFormat="1" ht="30.75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44"/>
        <v>54509.100000000006</v>
      </c>
      <c r="AH271" s="748">
        <v>122.2</v>
      </c>
      <c r="AI271" s="748">
        <f t="shared" si="145"/>
        <v>69654</v>
      </c>
      <c r="AJ271" s="749">
        <f t="shared" si="146"/>
        <v>124163.1</v>
      </c>
    </row>
    <row r="272" spans="1:36" s="403" customFormat="1" ht="23.25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44"/>
        <v>31440</v>
      </c>
      <c r="AH272" s="748"/>
      <c r="AI272" s="748"/>
      <c r="AJ272" s="749">
        <f t="shared" si="146"/>
        <v>31440</v>
      </c>
    </row>
    <row r="273" spans="1:37" ht="23.25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385943.24734090915</v>
      </c>
      <c r="AH273" s="742"/>
      <c r="AI273" s="742">
        <f>AI274+AI275+AI276+AI277+AI278+AI279</f>
        <v>460836.82474581816</v>
      </c>
      <c r="AJ273" s="743">
        <f>AJ274+AJ275+AJ276+AJ277+AJ278+AJ279</f>
        <v>846780.07208672725</v>
      </c>
    </row>
    <row r="274" spans="1:37" s="496" customFormat="1" ht="30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8">
        <v>2.1800000000000002</v>
      </c>
      <c r="K274" s="834">
        <v>117100.30454545454</v>
      </c>
      <c r="L274" s="835">
        <f t="shared" ref="L274:L279" si="156">K274*J274</f>
        <v>255278.66390909092</v>
      </c>
      <c r="M274" s="834">
        <v>208116.40909090909</v>
      </c>
      <c r="N274" s="835">
        <f t="shared" ref="N274:N279" si="157">M274*J274</f>
        <v>453693.77181818185</v>
      </c>
      <c r="O274" s="809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1">
        <f t="shared" si="114"/>
        <v>2.0000000000000018E-2</v>
      </c>
      <c r="AF274" s="763">
        <v>117100.30454545454</v>
      </c>
      <c r="AG274" s="763">
        <f t="shared" ref="AG274:AG279" si="165">AF274*AE274</f>
        <v>2342.0060909090926</v>
      </c>
      <c r="AH274" s="763">
        <v>208116.40909090909</v>
      </c>
      <c r="AI274" s="763">
        <f t="shared" ref="AI274:AI279" si="166">AH274*AE274</f>
        <v>4162.3281818181858</v>
      </c>
      <c r="AJ274" s="745">
        <f t="shared" ref="AJ274:AJ279" si="167">AI274+AG274</f>
        <v>6504.3342727272784</v>
      </c>
      <c r="AK274" s="494"/>
    </row>
    <row r="275" spans="1:37" s="496" customFormat="1" ht="30.75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8">
        <v>175.57</v>
      </c>
      <c r="K275" s="834">
        <v>2711</v>
      </c>
      <c r="L275" s="835">
        <f t="shared" si="156"/>
        <v>475970.26999999996</v>
      </c>
      <c r="M275" s="834">
        <v>7373</v>
      </c>
      <c r="N275" s="835">
        <f t="shared" si="157"/>
        <v>1294477.6099999999</v>
      </c>
      <c r="O275" s="809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1">
        <f t="shared" si="114"/>
        <v>0</v>
      </c>
      <c r="AF275" s="763">
        <v>2711</v>
      </c>
      <c r="AG275" s="763">
        <f t="shared" si="165"/>
        <v>0</v>
      </c>
      <c r="AH275" s="763">
        <v>7373</v>
      </c>
      <c r="AI275" s="763">
        <f t="shared" si="166"/>
        <v>0</v>
      </c>
      <c r="AJ275" s="745">
        <f t="shared" si="167"/>
        <v>0</v>
      </c>
      <c r="AK275" s="494"/>
    </row>
    <row r="276" spans="1:37" s="494" customFormat="1" ht="17.45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8"/>
      <c r="K276" s="834">
        <v>160029.60000000003</v>
      </c>
      <c r="L276" s="835">
        <f t="shared" si="156"/>
        <v>0</v>
      </c>
      <c r="M276" s="834">
        <v>163827.396564</v>
      </c>
      <c r="N276" s="835">
        <f t="shared" si="157"/>
        <v>0</v>
      </c>
      <c r="O276" s="809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1">
        <f t="shared" si="114"/>
        <v>1</v>
      </c>
      <c r="AF276" s="764">
        <v>160029.60000000003</v>
      </c>
      <c r="AG276" s="764">
        <f t="shared" si="165"/>
        <v>160029.60000000003</v>
      </c>
      <c r="AH276" s="764">
        <v>163827.396564</v>
      </c>
      <c r="AI276" s="764">
        <f t="shared" si="166"/>
        <v>163827.396564</v>
      </c>
      <c r="AJ276" s="749">
        <f t="shared" si="167"/>
        <v>323856.99656400003</v>
      </c>
    </row>
    <row r="277" spans="1:37" s="494" customFormat="1" ht="17.45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8"/>
      <c r="K277" s="834">
        <v>5549.8059027777781</v>
      </c>
      <c r="L277" s="835">
        <f t="shared" si="156"/>
        <v>0</v>
      </c>
      <c r="M277" s="834">
        <v>5516.6493055555557</v>
      </c>
      <c r="N277" s="835">
        <f t="shared" si="157"/>
        <v>0</v>
      </c>
      <c r="O277" s="809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1">
        <f t="shared" si="114"/>
        <v>28.8</v>
      </c>
      <c r="AF277" s="764">
        <v>5549.8059027777781</v>
      </c>
      <c r="AG277" s="764">
        <f t="shared" si="165"/>
        <v>159834.41</v>
      </c>
      <c r="AH277" s="764">
        <v>5516.6493055555557</v>
      </c>
      <c r="AI277" s="764">
        <f t="shared" si="166"/>
        <v>158879.5</v>
      </c>
      <c r="AJ277" s="749">
        <f t="shared" si="167"/>
        <v>318713.91000000003</v>
      </c>
    </row>
    <row r="278" spans="1:37" s="496" customFormat="1" ht="27.75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8">
        <v>1</v>
      </c>
      <c r="K278" s="834">
        <v>964481.42160000012</v>
      </c>
      <c r="L278" s="835">
        <f t="shared" si="156"/>
        <v>964481.42160000012</v>
      </c>
      <c r="M278" s="834">
        <v>614568.74336000008</v>
      </c>
      <c r="N278" s="835">
        <f t="shared" si="157"/>
        <v>614568.74336000008</v>
      </c>
      <c r="O278" s="809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1">
        <f t="shared" si="114"/>
        <v>0</v>
      </c>
      <c r="AF278" s="763">
        <v>964481.42160000012</v>
      </c>
      <c r="AG278" s="763">
        <f t="shared" si="165"/>
        <v>0</v>
      </c>
      <c r="AH278" s="763">
        <v>614568.74336000008</v>
      </c>
      <c r="AI278" s="763">
        <f t="shared" si="166"/>
        <v>0</v>
      </c>
      <c r="AJ278" s="745">
        <f t="shared" si="167"/>
        <v>0</v>
      </c>
      <c r="AK278" s="494"/>
    </row>
    <row r="279" spans="1:37" s="494" customFormat="1" ht="17.45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8"/>
      <c r="K279" s="834">
        <v>189131.25</v>
      </c>
      <c r="L279" s="835">
        <f t="shared" si="156"/>
        <v>0</v>
      </c>
      <c r="M279" s="834">
        <v>397529.97032640944</v>
      </c>
      <c r="N279" s="835">
        <f t="shared" si="157"/>
        <v>0</v>
      </c>
      <c r="O279" s="809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1">
        <f t="shared" si="114"/>
        <v>0.33700000000000002</v>
      </c>
      <c r="AF279" s="764">
        <v>189131.25</v>
      </c>
      <c r="AG279" s="764">
        <f t="shared" si="165"/>
        <v>63737.231250000004</v>
      </c>
      <c r="AH279" s="764">
        <v>397529.97032640944</v>
      </c>
      <c r="AI279" s="764">
        <f t="shared" si="166"/>
        <v>133967.59999999998</v>
      </c>
      <c r="AJ279" s="749">
        <f t="shared" si="167"/>
        <v>197704.83124999999</v>
      </c>
    </row>
    <row r="280" spans="1:37" s="404" customFormat="1" ht="17.45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3"/>
      <c r="K281" s="804">
        <v>6550</v>
      </c>
      <c r="L281" s="805">
        <f t="shared" ref="L281:L292" si="172">K281*J281</f>
        <v>0</v>
      </c>
      <c r="M281" s="804">
        <v>55450.200000000004</v>
      </c>
      <c r="N281" s="805">
        <f t="shared" ref="N281:N291" si="173">M281*J281</f>
        <v>0</v>
      </c>
      <c r="O281" s="809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1">
        <f t="shared" si="114"/>
        <v>1</v>
      </c>
      <c r="AF281" s="748">
        <v>6550</v>
      </c>
      <c r="AG281" s="748">
        <f t="shared" ref="AG281:AG292" si="181">AF281*AE281</f>
        <v>6550</v>
      </c>
      <c r="AH281" s="748">
        <v>55450.200000000004</v>
      </c>
      <c r="AI281" s="748">
        <f t="shared" ref="AI281:AI291" si="182">AH281*AE281</f>
        <v>55450.200000000004</v>
      </c>
      <c r="AJ281" s="749">
        <f t="shared" ref="AJ281:AJ292" si="183">AI281+AG281</f>
        <v>62000.200000000004</v>
      </c>
    </row>
    <row r="282" spans="1:37" s="403" customFormat="1" ht="15.6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3"/>
      <c r="K282" s="804">
        <v>6550</v>
      </c>
      <c r="L282" s="805">
        <f t="shared" si="172"/>
        <v>0</v>
      </c>
      <c r="M282" s="804">
        <v>36189.4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1">
        <f t="shared" si="114"/>
        <v>1</v>
      </c>
      <c r="AF282" s="748">
        <v>6550</v>
      </c>
      <c r="AG282" s="748">
        <f t="shared" si="181"/>
        <v>6550</v>
      </c>
      <c r="AH282" s="748">
        <v>36189.4</v>
      </c>
      <c r="AI282" s="748">
        <f t="shared" si="182"/>
        <v>36189.4</v>
      </c>
      <c r="AJ282" s="749">
        <f t="shared" si="183"/>
        <v>42739.4</v>
      </c>
    </row>
    <row r="283" spans="1:37" s="403" customFormat="1" ht="15.6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3"/>
      <c r="K283" s="804">
        <v>232</v>
      </c>
      <c r="L283" s="805">
        <f t="shared" si="172"/>
        <v>0</v>
      </c>
      <c r="M283" s="804">
        <v>611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1">
        <f t="shared" si="114"/>
        <v>30</v>
      </c>
      <c r="AF283" s="748">
        <v>232</v>
      </c>
      <c r="AG283" s="748">
        <f t="shared" si="181"/>
        <v>6960</v>
      </c>
      <c r="AH283" s="748">
        <v>611</v>
      </c>
      <c r="AI283" s="748">
        <f t="shared" si="182"/>
        <v>18330</v>
      </c>
      <c r="AJ283" s="749">
        <f t="shared" si="183"/>
        <v>25290</v>
      </c>
    </row>
    <row r="284" spans="1:37" s="403" customFormat="1" ht="15.6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3"/>
      <c r="K284" s="804">
        <v>182</v>
      </c>
      <c r="L284" s="805">
        <f t="shared" si="172"/>
        <v>0</v>
      </c>
      <c r="M284" s="804">
        <v>184.6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1">
        <f t="shared" si="114"/>
        <v>800</v>
      </c>
      <c r="AF284" s="748">
        <v>182</v>
      </c>
      <c r="AG284" s="748">
        <f t="shared" si="181"/>
        <v>145600</v>
      </c>
      <c r="AH284" s="748">
        <v>184.6</v>
      </c>
      <c r="AI284" s="748">
        <f t="shared" si="182"/>
        <v>147680</v>
      </c>
      <c r="AJ284" s="749">
        <f t="shared" si="183"/>
        <v>293280</v>
      </c>
    </row>
    <row r="285" spans="1:37" s="403" customFormat="1" ht="26.45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3"/>
      <c r="K285" s="804">
        <v>182</v>
      </c>
      <c r="L285" s="805">
        <f t="shared" si="172"/>
        <v>0</v>
      </c>
      <c r="M285" s="804">
        <v>239.20000000000002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1">
        <f t="shared" si="114"/>
        <v>260</v>
      </c>
      <c r="AF285" s="748">
        <v>182</v>
      </c>
      <c r="AG285" s="748">
        <f t="shared" si="181"/>
        <v>47320</v>
      </c>
      <c r="AH285" s="748">
        <v>239.20000000000002</v>
      </c>
      <c r="AI285" s="748">
        <f t="shared" si="182"/>
        <v>62192.000000000007</v>
      </c>
      <c r="AJ285" s="749">
        <f t="shared" si="183"/>
        <v>109512</v>
      </c>
    </row>
    <row r="286" spans="1:37" s="403" customFormat="1" ht="26.45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3"/>
      <c r="K286" s="804">
        <v>1865</v>
      </c>
      <c r="L286" s="805">
        <f t="shared" si="172"/>
        <v>0</v>
      </c>
      <c r="M286" s="804">
        <v>6208.4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1">
        <f t="shared" si="114"/>
        <v>78</v>
      </c>
      <c r="AF286" s="748">
        <v>1865</v>
      </c>
      <c r="AG286" s="748">
        <f t="shared" si="181"/>
        <v>145470</v>
      </c>
      <c r="AH286" s="748">
        <v>6208.4</v>
      </c>
      <c r="AI286" s="748">
        <f t="shared" si="182"/>
        <v>484255.19999999995</v>
      </c>
      <c r="AJ286" s="749">
        <f t="shared" si="183"/>
        <v>629725.19999999995</v>
      </c>
    </row>
    <row r="287" spans="1:37" s="403" customFormat="1" ht="15.6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3"/>
      <c r="K287" s="804">
        <v>1865</v>
      </c>
      <c r="L287" s="805">
        <f t="shared" si="172"/>
        <v>0</v>
      </c>
      <c r="M287" s="804">
        <v>18060.8</v>
      </c>
      <c r="N287" s="805">
        <f t="shared" si="173"/>
        <v>0</v>
      </c>
      <c r="O287" s="809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1">
        <f t="shared" si="114"/>
        <v>15</v>
      </c>
      <c r="AF287" s="748">
        <v>1865</v>
      </c>
      <c r="AG287" s="748">
        <f t="shared" si="181"/>
        <v>27975</v>
      </c>
      <c r="AH287" s="748">
        <v>18060.8</v>
      </c>
      <c r="AI287" s="748">
        <f t="shared" si="182"/>
        <v>270912</v>
      </c>
      <c r="AJ287" s="749">
        <f t="shared" si="183"/>
        <v>298887</v>
      </c>
    </row>
    <row r="288" spans="1:37" s="403" customFormat="1" ht="26.45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3"/>
      <c r="K288" s="804">
        <v>1865</v>
      </c>
      <c r="L288" s="805">
        <f t="shared" si="172"/>
        <v>0</v>
      </c>
      <c r="M288" s="804">
        <v>8098.8</v>
      </c>
      <c r="N288" s="805">
        <f t="shared" si="173"/>
        <v>0</v>
      </c>
      <c r="O288" s="809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1">
        <f t="shared" si="114"/>
        <v>41</v>
      </c>
      <c r="AF288" s="748">
        <v>1865</v>
      </c>
      <c r="AG288" s="748">
        <f t="shared" si="181"/>
        <v>76465</v>
      </c>
      <c r="AH288" s="748">
        <v>8098.8</v>
      </c>
      <c r="AI288" s="748">
        <f t="shared" si="182"/>
        <v>332050.8</v>
      </c>
      <c r="AJ288" s="749">
        <f t="shared" si="183"/>
        <v>408515.8</v>
      </c>
    </row>
    <row r="289" spans="1:60" s="403" customFormat="1" ht="26.45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3"/>
      <c r="K289" s="804">
        <v>1865</v>
      </c>
      <c r="L289" s="805">
        <f t="shared" si="172"/>
        <v>0</v>
      </c>
      <c r="M289" s="804">
        <v>1424.6</v>
      </c>
      <c r="N289" s="805">
        <f t="shared" si="173"/>
        <v>0</v>
      </c>
      <c r="O289" s="809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1">
        <f t="shared" ref="AE289:AE352" si="184">D289-S289-Y289</f>
        <v>3</v>
      </c>
      <c r="AF289" s="748">
        <v>1865</v>
      </c>
      <c r="AG289" s="748">
        <f t="shared" si="181"/>
        <v>5595</v>
      </c>
      <c r="AH289" s="748">
        <v>1424.6</v>
      </c>
      <c r="AI289" s="748">
        <f t="shared" si="182"/>
        <v>4273.7999999999993</v>
      </c>
      <c r="AJ289" s="749">
        <f t="shared" si="183"/>
        <v>9868.7999999999993</v>
      </c>
    </row>
    <row r="290" spans="1:60" s="403" customFormat="1" ht="15.6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3"/>
      <c r="K290" s="804">
        <v>838.40000000000009</v>
      </c>
      <c r="L290" s="805">
        <f t="shared" si="172"/>
        <v>0</v>
      </c>
      <c r="M290" s="804">
        <v>699.4</v>
      </c>
      <c r="N290" s="805">
        <f t="shared" si="173"/>
        <v>0</v>
      </c>
      <c r="O290" s="809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1">
        <f t="shared" si="184"/>
        <v>351</v>
      </c>
      <c r="AF290" s="748">
        <v>838.40000000000009</v>
      </c>
      <c r="AG290" s="748">
        <f t="shared" si="181"/>
        <v>294278.40000000002</v>
      </c>
      <c r="AH290" s="748">
        <v>699.4</v>
      </c>
      <c r="AI290" s="748">
        <f t="shared" si="182"/>
        <v>245489.4</v>
      </c>
      <c r="AJ290" s="749">
        <f t="shared" si="183"/>
        <v>539767.80000000005</v>
      </c>
    </row>
    <row r="291" spans="1:60" s="403" customFormat="1" ht="15.6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3"/>
      <c r="K291" s="804">
        <v>192832</v>
      </c>
      <c r="L291" s="805">
        <f t="shared" si="172"/>
        <v>0</v>
      </c>
      <c r="M291" s="804">
        <v>188106.1</v>
      </c>
      <c r="N291" s="805">
        <f t="shared" si="173"/>
        <v>0</v>
      </c>
      <c r="O291" s="809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1">
        <f t="shared" si="184"/>
        <v>1</v>
      </c>
      <c r="AF291" s="748">
        <v>192832</v>
      </c>
      <c r="AG291" s="748">
        <f t="shared" si="181"/>
        <v>192832</v>
      </c>
      <c r="AH291" s="748">
        <v>188106.1</v>
      </c>
      <c r="AI291" s="748">
        <f t="shared" si="182"/>
        <v>188106.1</v>
      </c>
      <c r="AJ291" s="749">
        <f t="shared" si="183"/>
        <v>380938.1</v>
      </c>
    </row>
    <row r="292" spans="1:60" s="403" customFormat="1" ht="15.6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3"/>
      <c r="K292" s="804">
        <v>50304</v>
      </c>
      <c r="L292" s="805">
        <f t="shared" si="172"/>
        <v>0</v>
      </c>
      <c r="M292" s="804"/>
      <c r="N292" s="805"/>
      <c r="O292" s="809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1">
        <f t="shared" si="184"/>
        <v>1</v>
      </c>
      <c r="AF292" s="748">
        <v>50304</v>
      </c>
      <c r="AG292" s="748">
        <f t="shared" si="181"/>
        <v>50304</v>
      </c>
      <c r="AH292" s="748"/>
      <c r="AI292" s="748"/>
      <c r="AJ292" s="749">
        <f t="shared" si="183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4"/>
        <v>0</v>
      </c>
      <c r="AF293" s="742"/>
      <c r="AG293" s="742">
        <f>AG297+AG303+AG309+AG312+AG319+AG326+AG331+AG342+AG349+AG353+AG356+AG294</f>
        <v>38954963.854899995</v>
      </c>
      <c r="AH293" s="742"/>
      <c r="AI293" s="742">
        <f>AI297+AI303+AI309+AI312+AI319+AI326+AI331+AI342+AI349+AI353+AI356+AI294</f>
        <v>40775056.147999994</v>
      </c>
      <c r="AJ293" s="743">
        <f>AJ297+AJ303+AJ309+AJ312+AJ319+AJ326+AJ331+AJ342+AJ349+AJ353+AJ356+AJ294</f>
        <v>79730020.002900004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4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4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4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4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4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4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4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4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4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4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4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4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4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4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4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4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4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4"/>
        <v>5.8</v>
      </c>
      <c r="AF311" s="748"/>
      <c r="AG311" s="748"/>
      <c r="AH311" s="748"/>
      <c r="AI311" s="748"/>
      <c r="AJ311" s="749"/>
    </row>
    <row r="312" spans="1:36" s="403" customFormat="1" ht="17.45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4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3"/>
      <c r="K313" s="804">
        <v>393</v>
      </c>
      <c r="L313" s="805">
        <f t="shared" ref="L313:L318" si="190">K313*J313</f>
        <v>0</v>
      </c>
      <c r="M313" s="804">
        <v>78</v>
      </c>
      <c r="N313" s="805">
        <f t="shared" ref="N313:N318" si="191">M313*J313</f>
        <v>0</v>
      </c>
      <c r="O313" s="809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1">
        <f t="shared" si="184"/>
        <v>3545</v>
      </c>
      <c r="AF313" s="748">
        <v>393</v>
      </c>
      <c r="AG313" s="748">
        <f t="shared" ref="AG313:AG318" si="199">AF313*AE313</f>
        <v>1393185</v>
      </c>
      <c r="AH313" s="748">
        <v>78</v>
      </c>
      <c r="AI313" s="748">
        <f t="shared" ref="AI313:AI318" si="200">AH313*AE313</f>
        <v>276510</v>
      </c>
      <c r="AJ313" s="749">
        <f t="shared" ref="AJ313:AJ318" si="201">AI313+AG313</f>
        <v>1669695</v>
      </c>
    </row>
    <row r="314" spans="1:36" s="403" customFormat="1" ht="15.6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3"/>
      <c r="K314" s="804">
        <v>235.8</v>
      </c>
      <c r="L314" s="805">
        <f t="shared" si="190"/>
        <v>0</v>
      </c>
      <c r="M314" s="804">
        <v>202.02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1">
        <f t="shared" si="184"/>
        <v>3545</v>
      </c>
      <c r="AF314" s="748">
        <v>235.8</v>
      </c>
      <c r="AG314" s="748">
        <f t="shared" si="199"/>
        <v>835911</v>
      </c>
      <c r="AH314" s="748">
        <v>202.02</v>
      </c>
      <c r="AI314" s="748">
        <f t="shared" si="200"/>
        <v>716160.9</v>
      </c>
      <c r="AJ314" s="749">
        <f t="shared" si="201"/>
        <v>1552071.9</v>
      </c>
    </row>
    <row r="315" spans="1:36" s="403" customFormat="1" ht="15.6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3"/>
      <c r="K315" s="804">
        <v>1021.8000000000001</v>
      </c>
      <c r="L315" s="805">
        <f t="shared" si="190"/>
        <v>0</v>
      </c>
      <c r="M315" s="804">
        <v>624</v>
      </c>
      <c r="N315" s="805">
        <f t="shared" si="191"/>
        <v>0</v>
      </c>
      <c r="O315" s="809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1">
        <f t="shared" si="184"/>
        <v>3545</v>
      </c>
      <c r="AF315" s="748">
        <v>1021.8000000000001</v>
      </c>
      <c r="AG315" s="748">
        <f t="shared" si="199"/>
        <v>3622281.0000000005</v>
      </c>
      <c r="AH315" s="748">
        <v>624</v>
      </c>
      <c r="AI315" s="748">
        <f t="shared" si="200"/>
        <v>2212080</v>
      </c>
      <c r="AJ315" s="749">
        <f t="shared" si="201"/>
        <v>5834361</v>
      </c>
    </row>
    <row r="316" spans="1:36" s="403" customFormat="1" ht="26.45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3"/>
      <c r="K316" s="804">
        <v>12208</v>
      </c>
      <c r="L316" s="805">
        <f t="shared" si="190"/>
        <v>0</v>
      </c>
      <c r="M316" s="804">
        <v>14998</v>
      </c>
      <c r="N316" s="805">
        <f t="shared" si="191"/>
        <v>0</v>
      </c>
      <c r="O316" s="809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1">
        <f t="shared" si="184"/>
        <v>284</v>
      </c>
      <c r="AF316" s="748">
        <v>12208</v>
      </c>
      <c r="AG316" s="748">
        <f t="shared" si="199"/>
        <v>3467072</v>
      </c>
      <c r="AH316" s="748">
        <v>14998</v>
      </c>
      <c r="AI316" s="748">
        <f t="shared" si="200"/>
        <v>4259432</v>
      </c>
      <c r="AJ316" s="749">
        <f t="shared" si="201"/>
        <v>7726504</v>
      </c>
    </row>
    <row r="317" spans="1:36" s="403" customFormat="1" ht="26.45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3"/>
      <c r="K317" s="804">
        <v>550.20000000000005</v>
      </c>
      <c r="L317" s="805">
        <f t="shared" si="190"/>
        <v>0</v>
      </c>
      <c r="M317" s="804">
        <v>702</v>
      </c>
      <c r="N317" s="805">
        <f t="shared" si="191"/>
        <v>0</v>
      </c>
      <c r="O317" s="809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1">
        <f t="shared" si="184"/>
        <v>3545</v>
      </c>
      <c r="AF317" s="748">
        <v>550.20000000000005</v>
      </c>
      <c r="AG317" s="748">
        <f t="shared" si="199"/>
        <v>1950459.0000000002</v>
      </c>
      <c r="AH317" s="748">
        <v>702</v>
      </c>
      <c r="AI317" s="748">
        <f t="shared" si="200"/>
        <v>2488590</v>
      </c>
      <c r="AJ317" s="749">
        <f t="shared" si="201"/>
        <v>4439049</v>
      </c>
    </row>
    <row r="318" spans="1:36" s="403" customFormat="1" ht="15.6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3"/>
      <c r="K318" s="804">
        <v>550.20000000000005</v>
      </c>
      <c r="L318" s="805">
        <f t="shared" si="190"/>
        <v>0</v>
      </c>
      <c r="M318" s="804">
        <v>78</v>
      </c>
      <c r="N318" s="805">
        <f t="shared" si="191"/>
        <v>0</v>
      </c>
      <c r="O318" s="809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1">
        <f t="shared" si="184"/>
        <v>1350</v>
      </c>
      <c r="AF318" s="748">
        <v>550.20000000000005</v>
      </c>
      <c r="AG318" s="748">
        <f t="shared" si="199"/>
        <v>742770.00000000012</v>
      </c>
      <c r="AH318" s="748">
        <v>78</v>
      </c>
      <c r="AI318" s="748">
        <f t="shared" si="200"/>
        <v>105300</v>
      </c>
      <c r="AJ318" s="749">
        <f t="shared" si="201"/>
        <v>848070.00000000012</v>
      </c>
    </row>
    <row r="319" spans="1:36" s="403" customFormat="1" ht="17.45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4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3"/>
      <c r="K320" s="804">
        <v>393</v>
      </c>
      <c r="L320" s="805">
        <f t="shared" ref="L320:L325" si="205">K320*J320</f>
        <v>0</v>
      </c>
      <c r="M320" s="804">
        <v>78</v>
      </c>
      <c r="N320" s="805">
        <f t="shared" ref="N320:N325" si="206">M320*J320</f>
        <v>0</v>
      </c>
      <c r="O320" s="809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1">
        <f t="shared" si="184"/>
        <v>4580</v>
      </c>
      <c r="AF320" s="748">
        <v>393</v>
      </c>
      <c r="AG320" s="748">
        <f t="shared" ref="AG320:AG325" si="214">AF320*AE320</f>
        <v>1799940</v>
      </c>
      <c r="AH320" s="748">
        <v>78</v>
      </c>
      <c r="AI320" s="748">
        <f t="shared" ref="AI320:AI325" si="215">AH320*AE320</f>
        <v>357240</v>
      </c>
      <c r="AJ320" s="749">
        <f t="shared" ref="AJ320:AJ325" si="216">AI320+AG320</f>
        <v>2157180</v>
      </c>
    </row>
    <row r="321" spans="1:36" s="403" customFormat="1" ht="15.6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3"/>
      <c r="K321" s="804">
        <v>235.8</v>
      </c>
      <c r="L321" s="805">
        <f t="shared" si="205"/>
        <v>0</v>
      </c>
      <c r="M321" s="804">
        <v>202.02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1">
        <f t="shared" si="184"/>
        <v>4580</v>
      </c>
      <c r="AF321" s="748">
        <v>235.8</v>
      </c>
      <c r="AG321" s="748">
        <f t="shared" si="214"/>
        <v>1079964</v>
      </c>
      <c r="AH321" s="748">
        <v>202.02</v>
      </c>
      <c r="AI321" s="748">
        <f t="shared" si="215"/>
        <v>925251.60000000009</v>
      </c>
      <c r="AJ321" s="749">
        <f t="shared" si="216"/>
        <v>2005215.6</v>
      </c>
    </row>
    <row r="322" spans="1:36" s="403" customFormat="1" ht="15.6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3"/>
      <c r="K322" s="804">
        <v>1021.8000000000001</v>
      </c>
      <c r="L322" s="805">
        <f t="shared" si="205"/>
        <v>0</v>
      </c>
      <c r="M322" s="804">
        <v>624</v>
      </c>
      <c r="N322" s="805">
        <f t="shared" si="206"/>
        <v>0</v>
      </c>
      <c r="O322" s="809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1">
        <f t="shared" si="184"/>
        <v>4580</v>
      </c>
      <c r="AF322" s="748">
        <v>1021.8000000000001</v>
      </c>
      <c r="AG322" s="748">
        <f t="shared" si="214"/>
        <v>4679844</v>
      </c>
      <c r="AH322" s="748">
        <v>624</v>
      </c>
      <c r="AI322" s="748">
        <f t="shared" si="215"/>
        <v>2857920</v>
      </c>
      <c r="AJ322" s="749">
        <f t="shared" si="216"/>
        <v>7537764</v>
      </c>
    </row>
    <row r="323" spans="1:36" s="406" customFormat="1" ht="39.6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3"/>
      <c r="K323" s="804">
        <v>12208</v>
      </c>
      <c r="L323" s="805">
        <f t="shared" si="205"/>
        <v>0</v>
      </c>
      <c r="M323" s="804">
        <v>17398</v>
      </c>
      <c r="N323" s="805">
        <f t="shared" si="206"/>
        <v>0</v>
      </c>
      <c r="O323" s="809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1">
        <f t="shared" si="184"/>
        <v>367</v>
      </c>
      <c r="AF323" s="748">
        <v>12208</v>
      </c>
      <c r="AG323" s="748">
        <f t="shared" si="214"/>
        <v>4480336</v>
      </c>
      <c r="AH323" s="748">
        <v>17398</v>
      </c>
      <c r="AI323" s="748">
        <f t="shared" si="215"/>
        <v>6385066</v>
      </c>
      <c r="AJ323" s="749">
        <f t="shared" si="216"/>
        <v>10865402</v>
      </c>
    </row>
    <row r="324" spans="1:36" s="403" customFormat="1" ht="26.45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3"/>
      <c r="K324" s="804">
        <v>550.20000000000005</v>
      </c>
      <c r="L324" s="805">
        <f t="shared" si="205"/>
        <v>0</v>
      </c>
      <c r="M324" s="804">
        <v>702</v>
      </c>
      <c r="N324" s="805">
        <f t="shared" si="206"/>
        <v>0</v>
      </c>
      <c r="O324" s="809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1">
        <f t="shared" si="184"/>
        <v>4580</v>
      </c>
      <c r="AF324" s="748">
        <v>550.20000000000005</v>
      </c>
      <c r="AG324" s="748">
        <f t="shared" si="214"/>
        <v>2519916</v>
      </c>
      <c r="AH324" s="748">
        <v>702</v>
      </c>
      <c r="AI324" s="748">
        <f t="shared" si="215"/>
        <v>3215160</v>
      </c>
      <c r="AJ324" s="749">
        <f t="shared" si="216"/>
        <v>5735076</v>
      </c>
    </row>
    <row r="325" spans="1:36" s="403" customFormat="1" ht="15.6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3"/>
      <c r="K325" s="804">
        <v>550.20000000000005</v>
      </c>
      <c r="L325" s="805">
        <f t="shared" si="205"/>
        <v>0</v>
      </c>
      <c r="M325" s="804">
        <v>78</v>
      </c>
      <c r="N325" s="805">
        <f t="shared" si="206"/>
        <v>0</v>
      </c>
      <c r="O325" s="809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1">
        <f t="shared" si="184"/>
        <v>1370</v>
      </c>
      <c r="AF325" s="748">
        <v>550.20000000000005</v>
      </c>
      <c r="AG325" s="748">
        <f t="shared" si="214"/>
        <v>753774.00000000012</v>
      </c>
      <c r="AH325" s="748">
        <v>78</v>
      </c>
      <c r="AI325" s="748">
        <f t="shared" si="215"/>
        <v>106860</v>
      </c>
      <c r="AJ325" s="749">
        <f t="shared" si="216"/>
        <v>860634.00000000012</v>
      </c>
    </row>
    <row r="326" spans="1:36" s="403" customFormat="1" ht="17.45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4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4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4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4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4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4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3"/>
      <c r="K332" s="804">
        <v>5502</v>
      </c>
      <c r="L332" s="805">
        <f t="shared" ref="L332:L341" si="220">K332*J332</f>
        <v>0</v>
      </c>
      <c r="M332" s="804">
        <v>1326</v>
      </c>
      <c r="N332" s="805">
        <f t="shared" ref="N332:N341" si="221">M332*J332</f>
        <v>0</v>
      </c>
      <c r="O332" s="809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1">
        <f t="shared" si="184"/>
        <v>330</v>
      </c>
      <c r="AF332" s="748">
        <v>5502</v>
      </c>
      <c r="AG332" s="748">
        <f t="shared" ref="AG332:AG341" si="229">AF332*AE332</f>
        <v>1815660</v>
      </c>
      <c r="AH332" s="748">
        <v>1326</v>
      </c>
      <c r="AI332" s="748">
        <f t="shared" ref="AI332:AI341" si="230">AH332*AE332</f>
        <v>437580</v>
      </c>
      <c r="AJ332" s="749">
        <f t="shared" ref="AJ332:AJ341" si="231">AI332+AG332</f>
        <v>2253240</v>
      </c>
    </row>
    <row r="333" spans="1:36" s="403" customFormat="1" ht="15.6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3"/>
      <c r="K333" s="804">
        <v>8646</v>
      </c>
      <c r="L333" s="805">
        <f t="shared" si="220"/>
        <v>0</v>
      </c>
      <c r="M333" s="804">
        <v>23400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1">
        <f t="shared" si="184"/>
        <v>32.6</v>
      </c>
      <c r="AF333" s="748">
        <v>8646</v>
      </c>
      <c r="AG333" s="748">
        <f t="shared" si="229"/>
        <v>281859.60000000003</v>
      </c>
      <c r="AH333" s="748">
        <v>23400</v>
      </c>
      <c r="AI333" s="748">
        <f t="shared" si="230"/>
        <v>762840</v>
      </c>
      <c r="AJ333" s="749">
        <f t="shared" si="231"/>
        <v>1044699.6000000001</v>
      </c>
    </row>
    <row r="334" spans="1:36" s="403" customFormat="1" ht="26.45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3"/>
      <c r="K334" s="804">
        <v>8646</v>
      </c>
      <c r="L334" s="805">
        <f t="shared" si="220"/>
        <v>0</v>
      </c>
      <c r="M334" s="804">
        <v>22464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1">
        <f t="shared" si="184"/>
        <v>69.8</v>
      </c>
      <c r="AF334" s="748">
        <v>8646</v>
      </c>
      <c r="AG334" s="748">
        <f t="shared" si="229"/>
        <v>603490.79999999993</v>
      </c>
      <c r="AH334" s="748">
        <v>22464</v>
      </c>
      <c r="AI334" s="748">
        <f t="shared" si="230"/>
        <v>1567987.2</v>
      </c>
      <c r="AJ334" s="749">
        <f t="shared" si="231"/>
        <v>2171478</v>
      </c>
    </row>
    <row r="335" spans="1:36" s="403" customFormat="1" ht="15.6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3"/>
      <c r="K335" s="804">
        <v>39300</v>
      </c>
      <c r="L335" s="805">
        <f t="shared" si="220"/>
        <v>0</v>
      </c>
      <c r="M335" s="804">
        <v>87100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1">
        <f t="shared" si="184"/>
        <v>3.9</v>
      </c>
      <c r="AF335" s="748">
        <v>39300</v>
      </c>
      <c r="AG335" s="748">
        <f t="shared" si="229"/>
        <v>153270</v>
      </c>
      <c r="AH335" s="748">
        <v>87100</v>
      </c>
      <c r="AI335" s="748">
        <f t="shared" si="230"/>
        <v>339690</v>
      </c>
      <c r="AJ335" s="749">
        <f t="shared" si="231"/>
        <v>492960</v>
      </c>
    </row>
    <row r="336" spans="1:36" s="403" customFormat="1" ht="15.6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3"/>
      <c r="K336" s="804">
        <v>235.8</v>
      </c>
      <c r="L336" s="805">
        <f t="shared" si="220"/>
        <v>0</v>
      </c>
      <c r="M336" s="804">
        <v>202.02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1">
        <f t="shared" si="184"/>
        <v>418</v>
      </c>
      <c r="AF336" s="748">
        <v>235.8</v>
      </c>
      <c r="AG336" s="748">
        <f t="shared" si="229"/>
        <v>98564.400000000009</v>
      </c>
      <c r="AH336" s="748">
        <v>202.02</v>
      </c>
      <c r="AI336" s="748">
        <f t="shared" si="230"/>
        <v>84444.36</v>
      </c>
      <c r="AJ336" s="749">
        <f t="shared" si="231"/>
        <v>183008.76</v>
      </c>
    </row>
    <row r="337" spans="1:36" s="403" customFormat="1" ht="15.6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3"/>
      <c r="K337" s="804">
        <v>1021.8000000000001</v>
      </c>
      <c r="L337" s="805">
        <f t="shared" si="220"/>
        <v>0</v>
      </c>
      <c r="M337" s="804">
        <v>624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1">
        <f t="shared" si="184"/>
        <v>418</v>
      </c>
      <c r="AF337" s="748">
        <v>1021.8000000000001</v>
      </c>
      <c r="AG337" s="748">
        <f t="shared" si="229"/>
        <v>427112.4</v>
      </c>
      <c r="AH337" s="748">
        <v>624</v>
      </c>
      <c r="AI337" s="748">
        <f t="shared" si="230"/>
        <v>260832</v>
      </c>
      <c r="AJ337" s="749">
        <f t="shared" si="231"/>
        <v>687944.4</v>
      </c>
    </row>
    <row r="338" spans="1:36" ht="15.6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3"/>
      <c r="K338" s="804">
        <v>864.6</v>
      </c>
      <c r="L338" s="805">
        <f t="shared" si="220"/>
        <v>0</v>
      </c>
      <c r="M338" s="804">
        <v>2340</v>
      </c>
      <c r="N338" s="805">
        <f t="shared" si="221"/>
        <v>0</v>
      </c>
      <c r="O338" s="809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1">
        <f t="shared" si="184"/>
        <v>464</v>
      </c>
      <c r="AF338" s="748">
        <v>864.6</v>
      </c>
      <c r="AG338" s="748">
        <f t="shared" si="229"/>
        <v>401174.4</v>
      </c>
      <c r="AH338" s="748">
        <v>2340</v>
      </c>
      <c r="AI338" s="748">
        <f t="shared" si="230"/>
        <v>1085760</v>
      </c>
      <c r="AJ338" s="749">
        <f t="shared" si="231"/>
        <v>1486934.4</v>
      </c>
    </row>
    <row r="339" spans="1:36" ht="15.6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3"/>
      <c r="K339" s="804">
        <v>5502</v>
      </c>
      <c r="L339" s="805">
        <f t="shared" si="220"/>
        <v>0</v>
      </c>
      <c r="M339" s="804">
        <v>213720</v>
      </c>
      <c r="N339" s="805">
        <f t="shared" si="221"/>
        <v>0</v>
      </c>
      <c r="O339" s="809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1">
        <f t="shared" si="184"/>
        <v>11.07</v>
      </c>
      <c r="AF339" s="748">
        <v>5502</v>
      </c>
      <c r="AG339" s="748">
        <f t="shared" si="229"/>
        <v>60907.14</v>
      </c>
      <c r="AH339" s="748">
        <v>213720</v>
      </c>
      <c r="AI339" s="748">
        <f t="shared" si="230"/>
        <v>2365880.4</v>
      </c>
      <c r="AJ339" s="749">
        <f t="shared" si="231"/>
        <v>2426787.54</v>
      </c>
    </row>
    <row r="340" spans="1:36" s="403" customFormat="1" ht="15.6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3"/>
      <c r="K340" s="804">
        <v>2358</v>
      </c>
      <c r="L340" s="805">
        <f t="shared" si="220"/>
        <v>0</v>
      </c>
      <c r="M340" s="804">
        <v>269100</v>
      </c>
      <c r="N340" s="805">
        <f t="shared" si="221"/>
        <v>0</v>
      </c>
      <c r="O340" s="809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1">
        <f t="shared" si="184"/>
        <v>4.2</v>
      </c>
      <c r="AF340" s="748">
        <v>2358</v>
      </c>
      <c r="AG340" s="748">
        <f t="shared" si="229"/>
        <v>9903.6</v>
      </c>
      <c r="AH340" s="748">
        <v>269100</v>
      </c>
      <c r="AI340" s="748">
        <f t="shared" si="230"/>
        <v>1130220</v>
      </c>
      <c r="AJ340" s="749">
        <f t="shared" si="231"/>
        <v>1140123.6000000001</v>
      </c>
    </row>
    <row r="341" spans="1:36" s="403" customFormat="1" ht="26.45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3"/>
      <c r="K341" s="804">
        <v>39300</v>
      </c>
      <c r="L341" s="805">
        <f t="shared" si="220"/>
        <v>0</v>
      </c>
      <c r="M341" s="804">
        <v>546</v>
      </c>
      <c r="N341" s="805">
        <f t="shared" si="221"/>
        <v>0</v>
      </c>
      <c r="O341" s="809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1">
        <f t="shared" si="184"/>
        <v>15.3</v>
      </c>
      <c r="AF341" s="748">
        <v>39300</v>
      </c>
      <c r="AG341" s="748">
        <f t="shared" si="229"/>
        <v>601290</v>
      </c>
      <c r="AH341" s="748">
        <v>546</v>
      </c>
      <c r="AI341" s="748">
        <f t="shared" si="230"/>
        <v>8353.8000000000011</v>
      </c>
      <c r="AJ341" s="749">
        <f t="shared" si="231"/>
        <v>609643.80000000005</v>
      </c>
    </row>
    <row r="342" spans="1:36" s="403" customFormat="1" ht="17.45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4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3"/>
      <c r="K343" s="804">
        <v>19650</v>
      </c>
      <c r="L343" s="805">
        <f t="shared" ref="L343:L348" si="235">K343*J343</f>
        <v>0</v>
      </c>
      <c r="M343" s="804">
        <v>8580</v>
      </c>
      <c r="N343" s="805">
        <f t="shared" ref="N343:N348" si="236">M343*J343</f>
        <v>0</v>
      </c>
      <c r="O343" s="809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1">
        <f t="shared" si="184"/>
        <v>7</v>
      </c>
      <c r="AF343" s="748">
        <v>19650</v>
      </c>
      <c r="AG343" s="748">
        <f t="shared" ref="AG343:AG348" si="245">AF343*AE343</f>
        <v>137550</v>
      </c>
      <c r="AH343" s="748">
        <v>8580</v>
      </c>
      <c r="AI343" s="748">
        <f t="shared" ref="AI343:AI348" si="246">AH343*AE343</f>
        <v>60060</v>
      </c>
      <c r="AJ343" s="749">
        <f t="shared" ref="AJ343:AJ348" si="247">AI343+AG343</f>
        <v>197610</v>
      </c>
    </row>
    <row r="344" spans="1:36" s="403" customFormat="1" ht="17.45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3"/>
      <c r="K344" s="804">
        <v>1021.8000000000001</v>
      </c>
      <c r="L344" s="805">
        <f t="shared" si="235"/>
        <v>0</v>
      </c>
      <c r="M344" s="804">
        <v>1248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1">
        <f t="shared" si="184"/>
        <v>21</v>
      </c>
      <c r="AF344" s="748">
        <v>1021.8000000000001</v>
      </c>
      <c r="AG344" s="748">
        <f t="shared" si="245"/>
        <v>21457.800000000003</v>
      </c>
      <c r="AH344" s="748">
        <v>1248</v>
      </c>
      <c r="AI344" s="748">
        <f t="shared" si="246"/>
        <v>26208</v>
      </c>
      <c r="AJ344" s="749">
        <f t="shared" si="247"/>
        <v>47665.8</v>
      </c>
    </row>
    <row r="345" spans="1:36" s="403" customFormat="1" ht="17.45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3"/>
      <c r="K345" s="804">
        <v>8646</v>
      </c>
      <c r="L345" s="805">
        <f t="shared" si="235"/>
        <v>0</v>
      </c>
      <c r="M345" s="804">
        <v>23400</v>
      </c>
      <c r="N345" s="805">
        <f t="shared" si="236"/>
        <v>0</v>
      </c>
      <c r="O345" s="809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1">
        <f t="shared" si="184"/>
        <v>0.05</v>
      </c>
      <c r="AF345" s="748">
        <v>8646</v>
      </c>
      <c r="AG345" s="748">
        <f t="shared" si="245"/>
        <v>432.3</v>
      </c>
      <c r="AH345" s="748">
        <v>23400</v>
      </c>
      <c r="AI345" s="748">
        <f t="shared" si="246"/>
        <v>1170</v>
      </c>
      <c r="AJ345" s="749">
        <f t="shared" si="247"/>
        <v>1602.3</v>
      </c>
    </row>
    <row r="346" spans="1:36" s="403" customFormat="1" ht="17.45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3"/>
      <c r="K346" s="804">
        <v>3615.6000000000004</v>
      </c>
      <c r="L346" s="805">
        <f t="shared" si="235"/>
        <v>0</v>
      </c>
      <c r="M346" s="804">
        <v>1560</v>
      </c>
      <c r="N346" s="805">
        <f t="shared" si="236"/>
        <v>0</v>
      </c>
      <c r="O346" s="809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1">
        <f t="shared" si="184"/>
        <v>14</v>
      </c>
      <c r="AF346" s="748">
        <v>3615.6000000000004</v>
      </c>
      <c r="AG346" s="748">
        <f t="shared" si="245"/>
        <v>50618.400000000009</v>
      </c>
      <c r="AH346" s="748">
        <v>1560</v>
      </c>
      <c r="AI346" s="748">
        <f t="shared" si="246"/>
        <v>21840</v>
      </c>
      <c r="AJ346" s="749">
        <f t="shared" si="247"/>
        <v>72458.400000000009</v>
      </c>
    </row>
    <row r="347" spans="1:36" s="403" customFormat="1" ht="17.45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3"/>
      <c r="K347" s="804">
        <v>5502</v>
      </c>
      <c r="L347" s="805">
        <f t="shared" si="235"/>
        <v>0</v>
      </c>
      <c r="M347" s="804">
        <v>5460</v>
      </c>
      <c r="N347" s="805">
        <f t="shared" si="236"/>
        <v>0</v>
      </c>
      <c r="O347" s="809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1">
        <f t="shared" si="184"/>
        <v>7</v>
      </c>
      <c r="AF347" s="748">
        <v>5502</v>
      </c>
      <c r="AG347" s="748">
        <f t="shared" si="245"/>
        <v>38514</v>
      </c>
      <c r="AH347" s="748">
        <v>5460</v>
      </c>
      <c r="AI347" s="748">
        <f t="shared" si="246"/>
        <v>38220</v>
      </c>
      <c r="AJ347" s="749">
        <f t="shared" si="247"/>
        <v>76734</v>
      </c>
    </row>
    <row r="348" spans="1:36" s="403" customFormat="1" ht="17.45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3"/>
      <c r="K348" s="804">
        <v>1336.2</v>
      </c>
      <c r="L348" s="805">
        <f t="shared" si="235"/>
        <v>0</v>
      </c>
      <c r="M348" s="804">
        <v>1092</v>
      </c>
      <c r="N348" s="805">
        <f t="shared" si="236"/>
        <v>0</v>
      </c>
      <c r="O348" s="809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1">
        <f t="shared" si="184"/>
        <v>2</v>
      </c>
      <c r="AF348" s="748">
        <v>1336.2</v>
      </c>
      <c r="AG348" s="748">
        <f t="shared" si="245"/>
        <v>2672.4</v>
      </c>
      <c r="AH348" s="748">
        <v>1092</v>
      </c>
      <c r="AI348" s="748">
        <f t="shared" si="246"/>
        <v>2184</v>
      </c>
      <c r="AJ348" s="749">
        <f t="shared" si="247"/>
        <v>4856.3999999999996</v>
      </c>
    </row>
    <row r="349" spans="1:36" s="403" customFormat="1" ht="17.45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4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4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4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4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48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48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48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48"/>
        <v>633.11000000000058</v>
      </c>
      <c r="AF356" s="767"/>
      <c r="AG356" s="767">
        <f>SUM(AG357:AG361)</f>
        <v>115281.81490000187</v>
      </c>
      <c r="AH356" s="767"/>
      <c r="AI356" s="767">
        <f>SUM(AI357:AI361)</f>
        <v>13485.378000000161</v>
      </c>
      <c r="AJ356" s="757">
        <f>SUM(AJ357:AJ361)</f>
        <v>128767.19290000205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48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48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48"/>
        <v>33.110000000000582</v>
      </c>
      <c r="AF359" s="744">
        <v>1675.05</v>
      </c>
      <c r="AG359" s="744">
        <f>AF359*AE359</f>
        <v>55460.905500000976</v>
      </c>
      <c r="AH359" s="744"/>
      <c r="AI359" s="744"/>
      <c r="AJ359" s="745">
        <f>AI359+AG359</f>
        <v>55460.905500000976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48"/>
        <v>78</v>
      </c>
      <c r="AF360" s="744">
        <v>102.6123</v>
      </c>
      <c r="AG360" s="744">
        <f>AF360*AE360</f>
        <v>8003.7594000000008</v>
      </c>
      <c r="AH360" s="744">
        <v>55.731000000000002</v>
      </c>
      <c r="AI360" s="744">
        <f>AH360*AE360</f>
        <v>4347.018</v>
      </c>
      <c r="AJ360" s="745">
        <f>AI360+AG360</f>
        <v>12350.777400000001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48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48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3"/>
      <c r="K363" s="804">
        <v>6550</v>
      </c>
      <c r="L363" s="805">
        <f t="shared" ref="L363:L376" si="254">K363*J363</f>
        <v>0</v>
      </c>
      <c r="M363" s="804">
        <v>55450.200000000004</v>
      </c>
      <c r="N363" s="805">
        <f t="shared" ref="N363:N377" si="255">M363*J363</f>
        <v>0</v>
      </c>
      <c r="O363" s="809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1">
        <f t="shared" si="248"/>
        <v>1</v>
      </c>
      <c r="AF363" s="748">
        <v>6550</v>
      </c>
      <c r="AG363" s="748">
        <f t="shared" ref="AG363:AG376" si="263">AF363*AE363</f>
        <v>6550</v>
      </c>
      <c r="AH363" s="748">
        <v>55450.200000000004</v>
      </c>
      <c r="AI363" s="748">
        <f t="shared" ref="AI363:AI377" si="264">AH363*AE363</f>
        <v>55450.200000000004</v>
      </c>
      <c r="AJ363" s="749">
        <f t="shared" ref="AJ363:AJ378" si="265">AI363+AG363</f>
        <v>62000.200000000004</v>
      </c>
    </row>
    <row r="364" spans="1:36" s="403" customFormat="1" ht="17.45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3"/>
      <c r="K364" s="804">
        <v>186.02</v>
      </c>
      <c r="L364" s="805">
        <f t="shared" si="254"/>
        <v>0</v>
      </c>
      <c r="M364" s="804">
        <v>1809.6000000000001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1">
        <f t="shared" si="248"/>
        <v>30</v>
      </c>
      <c r="AF364" s="748">
        <v>186.02</v>
      </c>
      <c r="AG364" s="748">
        <f t="shared" si="263"/>
        <v>5580.6</v>
      </c>
      <c r="AH364" s="748">
        <v>1809.6000000000001</v>
      </c>
      <c r="AI364" s="748">
        <f t="shared" si="264"/>
        <v>54288.000000000007</v>
      </c>
      <c r="AJ364" s="749">
        <f t="shared" si="265"/>
        <v>59868.600000000006</v>
      </c>
    </row>
    <row r="365" spans="1:36" s="403" customFormat="1" ht="17.45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3"/>
      <c r="K365" s="804">
        <v>162.44</v>
      </c>
      <c r="L365" s="805">
        <f t="shared" si="254"/>
        <v>0</v>
      </c>
      <c r="M365" s="804">
        <v>322.40000000000003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1">
        <f t="shared" si="248"/>
        <v>30</v>
      </c>
      <c r="AF365" s="748">
        <v>162.44</v>
      </c>
      <c r="AG365" s="748">
        <f t="shared" si="263"/>
        <v>4873.2</v>
      </c>
      <c r="AH365" s="748">
        <v>322.40000000000003</v>
      </c>
      <c r="AI365" s="748">
        <f t="shared" si="264"/>
        <v>9672.0000000000018</v>
      </c>
      <c r="AJ365" s="749">
        <f t="shared" si="265"/>
        <v>14545.2</v>
      </c>
    </row>
    <row r="366" spans="1:36" s="403" customFormat="1" ht="17.45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3"/>
      <c r="K366" s="804">
        <v>162.44</v>
      </c>
      <c r="L366" s="805">
        <f t="shared" si="254"/>
        <v>0</v>
      </c>
      <c r="M366" s="804">
        <v>434.2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1">
        <f t="shared" si="248"/>
        <v>60</v>
      </c>
      <c r="AF366" s="748">
        <v>162.44</v>
      </c>
      <c r="AG366" s="748">
        <f t="shared" si="263"/>
        <v>9746.4</v>
      </c>
      <c r="AH366" s="748">
        <v>434.2</v>
      </c>
      <c r="AI366" s="748">
        <f t="shared" si="264"/>
        <v>26052</v>
      </c>
      <c r="AJ366" s="749">
        <f t="shared" si="265"/>
        <v>35798.400000000001</v>
      </c>
    </row>
    <row r="367" spans="1:36" s="403" customFormat="1" ht="17.45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3"/>
      <c r="K367" s="804">
        <v>162.44</v>
      </c>
      <c r="L367" s="805">
        <f t="shared" si="254"/>
        <v>0</v>
      </c>
      <c r="M367" s="804">
        <v>184.6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1">
        <f t="shared" si="248"/>
        <v>70</v>
      </c>
      <c r="AF367" s="748">
        <v>162.44</v>
      </c>
      <c r="AG367" s="748">
        <f t="shared" si="263"/>
        <v>11370.8</v>
      </c>
      <c r="AH367" s="748">
        <v>184.6</v>
      </c>
      <c r="AI367" s="748">
        <f t="shared" si="264"/>
        <v>12922</v>
      </c>
      <c r="AJ367" s="749">
        <f t="shared" si="265"/>
        <v>24292.799999999999</v>
      </c>
    </row>
    <row r="368" spans="1:36" s="403" customFormat="1" ht="17.45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3"/>
      <c r="K368" s="804">
        <v>162.44</v>
      </c>
      <c r="L368" s="805">
        <f t="shared" si="254"/>
        <v>0</v>
      </c>
      <c r="M368" s="804">
        <v>166.92000000000002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1">
        <f t="shared" si="248"/>
        <v>100</v>
      </c>
      <c r="AF368" s="748">
        <v>162.44</v>
      </c>
      <c r="AG368" s="748">
        <f t="shared" si="263"/>
        <v>16244</v>
      </c>
      <c r="AH368" s="748">
        <v>166.92000000000002</v>
      </c>
      <c r="AI368" s="748">
        <f t="shared" si="264"/>
        <v>16692</v>
      </c>
      <c r="AJ368" s="749">
        <f t="shared" si="265"/>
        <v>32936</v>
      </c>
    </row>
    <row r="369" spans="1:37" s="403" customFormat="1" ht="17.45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8"/>
      <c r="K369" s="804">
        <v>838.40000000000009</v>
      </c>
      <c r="L369" s="805">
        <f t="shared" si="254"/>
        <v>0</v>
      </c>
      <c r="M369" s="804">
        <v>699.4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1">
        <f t="shared" si="248"/>
        <v>120</v>
      </c>
      <c r="AF369" s="748">
        <v>838.40000000000009</v>
      </c>
      <c r="AG369" s="748">
        <f t="shared" si="263"/>
        <v>100608.00000000001</v>
      </c>
      <c r="AH369" s="748">
        <v>699.4</v>
      </c>
      <c r="AI369" s="748">
        <f t="shared" si="264"/>
        <v>83928</v>
      </c>
      <c r="AJ369" s="749">
        <f t="shared" si="265"/>
        <v>184536</v>
      </c>
    </row>
    <row r="370" spans="1:37" s="403" customFormat="1" ht="27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3"/>
      <c r="K370" s="804">
        <v>45.85</v>
      </c>
      <c r="L370" s="805">
        <f t="shared" si="254"/>
        <v>0</v>
      </c>
      <c r="M370" s="804">
        <v>58.5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1">
        <f t="shared" si="248"/>
        <v>130</v>
      </c>
      <c r="AF370" s="748">
        <v>45.85</v>
      </c>
      <c r="AG370" s="748">
        <f t="shared" si="263"/>
        <v>5960.5</v>
      </c>
      <c r="AH370" s="748">
        <v>58.5</v>
      </c>
      <c r="AI370" s="748">
        <f t="shared" si="264"/>
        <v>7605</v>
      </c>
      <c r="AJ370" s="749">
        <f t="shared" si="265"/>
        <v>13565.5</v>
      </c>
    </row>
    <row r="371" spans="1:37" s="403" customFormat="1" ht="17.45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3"/>
      <c r="K371" s="804">
        <v>262</v>
      </c>
      <c r="L371" s="805">
        <f t="shared" si="254"/>
        <v>0</v>
      </c>
      <c r="M371" s="804">
        <v>681.2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1">
        <f t="shared" si="248"/>
        <v>40</v>
      </c>
      <c r="AF371" s="748">
        <v>262</v>
      </c>
      <c r="AG371" s="748">
        <f t="shared" si="263"/>
        <v>10480</v>
      </c>
      <c r="AH371" s="748">
        <v>681.2</v>
      </c>
      <c r="AI371" s="748">
        <f t="shared" si="264"/>
        <v>27248</v>
      </c>
      <c r="AJ371" s="749">
        <f t="shared" si="265"/>
        <v>37728</v>
      </c>
    </row>
    <row r="372" spans="1:37" s="403" customFormat="1" ht="17.45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3"/>
      <c r="K372" s="804">
        <v>65.5</v>
      </c>
      <c r="L372" s="805">
        <f t="shared" si="254"/>
        <v>0</v>
      </c>
      <c r="M372" s="804">
        <v>166.71200000000002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1">
        <f t="shared" si="248"/>
        <v>20</v>
      </c>
      <c r="AF372" s="748">
        <v>65.5</v>
      </c>
      <c r="AG372" s="748">
        <f t="shared" si="263"/>
        <v>1310</v>
      </c>
      <c r="AH372" s="748">
        <v>166.71200000000002</v>
      </c>
      <c r="AI372" s="748">
        <f t="shared" si="264"/>
        <v>3334.2400000000002</v>
      </c>
      <c r="AJ372" s="749">
        <f t="shared" si="265"/>
        <v>4644.24</v>
      </c>
    </row>
    <row r="373" spans="1:37" s="403" customFormat="1" ht="17.45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3"/>
      <c r="K373" s="804">
        <v>32.75</v>
      </c>
      <c r="L373" s="805">
        <f t="shared" si="254"/>
        <v>0</v>
      </c>
      <c r="M373" s="804">
        <v>36.816000000000003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1">
        <f t="shared" si="248"/>
        <v>150</v>
      </c>
      <c r="AF373" s="748">
        <v>32.75</v>
      </c>
      <c r="AG373" s="748">
        <f t="shared" si="263"/>
        <v>4912.5</v>
      </c>
      <c r="AH373" s="748">
        <v>36.816000000000003</v>
      </c>
      <c r="AI373" s="748">
        <f t="shared" si="264"/>
        <v>5522.4000000000005</v>
      </c>
      <c r="AJ373" s="749">
        <f t="shared" si="265"/>
        <v>10434.900000000001</v>
      </c>
    </row>
    <row r="374" spans="1:37" s="403" customFormat="1" ht="17.45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3"/>
      <c r="K374" s="804">
        <v>2620</v>
      </c>
      <c r="L374" s="805">
        <f t="shared" si="254"/>
        <v>0</v>
      </c>
      <c r="M374" s="804">
        <v>9412</v>
      </c>
      <c r="N374" s="805">
        <f t="shared" si="255"/>
        <v>0</v>
      </c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1">
        <f t="shared" si="248"/>
        <v>1</v>
      </c>
      <c r="AF374" s="748">
        <v>2620</v>
      </c>
      <c r="AG374" s="748">
        <f t="shared" si="263"/>
        <v>2620</v>
      </c>
      <c r="AH374" s="748">
        <v>9412</v>
      </c>
      <c r="AI374" s="748">
        <f t="shared" si="264"/>
        <v>9412</v>
      </c>
      <c r="AJ374" s="749">
        <f t="shared" si="265"/>
        <v>12032</v>
      </c>
    </row>
    <row r="375" spans="1:37" s="403" customFormat="1" ht="17.45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3"/>
      <c r="K375" s="804">
        <v>262</v>
      </c>
      <c r="L375" s="805">
        <f t="shared" si="254"/>
        <v>0</v>
      </c>
      <c r="M375" s="804">
        <v>109.2</v>
      </c>
      <c r="N375" s="805">
        <f t="shared" si="255"/>
        <v>0</v>
      </c>
      <c r="O375" s="809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1">
        <f t="shared" si="248"/>
        <v>3</v>
      </c>
      <c r="AF375" s="748">
        <v>262</v>
      </c>
      <c r="AG375" s="748">
        <f t="shared" si="263"/>
        <v>786</v>
      </c>
      <c r="AH375" s="748">
        <v>109.2</v>
      </c>
      <c r="AI375" s="748">
        <f t="shared" si="264"/>
        <v>327.60000000000002</v>
      </c>
      <c r="AJ375" s="749">
        <f t="shared" si="265"/>
        <v>1113.5999999999999</v>
      </c>
    </row>
    <row r="376" spans="1:37" s="403" customFormat="1" ht="17.45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3"/>
      <c r="K376" s="804">
        <v>458.5</v>
      </c>
      <c r="L376" s="805">
        <f t="shared" si="254"/>
        <v>0</v>
      </c>
      <c r="M376" s="804">
        <v>369.2</v>
      </c>
      <c r="N376" s="805">
        <f t="shared" si="255"/>
        <v>0</v>
      </c>
      <c r="O376" s="809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1">
        <f t="shared" si="248"/>
        <v>50</v>
      </c>
      <c r="AF376" s="748">
        <v>458.5</v>
      </c>
      <c r="AG376" s="748">
        <f t="shared" si="263"/>
        <v>22925</v>
      </c>
      <c r="AH376" s="748">
        <v>369.2</v>
      </c>
      <c r="AI376" s="748">
        <f t="shared" si="264"/>
        <v>18460</v>
      </c>
      <c r="AJ376" s="749">
        <f t="shared" si="265"/>
        <v>41385</v>
      </c>
    </row>
    <row r="377" spans="1:37" s="403" customFormat="1" ht="17.25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3"/>
      <c r="K377" s="804"/>
      <c r="L377" s="805"/>
      <c r="M377" s="804">
        <v>13000</v>
      </c>
      <c r="N377" s="805">
        <f t="shared" si="255"/>
        <v>0</v>
      </c>
      <c r="O377" s="809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1">
        <f t="shared" si="248"/>
        <v>1</v>
      </c>
      <c r="AF377" s="748"/>
      <c r="AG377" s="748"/>
      <c r="AH377" s="748">
        <v>13000</v>
      </c>
      <c r="AI377" s="748">
        <f t="shared" si="264"/>
        <v>13000</v>
      </c>
      <c r="AJ377" s="749">
        <f t="shared" si="265"/>
        <v>13000</v>
      </c>
    </row>
    <row r="378" spans="1:37" s="403" customFormat="1" ht="17.45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1">
        <f t="shared" si="248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5"/>
        <v>31440</v>
      </c>
    </row>
    <row r="379" spans="1:37" s="242" customFormat="1" ht="16.5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48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48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48"/>
        <v>0</v>
      </c>
      <c r="AF381" s="748"/>
      <c r="AG381" s="748"/>
      <c r="AH381" s="748"/>
      <c r="AI381" s="748"/>
      <c r="AJ381" s="749"/>
    </row>
    <row r="382" spans="1:37" s="403" customFormat="1" ht="15.6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48"/>
        <v>0</v>
      </c>
      <c r="AF382" s="748"/>
      <c r="AG382" s="748"/>
      <c r="AH382" s="748"/>
      <c r="AI382" s="748"/>
      <c r="AJ382" s="749"/>
    </row>
    <row r="383" spans="1:37" s="403" customFormat="1" ht="15.6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48"/>
        <v>0</v>
      </c>
      <c r="AF383" s="748"/>
      <c r="AG383" s="748"/>
      <c r="AH383" s="748"/>
      <c r="AI383" s="748"/>
      <c r="AJ383" s="749"/>
    </row>
    <row r="384" spans="1:37" ht="15.6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1">
        <f t="shared" si="248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0">AI384+AG384</f>
        <v>147420</v>
      </c>
    </row>
    <row r="385" spans="1:36" ht="38.25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8">
        <v>2</v>
      </c>
      <c r="K385" s="804">
        <v>60324</v>
      </c>
      <c r="L385" s="805">
        <f t="shared" ref="L385:L413" si="272">K385*J385</f>
        <v>120648</v>
      </c>
      <c r="M385" s="804">
        <v>1490068</v>
      </c>
      <c r="N385" s="805">
        <f>M385*J385</f>
        <v>2980136</v>
      </c>
      <c r="O385" s="809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1">
        <f t="shared" si="248"/>
        <v>0</v>
      </c>
      <c r="AF385" s="744">
        <v>60324</v>
      </c>
      <c r="AG385" s="744">
        <f t="shared" ref="AG385:AG413" si="275">AF385*AE385</f>
        <v>0</v>
      </c>
      <c r="AH385" s="744">
        <v>1490068</v>
      </c>
      <c r="AI385" s="744">
        <f>AH385*AE385</f>
        <v>0</v>
      </c>
      <c r="AJ385" s="745">
        <f t="shared" si="270"/>
        <v>0</v>
      </c>
    </row>
    <row r="386" spans="1:36" ht="26.45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8"/>
      <c r="K386" s="804">
        <v>46374</v>
      </c>
      <c r="L386" s="805">
        <f t="shared" si="272"/>
        <v>0</v>
      </c>
      <c r="M386" s="804"/>
      <c r="N386" s="805"/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1">
        <f t="shared" si="248"/>
        <v>2</v>
      </c>
      <c r="AF386" s="748">
        <v>46374</v>
      </c>
      <c r="AG386" s="748">
        <f t="shared" si="275"/>
        <v>92748</v>
      </c>
      <c r="AH386" s="748"/>
      <c r="AI386" s="748"/>
      <c r="AJ386" s="749">
        <f t="shared" si="270"/>
        <v>92748</v>
      </c>
    </row>
    <row r="387" spans="1:36" ht="26.45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8"/>
      <c r="K387" s="804">
        <v>56592</v>
      </c>
      <c r="L387" s="805">
        <f t="shared" si="272"/>
        <v>0</v>
      </c>
      <c r="M387" s="804"/>
      <c r="N387" s="805"/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1">
        <f t="shared" si="248"/>
        <v>2</v>
      </c>
      <c r="AF387" s="748">
        <v>56592</v>
      </c>
      <c r="AG387" s="748">
        <f t="shared" si="275"/>
        <v>113184</v>
      </c>
      <c r="AH387" s="748"/>
      <c r="AI387" s="748"/>
      <c r="AJ387" s="749">
        <f t="shared" si="270"/>
        <v>113184</v>
      </c>
    </row>
    <row r="388" spans="1:36" s="403" customFormat="1" ht="26.45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8"/>
      <c r="K388" s="804">
        <v>2373</v>
      </c>
      <c r="L388" s="805">
        <f t="shared" si="272"/>
        <v>0</v>
      </c>
      <c r="M388" s="804">
        <v>4672</v>
      </c>
      <c r="N388" s="805">
        <f t="shared" ref="N388:N401" si="277">M388*J388</f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1">
        <f t="shared" si="248"/>
        <v>86</v>
      </c>
      <c r="AF388" s="748">
        <v>2373</v>
      </c>
      <c r="AG388" s="748">
        <f t="shared" si="275"/>
        <v>204078</v>
      </c>
      <c r="AH388" s="748">
        <v>4672</v>
      </c>
      <c r="AI388" s="748">
        <f t="shared" ref="AI388:AI401" si="280">AH388*AE388</f>
        <v>401792</v>
      </c>
      <c r="AJ388" s="749">
        <f t="shared" si="270"/>
        <v>605870</v>
      </c>
    </row>
    <row r="389" spans="1:36" s="403" customFormat="1" ht="26.45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8"/>
      <c r="K389" s="804">
        <v>1771</v>
      </c>
      <c r="L389" s="805">
        <f t="shared" si="272"/>
        <v>0</v>
      </c>
      <c r="M389" s="804">
        <v>4632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1">
        <f t="shared" si="248"/>
        <v>132</v>
      </c>
      <c r="AF389" s="748">
        <v>1771</v>
      </c>
      <c r="AG389" s="748">
        <f t="shared" si="275"/>
        <v>233772</v>
      </c>
      <c r="AH389" s="748">
        <v>4632</v>
      </c>
      <c r="AI389" s="748">
        <f t="shared" si="280"/>
        <v>611424</v>
      </c>
      <c r="AJ389" s="749">
        <f t="shared" si="270"/>
        <v>845196</v>
      </c>
    </row>
    <row r="390" spans="1:36" s="403" customFormat="1" ht="15.6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8"/>
      <c r="K390" s="804">
        <v>5895</v>
      </c>
      <c r="L390" s="805">
        <f t="shared" si="272"/>
        <v>0</v>
      </c>
      <c r="M390" s="804">
        <v>1550.25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1">
        <f t="shared" si="248"/>
        <v>141</v>
      </c>
      <c r="AF390" s="748">
        <v>5895</v>
      </c>
      <c r="AG390" s="748">
        <f t="shared" si="275"/>
        <v>831195</v>
      </c>
      <c r="AH390" s="748">
        <v>1550.25</v>
      </c>
      <c r="AI390" s="748">
        <f t="shared" si="280"/>
        <v>218585.25</v>
      </c>
      <c r="AJ390" s="749">
        <f t="shared" si="270"/>
        <v>1049780.25</v>
      </c>
    </row>
    <row r="391" spans="1:36" s="403" customFormat="1" ht="26.45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8"/>
      <c r="K391" s="804">
        <v>9790</v>
      </c>
      <c r="L391" s="805">
        <f t="shared" si="272"/>
        <v>0</v>
      </c>
      <c r="M391" s="804">
        <v>35760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1">
        <f t="shared" si="248"/>
        <v>14</v>
      </c>
      <c r="AF391" s="748">
        <v>9790</v>
      </c>
      <c r="AG391" s="748">
        <f t="shared" si="275"/>
        <v>137060</v>
      </c>
      <c r="AH391" s="748">
        <v>35760</v>
      </c>
      <c r="AI391" s="748">
        <f t="shared" si="280"/>
        <v>500640</v>
      </c>
      <c r="AJ391" s="749">
        <f t="shared" si="270"/>
        <v>637700</v>
      </c>
    </row>
    <row r="392" spans="1:36" s="403" customFormat="1" ht="26.45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8"/>
      <c r="K392" s="804">
        <v>4165.8</v>
      </c>
      <c r="L392" s="805">
        <f t="shared" si="272"/>
        <v>0</v>
      </c>
      <c r="M392" s="804">
        <v>201.5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4165.8</v>
      </c>
      <c r="AG392" s="748">
        <f t="shared" si="275"/>
        <v>391585.2</v>
      </c>
      <c r="AH392" s="748">
        <v>201.5</v>
      </c>
      <c r="AI392" s="748">
        <f t="shared" si="280"/>
        <v>18941</v>
      </c>
      <c r="AJ392" s="749">
        <f t="shared" si="270"/>
        <v>410526.2</v>
      </c>
    </row>
    <row r="393" spans="1:36" s="403" customFormat="1" ht="15.6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8"/>
      <c r="K393" s="804">
        <v>9866</v>
      </c>
      <c r="L393" s="805">
        <f t="shared" si="272"/>
        <v>0</v>
      </c>
      <c r="M393" s="804">
        <v>28674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1">
        <f t="shared" si="248"/>
        <v>47</v>
      </c>
      <c r="AF393" s="748">
        <v>9866</v>
      </c>
      <c r="AG393" s="748">
        <f t="shared" si="275"/>
        <v>463702</v>
      </c>
      <c r="AH393" s="748">
        <v>28674</v>
      </c>
      <c r="AI393" s="748">
        <f t="shared" si="280"/>
        <v>1347678</v>
      </c>
      <c r="AJ393" s="749">
        <f t="shared" si="270"/>
        <v>1811380</v>
      </c>
    </row>
    <row r="394" spans="1:36" s="403" customFormat="1" ht="15.6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8"/>
      <c r="K394" s="804">
        <v>393</v>
      </c>
      <c r="L394" s="805">
        <f t="shared" si="272"/>
        <v>0</v>
      </c>
      <c r="M394" s="804">
        <v>390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1">
        <f t="shared" si="248"/>
        <v>94</v>
      </c>
      <c r="AF394" s="748">
        <v>393</v>
      </c>
      <c r="AG394" s="748">
        <f t="shared" si="275"/>
        <v>36942</v>
      </c>
      <c r="AH394" s="748">
        <v>390</v>
      </c>
      <c r="AI394" s="748">
        <f t="shared" si="280"/>
        <v>36660</v>
      </c>
      <c r="AJ394" s="749">
        <f t="shared" si="270"/>
        <v>73602</v>
      </c>
    </row>
    <row r="395" spans="1:36" s="403" customFormat="1" ht="15.6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8"/>
      <c r="K395" s="804">
        <v>471.6</v>
      </c>
      <c r="L395" s="805">
        <f t="shared" si="272"/>
        <v>0</v>
      </c>
      <c r="M395" s="804">
        <v>585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1">
        <f t="shared" si="248"/>
        <v>40</v>
      </c>
      <c r="AF395" s="748">
        <v>471.6</v>
      </c>
      <c r="AG395" s="748">
        <f t="shared" si="275"/>
        <v>18864</v>
      </c>
      <c r="AH395" s="748">
        <v>585</v>
      </c>
      <c r="AI395" s="748">
        <f t="shared" si="280"/>
        <v>23400</v>
      </c>
      <c r="AJ395" s="749">
        <f t="shared" si="270"/>
        <v>42264</v>
      </c>
    </row>
    <row r="396" spans="1:36" s="403" customFormat="1" ht="26.45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8"/>
      <c r="K396" s="804">
        <v>455.88</v>
      </c>
      <c r="L396" s="805">
        <f t="shared" si="272"/>
        <v>0</v>
      </c>
      <c r="M396" s="804">
        <v>468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1">
        <f t="shared" si="248"/>
        <v>94</v>
      </c>
      <c r="AF396" s="748">
        <v>455.88</v>
      </c>
      <c r="AG396" s="748">
        <f t="shared" si="275"/>
        <v>42852.72</v>
      </c>
      <c r="AH396" s="748">
        <v>468</v>
      </c>
      <c r="AI396" s="748">
        <f t="shared" si="280"/>
        <v>43992</v>
      </c>
      <c r="AJ396" s="749">
        <f t="shared" si="270"/>
        <v>86844.72</v>
      </c>
    </row>
    <row r="397" spans="1:36" s="403" customFormat="1" ht="26.45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8"/>
      <c r="K397" s="804">
        <v>605.22</v>
      </c>
      <c r="L397" s="805">
        <f t="shared" si="272"/>
        <v>0</v>
      </c>
      <c r="M397" s="804">
        <v>605.28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1">
        <f t="shared" si="248"/>
        <v>7</v>
      </c>
      <c r="AF397" s="748">
        <v>605.22</v>
      </c>
      <c r="AG397" s="748">
        <f t="shared" si="275"/>
        <v>4236.54</v>
      </c>
      <c r="AH397" s="748">
        <v>605.28</v>
      </c>
      <c r="AI397" s="748">
        <f t="shared" si="280"/>
        <v>4236.96</v>
      </c>
      <c r="AJ397" s="749">
        <f t="shared" si="270"/>
        <v>8473.5</v>
      </c>
    </row>
    <row r="398" spans="1:36" s="403" customFormat="1" ht="26.45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8"/>
      <c r="K398" s="804">
        <v>581.64</v>
      </c>
      <c r="L398" s="805">
        <f t="shared" si="272"/>
        <v>0</v>
      </c>
      <c r="M398" s="804">
        <v>1794</v>
      </c>
      <c r="N398" s="805">
        <f t="shared" si="277"/>
        <v>0</v>
      </c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1">
        <f t="shared" si="248"/>
        <v>32</v>
      </c>
      <c r="AF398" s="748">
        <v>581.64</v>
      </c>
      <c r="AG398" s="748">
        <f t="shared" si="275"/>
        <v>18612.48</v>
      </c>
      <c r="AH398" s="748">
        <v>1794</v>
      </c>
      <c r="AI398" s="748">
        <f t="shared" si="280"/>
        <v>57408</v>
      </c>
      <c r="AJ398" s="749">
        <f t="shared" si="270"/>
        <v>76020.479999999996</v>
      </c>
    </row>
    <row r="399" spans="1:36" s="403" customFormat="1" ht="26.45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8"/>
      <c r="K399" s="804">
        <v>594.21600000000001</v>
      </c>
      <c r="L399" s="805">
        <f t="shared" si="272"/>
        <v>0</v>
      </c>
      <c r="M399" s="804">
        <v>1263.6000000000001</v>
      </c>
      <c r="N399" s="805">
        <f t="shared" si="277"/>
        <v>0</v>
      </c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1">
        <f t="shared" si="248"/>
        <v>188</v>
      </c>
      <c r="AF399" s="748">
        <v>594.21600000000001</v>
      </c>
      <c r="AG399" s="748">
        <f t="shared" si="275"/>
        <v>111712.60800000001</v>
      </c>
      <c r="AH399" s="748">
        <v>1263.6000000000001</v>
      </c>
      <c r="AI399" s="748">
        <f t="shared" si="280"/>
        <v>237556.80000000002</v>
      </c>
      <c r="AJ399" s="749">
        <f t="shared" si="270"/>
        <v>349269.40800000005</v>
      </c>
    </row>
    <row r="400" spans="1:36" s="403" customFormat="1" ht="26.45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8"/>
      <c r="K400" s="804">
        <v>880.32</v>
      </c>
      <c r="L400" s="805">
        <f t="shared" si="272"/>
        <v>0</v>
      </c>
      <c r="M400" s="804">
        <v>1872</v>
      </c>
      <c r="N400" s="805">
        <f t="shared" si="277"/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1">
        <f t="shared" si="248"/>
        <v>4</v>
      </c>
      <c r="AF400" s="748">
        <v>880.32</v>
      </c>
      <c r="AG400" s="748">
        <f t="shared" si="275"/>
        <v>3521.28</v>
      </c>
      <c r="AH400" s="748">
        <v>1872</v>
      </c>
      <c r="AI400" s="748">
        <f t="shared" si="280"/>
        <v>7488</v>
      </c>
      <c r="AJ400" s="749">
        <f t="shared" si="270"/>
        <v>11009.28</v>
      </c>
    </row>
    <row r="401" spans="1:36" s="403" customFormat="1" ht="15.6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8"/>
      <c r="K401" s="804">
        <v>3144</v>
      </c>
      <c r="L401" s="805">
        <f t="shared" si="272"/>
        <v>0</v>
      </c>
      <c r="M401" s="804">
        <v>20832.5</v>
      </c>
      <c r="N401" s="805">
        <f t="shared" si="277"/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1">
        <f t="shared" si="248"/>
        <v>2</v>
      </c>
      <c r="AF401" s="748">
        <v>3144</v>
      </c>
      <c r="AG401" s="748">
        <f t="shared" si="275"/>
        <v>6288</v>
      </c>
      <c r="AH401" s="748">
        <v>20832.5</v>
      </c>
      <c r="AI401" s="748">
        <f t="shared" si="280"/>
        <v>41665</v>
      </c>
      <c r="AJ401" s="749">
        <f t="shared" si="270"/>
        <v>47953</v>
      </c>
    </row>
    <row r="402" spans="1:36" s="403" customFormat="1" ht="26.45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8"/>
      <c r="K402" s="804">
        <v>308112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0.33</v>
      </c>
      <c r="AF402" s="748">
        <v>308112</v>
      </c>
      <c r="AG402" s="748">
        <f t="shared" si="275"/>
        <v>101676.96</v>
      </c>
      <c r="AH402" s="748"/>
      <c r="AI402" s="748"/>
      <c r="AJ402" s="749">
        <f t="shared" si="270"/>
        <v>101676.96</v>
      </c>
    </row>
    <row r="403" spans="1:36" s="403" customFormat="1" ht="15.6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8"/>
      <c r="K403" s="804">
        <v>7860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0.6</v>
      </c>
      <c r="AF403" s="748">
        <v>7860</v>
      </c>
      <c r="AG403" s="748">
        <f t="shared" si="275"/>
        <v>4716</v>
      </c>
      <c r="AH403" s="748"/>
      <c r="AI403" s="748"/>
      <c r="AJ403" s="749">
        <f t="shared" si="270"/>
        <v>4716</v>
      </c>
    </row>
    <row r="404" spans="1:36" s="403" customFormat="1" ht="15.6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8"/>
      <c r="K404" s="804">
        <v>19650</v>
      </c>
      <c r="L404" s="805">
        <f t="shared" si="272"/>
        <v>0</v>
      </c>
      <c r="M404" s="804">
        <v>21242</v>
      </c>
      <c r="N404" s="805">
        <f>M404*J404</f>
        <v>0</v>
      </c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1">
        <f t="shared" si="248"/>
        <v>2</v>
      </c>
      <c r="AF404" s="748">
        <v>19650</v>
      </c>
      <c r="AG404" s="748">
        <f t="shared" si="275"/>
        <v>39300</v>
      </c>
      <c r="AH404" s="748">
        <v>21242</v>
      </c>
      <c r="AI404" s="748">
        <f>AH404*AE404</f>
        <v>42484</v>
      </c>
      <c r="AJ404" s="749">
        <f t="shared" si="270"/>
        <v>81784</v>
      </c>
    </row>
    <row r="405" spans="1:36" s="403" customFormat="1" ht="15.6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8"/>
      <c r="K405" s="804">
        <v>56592</v>
      </c>
      <c r="L405" s="805">
        <f t="shared" si="272"/>
        <v>0</v>
      </c>
      <c r="M405" s="804">
        <v>50414</v>
      </c>
      <c r="N405" s="805">
        <f>M405*J405</f>
        <v>0</v>
      </c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1">
        <f t="shared" si="248"/>
        <v>2</v>
      </c>
      <c r="AF405" s="748">
        <v>56592</v>
      </c>
      <c r="AG405" s="748">
        <f t="shared" si="275"/>
        <v>113184</v>
      </c>
      <c r="AH405" s="748">
        <v>50414</v>
      </c>
      <c r="AI405" s="748">
        <f>AH405*AE405</f>
        <v>100828</v>
      </c>
      <c r="AJ405" s="749">
        <f t="shared" si="270"/>
        <v>214012</v>
      </c>
    </row>
    <row r="406" spans="1:36" s="403" customFormat="1" ht="15.6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8"/>
      <c r="K406" s="804">
        <v>149340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1</v>
      </c>
      <c r="AF406" s="748">
        <v>149340</v>
      </c>
      <c r="AG406" s="748">
        <f t="shared" si="275"/>
        <v>149340</v>
      </c>
      <c r="AH406" s="748"/>
      <c r="AI406" s="748"/>
      <c r="AJ406" s="749">
        <f t="shared" si="270"/>
        <v>149340</v>
      </c>
    </row>
    <row r="407" spans="1:36" s="403" customFormat="1" ht="26.45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8"/>
      <c r="K407" s="804">
        <v>2358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6.5</v>
      </c>
      <c r="AF407" s="748">
        <v>2358</v>
      </c>
      <c r="AG407" s="748">
        <f t="shared" si="275"/>
        <v>15327</v>
      </c>
      <c r="AH407" s="748"/>
      <c r="AI407" s="748"/>
      <c r="AJ407" s="749">
        <f t="shared" si="270"/>
        <v>15327</v>
      </c>
    </row>
    <row r="408" spans="1:36" s="403" customFormat="1" ht="15.6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8"/>
      <c r="K408" s="804">
        <v>39300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0.06</v>
      </c>
      <c r="AF408" s="748">
        <v>39300</v>
      </c>
      <c r="AG408" s="748">
        <f t="shared" si="275"/>
        <v>2358</v>
      </c>
      <c r="AH408" s="748"/>
      <c r="AI408" s="748"/>
      <c r="AJ408" s="749">
        <f t="shared" si="270"/>
        <v>2358</v>
      </c>
    </row>
    <row r="409" spans="1:36" s="403" customFormat="1" ht="15.6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8"/>
      <c r="K409" s="804">
        <v>786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12</v>
      </c>
      <c r="AF409" s="748">
        <v>786</v>
      </c>
      <c r="AG409" s="748">
        <f t="shared" si="275"/>
        <v>9432</v>
      </c>
      <c r="AH409" s="748"/>
      <c r="AI409" s="748"/>
      <c r="AJ409" s="749">
        <f t="shared" si="270"/>
        <v>9432</v>
      </c>
    </row>
    <row r="410" spans="1:36" s="403" customFormat="1" ht="15.6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8"/>
      <c r="K410" s="804">
        <v>628.80000000000007</v>
      </c>
      <c r="L410" s="805">
        <f t="shared" si="272"/>
        <v>0</v>
      </c>
      <c r="M410" s="804"/>
      <c r="N410" s="805"/>
      <c r="O410" s="809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1">
        <f t="shared" si="248"/>
        <v>6</v>
      </c>
      <c r="AF410" s="748">
        <v>628.80000000000007</v>
      </c>
      <c r="AG410" s="748">
        <f t="shared" si="275"/>
        <v>3772.8</v>
      </c>
      <c r="AH410" s="748"/>
      <c r="AI410" s="748"/>
      <c r="AJ410" s="749">
        <f t="shared" si="270"/>
        <v>3772.8</v>
      </c>
    </row>
    <row r="411" spans="1:36" s="403" customFormat="1" ht="15.6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8"/>
      <c r="K411" s="804">
        <v>39300</v>
      </c>
      <c r="L411" s="805">
        <f t="shared" si="272"/>
        <v>0</v>
      </c>
      <c r="M411" s="804"/>
      <c r="N411" s="805"/>
      <c r="O411" s="809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1">
        <f t="shared" si="248"/>
        <v>0.05</v>
      </c>
      <c r="AF411" s="748">
        <v>39300</v>
      </c>
      <c r="AG411" s="748">
        <f t="shared" si="275"/>
        <v>1965</v>
      </c>
      <c r="AH411" s="748"/>
      <c r="AI411" s="748"/>
      <c r="AJ411" s="749">
        <f t="shared" si="270"/>
        <v>1965</v>
      </c>
    </row>
    <row r="412" spans="1:36" s="403" customFormat="1" ht="26.45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8"/>
      <c r="K412" s="804">
        <v>7860</v>
      </c>
      <c r="L412" s="805">
        <f t="shared" si="272"/>
        <v>0</v>
      </c>
      <c r="M412" s="804"/>
      <c r="N412" s="805"/>
      <c r="O412" s="809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1">
        <f t="shared" si="248"/>
        <v>0.18</v>
      </c>
      <c r="AF412" s="748">
        <v>7860</v>
      </c>
      <c r="AG412" s="748">
        <f t="shared" si="275"/>
        <v>1414.8</v>
      </c>
      <c r="AH412" s="748"/>
      <c r="AI412" s="748"/>
      <c r="AJ412" s="749">
        <f t="shared" si="270"/>
        <v>1414.8</v>
      </c>
    </row>
    <row r="413" spans="1:36" s="403" customFormat="1" ht="15.6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8"/>
      <c r="K413" s="804">
        <v>301300</v>
      </c>
      <c r="L413" s="805">
        <f t="shared" si="272"/>
        <v>0</v>
      </c>
      <c r="M413" s="804"/>
      <c r="N413" s="805"/>
      <c r="O413" s="809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1">
        <f t="shared" si="248"/>
        <v>1</v>
      </c>
      <c r="AF413" s="748">
        <v>301300</v>
      </c>
      <c r="AG413" s="748">
        <f t="shared" si="275"/>
        <v>301300</v>
      </c>
      <c r="AH413" s="748"/>
      <c r="AI413" s="748"/>
      <c r="AJ413" s="749">
        <f t="shared" si="270"/>
        <v>301300</v>
      </c>
    </row>
    <row r="414" spans="1:36" s="404" customFormat="1" ht="17.45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48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20"/>
      <c r="K415" s="821">
        <v>1310</v>
      </c>
      <c r="L415" s="822">
        <f t="shared" ref="L415:L426" si="285">K415*J415</f>
        <v>0</v>
      </c>
      <c r="M415" s="821">
        <v>619.45000000000005</v>
      </c>
      <c r="N415" s="822">
        <f t="shared" ref="N415:N425" si="286">M415*J415</f>
        <v>0</v>
      </c>
      <c r="O415" s="815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1">
        <f t="shared" si="248"/>
        <v>40</v>
      </c>
      <c r="AF415" s="754">
        <v>1310</v>
      </c>
      <c r="AG415" s="754">
        <f t="shared" ref="AG415:AG426" si="294">AF415*AE415</f>
        <v>52400</v>
      </c>
      <c r="AH415" s="754">
        <v>619.45000000000005</v>
      </c>
      <c r="AI415" s="754">
        <f t="shared" ref="AI415:AI425" si="295">AH415*AE415</f>
        <v>24778</v>
      </c>
      <c r="AJ415" s="751">
        <f t="shared" ref="AJ415:AJ426" si="296">AI415+AG415</f>
        <v>77178</v>
      </c>
    </row>
    <row r="416" spans="1:36" s="403" customFormat="1" ht="17.45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20"/>
      <c r="K416" s="821">
        <v>125495.90400000001</v>
      </c>
      <c r="L416" s="822">
        <f t="shared" si="285"/>
        <v>0</v>
      </c>
      <c r="M416" s="821">
        <v>181087.88880000004</v>
      </c>
      <c r="N416" s="822">
        <f t="shared" si="286"/>
        <v>0</v>
      </c>
      <c r="O416" s="815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1">
        <f t="shared" si="248"/>
        <v>1</v>
      </c>
      <c r="AF416" s="754">
        <v>125495.90400000001</v>
      </c>
      <c r="AG416" s="754">
        <f t="shared" si="294"/>
        <v>125495.90400000001</v>
      </c>
      <c r="AH416" s="754">
        <v>181087.88880000004</v>
      </c>
      <c r="AI416" s="754">
        <f t="shared" si="295"/>
        <v>181087.88880000004</v>
      </c>
      <c r="AJ416" s="751">
        <f t="shared" si="296"/>
        <v>306583.79280000005</v>
      </c>
    </row>
    <row r="417" spans="1:37" s="403" customFormat="1" ht="17.45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20"/>
      <c r="K417" s="821">
        <v>52630.560000000005</v>
      </c>
      <c r="L417" s="822">
        <f t="shared" si="285"/>
        <v>0</v>
      </c>
      <c r="M417" s="821">
        <v>128976.12</v>
      </c>
      <c r="N417" s="822">
        <f t="shared" si="286"/>
        <v>0</v>
      </c>
      <c r="O417" s="815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1">
        <f t="shared" ref="AE417:AE480" si="297">D417-S417-Y417</f>
        <v>1</v>
      </c>
      <c r="AF417" s="754">
        <v>52630.560000000005</v>
      </c>
      <c r="AG417" s="754">
        <f t="shared" si="294"/>
        <v>52630.560000000005</v>
      </c>
      <c r="AH417" s="754">
        <v>128976.12</v>
      </c>
      <c r="AI417" s="754">
        <f t="shared" si="295"/>
        <v>128976.12</v>
      </c>
      <c r="AJ417" s="751">
        <f t="shared" si="296"/>
        <v>181606.68</v>
      </c>
    </row>
    <row r="418" spans="1:37" s="403" customFormat="1" ht="17.45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20"/>
      <c r="K418" s="821">
        <v>63240.381000000008</v>
      </c>
      <c r="L418" s="822">
        <f t="shared" si="285"/>
        <v>0</v>
      </c>
      <c r="M418" s="821">
        <v>93837.744000000006</v>
      </c>
      <c r="N418" s="822">
        <f t="shared" si="286"/>
        <v>0</v>
      </c>
      <c r="O418" s="815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1">
        <f t="shared" si="297"/>
        <v>2</v>
      </c>
      <c r="AF418" s="754">
        <v>63240.381000000008</v>
      </c>
      <c r="AG418" s="754">
        <f t="shared" si="294"/>
        <v>126480.76200000002</v>
      </c>
      <c r="AH418" s="754">
        <v>93837.744000000006</v>
      </c>
      <c r="AI418" s="754">
        <f t="shared" si="295"/>
        <v>187675.48800000001</v>
      </c>
      <c r="AJ418" s="751">
        <f t="shared" si="296"/>
        <v>314156.25</v>
      </c>
    </row>
    <row r="419" spans="1:37" s="403" customFormat="1" ht="25.5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20"/>
      <c r="K419" s="821">
        <v>1050.6026490066224</v>
      </c>
      <c r="L419" s="822">
        <f t="shared" si="285"/>
        <v>0</v>
      </c>
      <c r="M419" s="821">
        <v>1168.9496688741722</v>
      </c>
      <c r="N419" s="822">
        <f t="shared" si="286"/>
        <v>0</v>
      </c>
      <c r="O419" s="815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1">
        <f t="shared" si="297"/>
        <v>151</v>
      </c>
      <c r="AF419" s="754">
        <v>1050.6026490066224</v>
      </c>
      <c r="AG419" s="754">
        <f t="shared" si="294"/>
        <v>158640.99999999997</v>
      </c>
      <c r="AH419" s="754">
        <v>1168.9496688741722</v>
      </c>
      <c r="AI419" s="754">
        <f t="shared" si="295"/>
        <v>176511.4</v>
      </c>
      <c r="AJ419" s="751">
        <f t="shared" si="296"/>
        <v>335152.39999999997</v>
      </c>
    </row>
    <row r="420" spans="1:37" s="403" customFormat="1" ht="17.45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20"/>
      <c r="K420" s="821">
        <v>2358</v>
      </c>
      <c r="L420" s="822">
        <f t="shared" si="285"/>
        <v>0</v>
      </c>
      <c r="M420" s="821">
        <v>2044.0242582897035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1">
        <f t="shared" si="297"/>
        <v>1146</v>
      </c>
      <c r="AF420" s="754">
        <v>2358</v>
      </c>
      <c r="AG420" s="754">
        <f t="shared" si="294"/>
        <v>2702268</v>
      </c>
      <c r="AH420" s="754">
        <v>2044.0242582897035</v>
      </c>
      <c r="AI420" s="754">
        <f t="shared" si="295"/>
        <v>2342451.8000000003</v>
      </c>
      <c r="AJ420" s="751">
        <f t="shared" si="296"/>
        <v>5044719.8000000007</v>
      </c>
    </row>
    <row r="421" spans="1:37" s="403" customFormat="1" ht="26.25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20"/>
      <c r="K421" s="821">
        <v>61132.46</v>
      </c>
      <c r="L421" s="822">
        <f t="shared" si="285"/>
        <v>0</v>
      </c>
      <c r="M421" s="821">
        <v>362404.12000000005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1">
        <f t="shared" si="297"/>
        <v>5</v>
      </c>
      <c r="AF421" s="754">
        <v>61132.46</v>
      </c>
      <c r="AG421" s="754">
        <f t="shared" si="294"/>
        <v>305662.3</v>
      </c>
      <c r="AH421" s="754">
        <v>362404.12000000005</v>
      </c>
      <c r="AI421" s="754">
        <f t="shared" si="295"/>
        <v>1812020.6000000003</v>
      </c>
      <c r="AJ421" s="751">
        <f t="shared" si="296"/>
        <v>2117682.9000000004</v>
      </c>
    </row>
    <row r="422" spans="1:37" s="403" customFormat="1" ht="24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20"/>
      <c r="K422" s="821">
        <v>18340</v>
      </c>
      <c r="L422" s="822">
        <f t="shared" si="285"/>
        <v>0</v>
      </c>
      <c r="M422" s="821">
        <v>50744.931250000001</v>
      </c>
      <c r="N422" s="822">
        <f t="shared" si="286"/>
        <v>0</v>
      </c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1">
        <f t="shared" si="297"/>
        <v>16</v>
      </c>
      <c r="AF422" s="754">
        <v>18340</v>
      </c>
      <c r="AG422" s="754">
        <f t="shared" si="294"/>
        <v>293440</v>
      </c>
      <c r="AH422" s="754">
        <v>50744.931250000001</v>
      </c>
      <c r="AI422" s="754">
        <f t="shared" si="295"/>
        <v>811918.9</v>
      </c>
      <c r="AJ422" s="751">
        <f t="shared" si="296"/>
        <v>1105358.8999999999</v>
      </c>
    </row>
    <row r="423" spans="1:37" s="403" customFormat="1" ht="17.45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20"/>
      <c r="K423" s="821">
        <v>635</v>
      </c>
      <c r="L423" s="822">
        <f t="shared" si="285"/>
        <v>0</v>
      </c>
      <c r="M423" s="821">
        <v>889</v>
      </c>
      <c r="N423" s="822">
        <f t="shared" si="286"/>
        <v>0</v>
      </c>
      <c r="O423" s="815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1">
        <f t="shared" si="297"/>
        <v>348</v>
      </c>
      <c r="AF423" s="754">
        <v>635</v>
      </c>
      <c r="AG423" s="754">
        <f t="shared" si="294"/>
        <v>220980</v>
      </c>
      <c r="AH423" s="754">
        <v>889</v>
      </c>
      <c r="AI423" s="754">
        <f t="shared" si="295"/>
        <v>309372</v>
      </c>
      <c r="AJ423" s="751">
        <f t="shared" si="296"/>
        <v>530352</v>
      </c>
    </row>
    <row r="424" spans="1:37" s="403" customFormat="1" ht="17.45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20"/>
      <c r="K424" s="821">
        <v>1310</v>
      </c>
      <c r="L424" s="822">
        <f t="shared" si="285"/>
        <v>0</v>
      </c>
      <c r="M424" s="821">
        <v>1477.7774436090226</v>
      </c>
      <c r="N424" s="822">
        <f t="shared" si="286"/>
        <v>0</v>
      </c>
      <c r="O424" s="815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1">
        <f t="shared" si="297"/>
        <v>133</v>
      </c>
      <c r="AF424" s="754">
        <v>1310</v>
      </c>
      <c r="AG424" s="754">
        <f t="shared" si="294"/>
        <v>174230</v>
      </c>
      <c r="AH424" s="754">
        <v>1477.7774436090226</v>
      </c>
      <c r="AI424" s="754">
        <f t="shared" si="295"/>
        <v>196544.4</v>
      </c>
      <c r="AJ424" s="751">
        <f t="shared" si="296"/>
        <v>370774.4</v>
      </c>
    </row>
    <row r="425" spans="1:37" s="403" customFormat="1" ht="17.45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20"/>
      <c r="K425" s="821">
        <v>3275</v>
      </c>
      <c r="L425" s="822">
        <f t="shared" si="285"/>
        <v>0</v>
      </c>
      <c r="M425" s="821">
        <v>10674.300000000001</v>
      </c>
      <c r="N425" s="822">
        <f t="shared" si="286"/>
        <v>0</v>
      </c>
      <c r="O425" s="815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1">
        <f t="shared" si="297"/>
        <v>16</v>
      </c>
      <c r="AF425" s="754">
        <v>3275</v>
      </c>
      <c r="AG425" s="754">
        <f t="shared" si="294"/>
        <v>52400</v>
      </c>
      <c r="AH425" s="754">
        <v>10674.300000000001</v>
      </c>
      <c r="AI425" s="754">
        <f t="shared" si="295"/>
        <v>170788.80000000002</v>
      </c>
      <c r="AJ425" s="751">
        <f t="shared" si="296"/>
        <v>223188.80000000002</v>
      </c>
    </row>
    <row r="426" spans="1:37" s="403" customFormat="1" ht="17.45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20"/>
      <c r="K426" s="821">
        <v>738840</v>
      </c>
      <c r="L426" s="822">
        <f t="shared" si="285"/>
        <v>0</v>
      </c>
      <c r="M426" s="821"/>
      <c r="N426" s="822"/>
      <c r="O426" s="815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1">
        <f t="shared" si="297"/>
        <v>1</v>
      </c>
      <c r="AF426" s="754">
        <v>738840</v>
      </c>
      <c r="AG426" s="754">
        <f t="shared" si="294"/>
        <v>738840</v>
      </c>
      <c r="AH426" s="754"/>
      <c r="AI426" s="754"/>
      <c r="AJ426" s="751">
        <f t="shared" si="296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297"/>
        <v>0</v>
      </c>
      <c r="AF427" s="742"/>
      <c r="AG427" s="742">
        <f>SUM(AG428:AG465)</f>
        <v>3611043.4719999996</v>
      </c>
      <c r="AH427" s="742"/>
      <c r="AI427" s="742">
        <f>SUM(AI428:AI465)</f>
        <v>10095881.940000003</v>
      </c>
      <c r="AJ427" s="743">
        <f>SUM(AJ428:AJ465)</f>
        <v>13706925.412</v>
      </c>
      <c r="AK427" s="404"/>
    </row>
    <row r="428" spans="1:37" ht="17.45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3">
        <v>17</v>
      </c>
      <c r="K428" s="804">
        <v>6288</v>
      </c>
      <c r="L428" s="805">
        <f t="shared" ref="L428:L463" si="303">K428*J428</f>
        <v>106896</v>
      </c>
      <c r="M428" s="804">
        <v>39720</v>
      </c>
      <c r="N428" s="805">
        <f t="shared" ref="N428:N459" si="304">M428*J428</f>
        <v>675240</v>
      </c>
      <c r="O428" s="809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1">
        <f t="shared" si="297"/>
        <v>2</v>
      </c>
      <c r="AF428" s="744">
        <v>6288</v>
      </c>
      <c r="AG428" s="744">
        <f t="shared" ref="AG428:AG463" si="312">AF428*AE428</f>
        <v>12576</v>
      </c>
      <c r="AH428" s="744">
        <v>39720</v>
      </c>
      <c r="AI428" s="744">
        <f t="shared" ref="AI428:AI459" si="313">AH428*AE428</f>
        <v>79440</v>
      </c>
      <c r="AJ428" s="745">
        <f t="shared" ref="AJ428:AJ465" si="314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3">
        <v>11</v>
      </c>
      <c r="K429" s="804">
        <v>3144</v>
      </c>
      <c r="L429" s="805">
        <f t="shared" si="303"/>
        <v>34584</v>
      </c>
      <c r="M429" s="804">
        <v>11432.2</v>
      </c>
      <c r="N429" s="805">
        <f t="shared" si="304"/>
        <v>125754.20000000001</v>
      </c>
      <c r="O429" s="809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1">
        <f t="shared" si="297"/>
        <v>4</v>
      </c>
      <c r="AF429" s="744">
        <v>3144</v>
      </c>
      <c r="AG429" s="744">
        <f t="shared" si="312"/>
        <v>12576</v>
      </c>
      <c r="AH429" s="744">
        <v>11432.2</v>
      </c>
      <c r="AI429" s="744">
        <f t="shared" si="313"/>
        <v>45728.800000000003</v>
      </c>
      <c r="AJ429" s="745">
        <f t="shared" si="314"/>
        <v>58304.800000000003</v>
      </c>
    </row>
    <row r="430" spans="1:37" s="403" customFormat="1" ht="22.5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3"/>
      <c r="K430" s="804">
        <v>6288</v>
      </c>
      <c r="L430" s="805">
        <f t="shared" si="303"/>
        <v>0</v>
      </c>
      <c r="M430" s="804">
        <v>48332.700000000004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48332.700000000004</v>
      </c>
      <c r="AI430" s="748">
        <f t="shared" si="313"/>
        <v>48332.700000000004</v>
      </c>
      <c r="AJ430" s="749">
        <f t="shared" si="314"/>
        <v>54620.700000000004</v>
      </c>
    </row>
    <row r="431" spans="1:37" s="403" customFormat="1" ht="22.5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3"/>
      <c r="K431" s="804">
        <v>6288</v>
      </c>
      <c r="L431" s="805">
        <f t="shared" si="303"/>
        <v>0</v>
      </c>
      <c r="M431" s="804">
        <v>51976.6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51976.6</v>
      </c>
      <c r="AI431" s="748">
        <f t="shared" si="313"/>
        <v>51976.6</v>
      </c>
      <c r="AJ431" s="749">
        <f t="shared" si="314"/>
        <v>58264.6</v>
      </c>
    </row>
    <row r="432" spans="1:37" s="403" customFormat="1" ht="22.5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3"/>
      <c r="K432" s="804">
        <v>6288</v>
      </c>
      <c r="L432" s="805">
        <f t="shared" si="303"/>
        <v>0</v>
      </c>
      <c r="M432" s="804">
        <v>51976.6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1">
        <f t="shared" si="297"/>
        <v>1</v>
      </c>
      <c r="AF432" s="748">
        <v>6288</v>
      </c>
      <c r="AG432" s="748">
        <f t="shared" si="312"/>
        <v>6288</v>
      </c>
      <c r="AH432" s="748">
        <v>51976.6</v>
      </c>
      <c r="AI432" s="748">
        <f t="shared" si="313"/>
        <v>51976.6</v>
      </c>
      <c r="AJ432" s="749">
        <f t="shared" si="314"/>
        <v>58264.6</v>
      </c>
    </row>
    <row r="433" spans="1:36" s="403" customFormat="1" ht="17.45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3">
        <v>2</v>
      </c>
      <c r="K433" s="804">
        <v>6288</v>
      </c>
      <c r="L433" s="805">
        <f t="shared" si="303"/>
        <v>12576</v>
      </c>
      <c r="M433" s="804">
        <v>76653.2</v>
      </c>
      <c r="N433" s="805">
        <f t="shared" si="304"/>
        <v>153306.4</v>
      </c>
      <c r="O433" s="809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1">
        <f t="shared" si="297"/>
        <v>0</v>
      </c>
      <c r="AF433" s="744">
        <v>6288</v>
      </c>
      <c r="AG433" s="744">
        <f t="shared" si="312"/>
        <v>0</v>
      </c>
      <c r="AH433" s="744">
        <v>76653.2</v>
      </c>
      <c r="AI433" s="744">
        <f t="shared" si="313"/>
        <v>0</v>
      </c>
      <c r="AJ433" s="745">
        <f t="shared" si="314"/>
        <v>0</v>
      </c>
    </row>
    <row r="434" spans="1:36" s="403" customFormat="1" ht="17.45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3"/>
      <c r="K434" s="804">
        <v>6288</v>
      </c>
      <c r="L434" s="805">
        <f t="shared" si="303"/>
        <v>0</v>
      </c>
      <c r="M434" s="804">
        <v>73866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1">
        <f t="shared" si="297"/>
        <v>1</v>
      </c>
      <c r="AF434" s="748">
        <v>6288</v>
      </c>
      <c r="AG434" s="748">
        <f t="shared" si="312"/>
        <v>6288</v>
      </c>
      <c r="AH434" s="748">
        <v>73866</v>
      </c>
      <c r="AI434" s="748">
        <f t="shared" si="313"/>
        <v>73866</v>
      </c>
      <c r="AJ434" s="749">
        <f t="shared" si="314"/>
        <v>80154</v>
      </c>
    </row>
    <row r="435" spans="1:36" s="403" customFormat="1" ht="24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3"/>
      <c r="K435" s="804">
        <v>6288</v>
      </c>
      <c r="L435" s="805">
        <f t="shared" si="303"/>
        <v>0</v>
      </c>
      <c r="M435" s="804">
        <v>55684.200000000004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1">
        <f t="shared" si="297"/>
        <v>1</v>
      </c>
      <c r="AF435" s="748">
        <v>6288</v>
      </c>
      <c r="AG435" s="748">
        <f t="shared" si="312"/>
        <v>6288</v>
      </c>
      <c r="AH435" s="748">
        <v>55684.200000000004</v>
      </c>
      <c r="AI435" s="748">
        <f t="shared" si="313"/>
        <v>55684.200000000004</v>
      </c>
      <c r="AJ435" s="749">
        <f t="shared" si="314"/>
        <v>61972.200000000004</v>
      </c>
    </row>
    <row r="436" spans="1:36" s="403" customFormat="1" ht="17.45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3"/>
      <c r="K436" s="804">
        <v>2615</v>
      </c>
      <c r="L436" s="805">
        <f t="shared" si="303"/>
        <v>0</v>
      </c>
      <c r="M436" s="804">
        <v>5902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1">
        <f t="shared" si="297"/>
        <v>32</v>
      </c>
      <c r="AF436" s="748">
        <v>2615</v>
      </c>
      <c r="AG436" s="748">
        <f t="shared" si="312"/>
        <v>83680</v>
      </c>
      <c r="AH436" s="748">
        <v>5902</v>
      </c>
      <c r="AI436" s="748">
        <f t="shared" si="313"/>
        <v>188864</v>
      </c>
      <c r="AJ436" s="749">
        <f t="shared" si="314"/>
        <v>272544</v>
      </c>
    </row>
    <row r="437" spans="1:36" s="403" customFormat="1" ht="17.45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3"/>
      <c r="K437" s="804">
        <v>354</v>
      </c>
      <c r="L437" s="805">
        <f t="shared" si="303"/>
        <v>0</v>
      </c>
      <c r="M437" s="804">
        <v>9430.2000000000007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1">
        <f t="shared" si="297"/>
        <v>100</v>
      </c>
      <c r="AF437" s="748">
        <v>354</v>
      </c>
      <c r="AG437" s="748">
        <f t="shared" si="312"/>
        <v>35400</v>
      </c>
      <c r="AH437" s="748">
        <v>9430.2000000000007</v>
      </c>
      <c r="AI437" s="748">
        <f t="shared" si="313"/>
        <v>943020.00000000012</v>
      </c>
      <c r="AJ437" s="749">
        <f t="shared" si="314"/>
        <v>978420.00000000012</v>
      </c>
    </row>
    <row r="438" spans="1:36" s="403" customFormat="1" ht="17.45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3"/>
      <c r="K438" s="804">
        <v>244</v>
      </c>
      <c r="L438" s="805">
        <f t="shared" si="303"/>
        <v>0</v>
      </c>
      <c r="M438" s="804">
        <v>3762.2000000000003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1">
        <f t="shared" si="297"/>
        <v>610</v>
      </c>
      <c r="AF438" s="748">
        <v>244</v>
      </c>
      <c r="AG438" s="748">
        <f t="shared" si="312"/>
        <v>148840</v>
      </c>
      <c r="AH438" s="748">
        <v>3762.2000000000003</v>
      </c>
      <c r="AI438" s="748">
        <f t="shared" si="313"/>
        <v>2294942</v>
      </c>
      <c r="AJ438" s="749">
        <f t="shared" si="314"/>
        <v>2443782</v>
      </c>
    </row>
    <row r="439" spans="1:36" s="403" customFormat="1" ht="17.45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3"/>
      <c r="K439" s="804">
        <v>186.02</v>
      </c>
      <c r="L439" s="805">
        <f t="shared" si="303"/>
        <v>0</v>
      </c>
      <c r="M439" s="804">
        <v>1500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1">
        <f t="shared" si="297"/>
        <v>260</v>
      </c>
      <c r="AF439" s="748">
        <v>186.02</v>
      </c>
      <c r="AG439" s="748">
        <f t="shared" si="312"/>
        <v>48365.200000000004</v>
      </c>
      <c r="AH439" s="748">
        <v>1500</v>
      </c>
      <c r="AI439" s="748">
        <f t="shared" si="313"/>
        <v>390000</v>
      </c>
      <c r="AJ439" s="749">
        <f t="shared" si="314"/>
        <v>438365.2</v>
      </c>
    </row>
    <row r="440" spans="1:36" s="403" customFormat="1" ht="17.45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3"/>
      <c r="K440" s="804">
        <v>182</v>
      </c>
      <c r="L440" s="805">
        <f t="shared" si="303"/>
        <v>0</v>
      </c>
      <c r="M440" s="804">
        <v>1086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1">
        <f t="shared" si="297"/>
        <v>1610</v>
      </c>
      <c r="AF440" s="748">
        <v>182</v>
      </c>
      <c r="AG440" s="748">
        <f t="shared" si="312"/>
        <v>293020</v>
      </c>
      <c r="AH440" s="748">
        <v>1086</v>
      </c>
      <c r="AI440" s="748">
        <f t="shared" si="313"/>
        <v>1748460</v>
      </c>
      <c r="AJ440" s="749">
        <f t="shared" si="314"/>
        <v>2041480</v>
      </c>
    </row>
    <row r="441" spans="1:36" s="403" customFormat="1" ht="17.45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3"/>
      <c r="K441" s="804">
        <v>182</v>
      </c>
      <c r="L441" s="805">
        <f t="shared" si="303"/>
        <v>0</v>
      </c>
      <c r="M441" s="804">
        <v>611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1">
        <f t="shared" si="297"/>
        <v>40</v>
      </c>
      <c r="AF441" s="748">
        <v>182</v>
      </c>
      <c r="AG441" s="748">
        <f t="shared" si="312"/>
        <v>7280</v>
      </c>
      <c r="AH441" s="748">
        <v>611</v>
      </c>
      <c r="AI441" s="748">
        <f t="shared" si="313"/>
        <v>24440</v>
      </c>
      <c r="AJ441" s="749">
        <f t="shared" si="314"/>
        <v>31720</v>
      </c>
    </row>
    <row r="442" spans="1:36" s="403" customFormat="1" ht="17.45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3"/>
      <c r="K442" s="804">
        <v>182</v>
      </c>
      <c r="L442" s="805">
        <f t="shared" si="303"/>
        <v>0</v>
      </c>
      <c r="M442" s="804">
        <v>496.6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1">
        <f t="shared" si="297"/>
        <v>760</v>
      </c>
      <c r="AF442" s="748">
        <v>182</v>
      </c>
      <c r="AG442" s="748">
        <f t="shared" si="312"/>
        <v>138320</v>
      </c>
      <c r="AH442" s="748">
        <v>496.6</v>
      </c>
      <c r="AI442" s="748">
        <f t="shared" si="313"/>
        <v>377416</v>
      </c>
      <c r="AJ442" s="749">
        <f t="shared" si="314"/>
        <v>515736</v>
      </c>
    </row>
    <row r="443" spans="1:36" s="403" customFormat="1" ht="17.45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3"/>
      <c r="K443" s="804">
        <v>182</v>
      </c>
      <c r="L443" s="805">
        <f t="shared" si="303"/>
        <v>0</v>
      </c>
      <c r="M443" s="804">
        <v>322.40000000000003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1">
        <f t="shared" si="297"/>
        <v>210</v>
      </c>
      <c r="AF443" s="748">
        <v>182</v>
      </c>
      <c r="AG443" s="748">
        <f t="shared" si="312"/>
        <v>38220</v>
      </c>
      <c r="AH443" s="748">
        <v>322.40000000000003</v>
      </c>
      <c r="AI443" s="748">
        <f t="shared" si="313"/>
        <v>67704</v>
      </c>
      <c r="AJ443" s="749">
        <f t="shared" si="314"/>
        <v>105924</v>
      </c>
    </row>
    <row r="444" spans="1:36" s="403" customFormat="1" ht="17.45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3"/>
      <c r="K444" s="804">
        <v>182</v>
      </c>
      <c r="L444" s="805">
        <f t="shared" si="303"/>
        <v>0</v>
      </c>
      <c r="M444" s="804">
        <v>184.6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1">
        <f t="shared" si="297"/>
        <v>1320</v>
      </c>
      <c r="AF444" s="748">
        <v>182</v>
      </c>
      <c r="AG444" s="748">
        <f t="shared" si="312"/>
        <v>240240</v>
      </c>
      <c r="AH444" s="748">
        <v>184.6</v>
      </c>
      <c r="AI444" s="748">
        <f t="shared" si="313"/>
        <v>243672</v>
      </c>
      <c r="AJ444" s="749">
        <f t="shared" si="314"/>
        <v>483912</v>
      </c>
    </row>
    <row r="445" spans="1:36" s="403" customFormat="1" ht="17.45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3"/>
      <c r="K445" s="804">
        <v>262</v>
      </c>
      <c r="L445" s="805">
        <f t="shared" si="303"/>
        <v>0</v>
      </c>
      <c r="M445" s="804">
        <v>200.20000000000002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262</v>
      </c>
      <c r="AG445" s="748">
        <f t="shared" si="312"/>
        <v>5240</v>
      </c>
      <c r="AH445" s="748">
        <v>200.20000000000002</v>
      </c>
      <c r="AI445" s="748">
        <f t="shared" si="313"/>
        <v>4004.0000000000005</v>
      </c>
      <c r="AJ445" s="749">
        <f t="shared" si="314"/>
        <v>9244</v>
      </c>
    </row>
    <row r="446" spans="1:36" s="403" customFormat="1" ht="17.45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3"/>
      <c r="K446" s="804">
        <v>262</v>
      </c>
      <c r="L446" s="805">
        <f t="shared" si="303"/>
        <v>0</v>
      </c>
      <c r="M446" s="804">
        <v>80.600000000000009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1">
        <f t="shared" si="297"/>
        <v>250</v>
      </c>
      <c r="AF446" s="748">
        <v>262</v>
      </c>
      <c r="AG446" s="748">
        <f t="shared" si="312"/>
        <v>65500</v>
      </c>
      <c r="AH446" s="748">
        <v>80.600000000000009</v>
      </c>
      <c r="AI446" s="748">
        <f t="shared" si="313"/>
        <v>20150.000000000004</v>
      </c>
      <c r="AJ446" s="749">
        <f t="shared" si="314"/>
        <v>85650</v>
      </c>
    </row>
    <row r="447" spans="1:36" s="403" customFormat="1" ht="17.45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3"/>
      <c r="K447" s="804">
        <v>131</v>
      </c>
      <c r="L447" s="805">
        <f t="shared" si="303"/>
        <v>0</v>
      </c>
      <c r="M447" s="804">
        <v>3434.6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1">
        <f t="shared" si="297"/>
        <v>32</v>
      </c>
      <c r="AF447" s="748">
        <v>131</v>
      </c>
      <c r="AG447" s="748">
        <f t="shared" si="312"/>
        <v>4192</v>
      </c>
      <c r="AH447" s="748">
        <v>3434.6</v>
      </c>
      <c r="AI447" s="748">
        <f t="shared" si="313"/>
        <v>109907.2</v>
      </c>
      <c r="AJ447" s="749">
        <f t="shared" si="314"/>
        <v>114099.2</v>
      </c>
    </row>
    <row r="448" spans="1:36" s="403" customFormat="1" ht="17.45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3"/>
      <c r="K448" s="804">
        <v>838.40000000000009</v>
      </c>
      <c r="L448" s="805">
        <f t="shared" si="303"/>
        <v>0</v>
      </c>
      <c r="M448" s="804">
        <v>1759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1">
        <f t="shared" si="297"/>
        <v>636</v>
      </c>
      <c r="AF448" s="748">
        <v>838.40000000000009</v>
      </c>
      <c r="AG448" s="748">
        <f t="shared" si="312"/>
        <v>533222.40000000002</v>
      </c>
      <c r="AH448" s="748">
        <v>1759</v>
      </c>
      <c r="AI448" s="748">
        <f t="shared" si="313"/>
        <v>1118724</v>
      </c>
      <c r="AJ448" s="749">
        <f t="shared" si="314"/>
        <v>1651946.4</v>
      </c>
    </row>
    <row r="449" spans="1:36" s="403" customFormat="1" ht="17.45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3"/>
      <c r="K449" s="804">
        <v>1965</v>
      </c>
      <c r="L449" s="805">
        <f t="shared" si="303"/>
        <v>0</v>
      </c>
      <c r="M449" s="804">
        <v>20594.600000000002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1">
        <f t="shared" si="297"/>
        <v>20</v>
      </c>
      <c r="AF449" s="748">
        <v>1965</v>
      </c>
      <c r="AG449" s="748">
        <f t="shared" si="312"/>
        <v>39300</v>
      </c>
      <c r="AH449" s="748">
        <v>20594.600000000002</v>
      </c>
      <c r="AI449" s="748">
        <f t="shared" si="313"/>
        <v>411892.00000000006</v>
      </c>
      <c r="AJ449" s="749">
        <f t="shared" si="314"/>
        <v>451192.00000000006</v>
      </c>
    </row>
    <row r="450" spans="1:36" s="403" customFormat="1" ht="27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3"/>
      <c r="K450" s="804">
        <v>246</v>
      </c>
      <c r="L450" s="805">
        <f t="shared" si="303"/>
        <v>0</v>
      </c>
      <c r="M450" s="804">
        <v>101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1">
        <f t="shared" si="297"/>
        <v>860</v>
      </c>
      <c r="AF450" s="748">
        <v>246</v>
      </c>
      <c r="AG450" s="748">
        <f t="shared" si="312"/>
        <v>211560</v>
      </c>
      <c r="AH450" s="748">
        <v>101</v>
      </c>
      <c r="AI450" s="748">
        <f t="shared" si="313"/>
        <v>86860</v>
      </c>
      <c r="AJ450" s="749">
        <f t="shared" si="314"/>
        <v>298420</v>
      </c>
    </row>
    <row r="451" spans="1:36" s="403" customFormat="1" ht="17.45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3"/>
      <c r="K451" s="804">
        <v>131</v>
      </c>
      <c r="L451" s="805">
        <f t="shared" si="303"/>
        <v>0</v>
      </c>
      <c r="M451" s="804">
        <v>408.2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1">
        <f t="shared" si="297"/>
        <v>64</v>
      </c>
      <c r="AF451" s="748">
        <v>131</v>
      </c>
      <c r="AG451" s="748">
        <f t="shared" si="312"/>
        <v>8384</v>
      </c>
      <c r="AH451" s="748">
        <v>408.2</v>
      </c>
      <c r="AI451" s="748">
        <f t="shared" si="313"/>
        <v>26124.799999999999</v>
      </c>
      <c r="AJ451" s="749">
        <f t="shared" si="314"/>
        <v>34508.800000000003</v>
      </c>
    </row>
    <row r="452" spans="1:36" s="403" customFormat="1" ht="17.45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3"/>
      <c r="K452" s="804">
        <v>65.5</v>
      </c>
      <c r="L452" s="805">
        <f t="shared" si="303"/>
        <v>0</v>
      </c>
      <c r="M452" s="804">
        <v>166.71200000000002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1">
        <f t="shared" si="297"/>
        <v>400</v>
      </c>
      <c r="AF452" s="748">
        <v>65.5</v>
      </c>
      <c r="AG452" s="748">
        <f t="shared" si="312"/>
        <v>26200</v>
      </c>
      <c r="AH452" s="748">
        <v>166.71200000000002</v>
      </c>
      <c r="AI452" s="748">
        <f t="shared" si="313"/>
        <v>66684.800000000003</v>
      </c>
      <c r="AJ452" s="749">
        <f t="shared" si="314"/>
        <v>92884.800000000003</v>
      </c>
    </row>
    <row r="453" spans="1:36" s="403" customFormat="1" ht="17.45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3"/>
      <c r="K453" s="804">
        <v>32.75</v>
      </c>
      <c r="L453" s="805">
        <f t="shared" si="303"/>
        <v>0</v>
      </c>
      <c r="M453" s="804">
        <v>36.816000000000003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1">
        <f t="shared" si="297"/>
        <v>1240</v>
      </c>
      <c r="AF453" s="748">
        <v>32.75</v>
      </c>
      <c r="AG453" s="748">
        <f t="shared" si="312"/>
        <v>40610</v>
      </c>
      <c r="AH453" s="748">
        <v>36.816000000000003</v>
      </c>
      <c r="AI453" s="748">
        <f t="shared" si="313"/>
        <v>45651.840000000004</v>
      </c>
      <c r="AJ453" s="749">
        <f t="shared" si="314"/>
        <v>86261.84</v>
      </c>
    </row>
    <row r="454" spans="1:36" s="403" customFormat="1" ht="17.45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3"/>
      <c r="K454" s="804">
        <v>262</v>
      </c>
      <c r="L454" s="805">
        <f t="shared" si="303"/>
        <v>0</v>
      </c>
      <c r="M454" s="804">
        <v>681.2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1">
        <f t="shared" si="297"/>
        <v>120</v>
      </c>
      <c r="AF454" s="748">
        <v>262</v>
      </c>
      <c r="AG454" s="748">
        <f t="shared" si="312"/>
        <v>31440</v>
      </c>
      <c r="AH454" s="748">
        <v>681.2</v>
      </c>
      <c r="AI454" s="748">
        <f t="shared" si="313"/>
        <v>81744</v>
      </c>
      <c r="AJ454" s="749">
        <f t="shared" si="314"/>
        <v>113184</v>
      </c>
    </row>
    <row r="455" spans="1:36" s="403" customFormat="1" ht="26.25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3"/>
      <c r="K455" s="804">
        <v>65.5</v>
      </c>
      <c r="L455" s="805">
        <f t="shared" si="303"/>
        <v>0</v>
      </c>
      <c r="M455" s="804">
        <v>348.40000000000003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1">
        <f t="shared" si="297"/>
        <v>10</v>
      </c>
      <c r="AF455" s="748">
        <v>65.5</v>
      </c>
      <c r="AG455" s="748">
        <f t="shared" si="312"/>
        <v>655</v>
      </c>
      <c r="AH455" s="748">
        <v>348.40000000000003</v>
      </c>
      <c r="AI455" s="748">
        <f t="shared" si="313"/>
        <v>3484.0000000000005</v>
      </c>
      <c r="AJ455" s="749">
        <f t="shared" si="314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3"/>
      <c r="K456" s="804">
        <v>458.5</v>
      </c>
      <c r="L456" s="805">
        <f t="shared" si="303"/>
        <v>0</v>
      </c>
      <c r="M456" s="804">
        <v>369.2</v>
      </c>
      <c r="N456" s="805">
        <f t="shared" si="304"/>
        <v>0</v>
      </c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512">
        <v>458.5</v>
      </c>
      <c r="AA456" s="512">
        <f t="shared" si="309"/>
        <v>137550</v>
      </c>
      <c r="AB456" s="512">
        <v>369.2</v>
      </c>
      <c r="AC456" s="512">
        <f t="shared" si="310"/>
        <v>110760</v>
      </c>
      <c r="AD456" s="668">
        <f t="shared" si="311"/>
        <v>248310</v>
      </c>
      <c r="AE456" s="741">
        <f t="shared" si="297"/>
        <v>1200</v>
      </c>
      <c r="AF456" s="748">
        <v>458.5</v>
      </c>
      <c r="AG456" s="748">
        <f t="shared" si="312"/>
        <v>550200</v>
      </c>
      <c r="AH456" s="748">
        <v>369.2</v>
      </c>
      <c r="AI456" s="748">
        <f t="shared" si="313"/>
        <v>443040</v>
      </c>
      <c r="AJ456" s="749">
        <f t="shared" si="314"/>
        <v>993240</v>
      </c>
    </row>
    <row r="457" spans="1:36" s="403" customFormat="1" ht="15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3"/>
      <c r="K457" s="804">
        <v>458.5</v>
      </c>
      <c r="L457" s="805">
        <f t="shared" si="303"/>
        <v>0</v>
      </c>
      <c r="M457" s="804">
        <v>254.8</v>
      </c>
      <c r="N457" s="805">
        <f t="shared" si="304"/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1">
        <f t="shared" si="297"/>
        <v>105</v>
      </c>
      <c r="AF457" s="748">
        <v>458.5</v>
      </c>
      <c r="AG457" s="748">
        <f t="shared" si="312"/>
        <v>48142.5</v>
      </c>
      <c r="AH457" s="748">
        <v>254.8</v>
      </c>
      <c r="AI457" s="748">
        <f t="shared" si="313"/>
        <v>26754</v>
      </c>
      <c r="AJ457" s="749">
        <f t="shared" si="314"/>
        <v>74896.5</v>
      </c>
    </row>
    <row r="458" spans="1:36" s="403" customFormat="1" ht="15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3"/>
      <c r="K458" s="804">
        <v>1283.8</v>
      </c>
      <c r="L458" s="805">
        <f t="shared" si="303"/>
        <v>0</v>
      </c>
      <c r="M458" s="804">
        <v>2241.2000000000003</v>
      </c>
      <c r="N458" s="805">
        <f t="shared" si="304"/>
        <v>0</v>
      </c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1">
        <f t="shared" si="297"/>
        <v>40</v>
      </c>
      <c r="AF458" s="748">
        <v>1283.8</v>
      </c>
      <c r="AG458" s="748">
        <f t="shared" si="312"/>
        <v>51352</v>
      </c>
      <c r="AH458" s="748">
        <v>2241.2000000000003</v>
      </c>
      <c r="AI458" s="748">
        <f t="shared" si="313"/>
        <v>89648.000000000015</v>
      </c>
      <c r="AJ458" s="749">
        <f t="shared" si="314"/>
        <v>141000</v>
      </c>
    </row>
    <row r="459" spans="1:36" s="403" customFormat="1" ht="15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3"/>
      <c r="K459" s="804">
        <v>1048</v>
      </c>
      <c r="L459" s="805">
        <f t="shared" si="303"/>
        <v>0</v>
      </c>
      <c r="M459" s="804">
        <v>1084.2</v>
      </c>
      <c r="N459" s="805">
        <f t="shared" si="304"/>
        <v>0</v>
      </c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1">
        <f t="shared" si="297"/>
        <v>780</v>
      </c>
      <c r="AF459" s="748">
        <v>1048</v>
      </c>
      <c r="AG459" s="748">
        <f t="shared" si="312"/>
        <v>817440</v>
      </c>
      <c r="AH459" s="748">
        <v>1084.2</v>
      </c>
      <c r="AI459" s="748">
        <f t="shared" si="313"/>
        <v>845676</v>
      </c>
      <c r="AJ459" s="749">
        <f t="shared" si="314"/>
        <v>1663116</v>
      </c>
    </row>
    <row r="460" spans="1:36" s="403" customFormat="1" ht="15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3"/>
      <c r="K460" s="804">
        <v>1249.74</v>
      </c>
      <c r="L460" s="805">
        <f t="shared" si="303"/>
        <v>0</v>
      </c>
      <c r="M460" s="804"/>
      <c r="N460" s="805"/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1">
        <f t="shared" si="297"/>
        <v>2.7</v>
      </c>
      <c r="AF460" s="748">
        <v>1249.74</v>
      </c>
      <c r="AG460" s="748">
        <f t="shared" si="312"/>
        <v>3374.2980000000002</v>
      </c>
      <c r="AH460" s="748"/>
      <c r="AI460" s="748"/>
      <c r="AJ460" s="749">
        <f t="shared" si="314"/>
        <v>3374.2980000000002</v>
      </c>
    </row>
    <row r="461" spans="1:36" s="403" customFormat="1" ht="15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8"/>
      <c r="K461" s="804">
        <v>1522.22</v>
      </c>
      <c r="L461" s="805">
        <f t="shared" si="303"/>
        <v>0</v>
      </c>
      <c r="M461" s="804">
        <v>1092</v>
      </c>
      <c r="N461" s="805">
        <f>M461*J461</f>
        <v>0</v>
      </c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1">
        <f t="shared" si="297"/>
        <v>1.2</v>
      </c>
      <c r="AF461" s="748">
        <v>1522.22</v>
      </c>
      <c r="AG461" s="748">
        <f t="shared" si="312"/>
        <v>1826.664</v>
      </c>
      <c r="AH461" s="748">
        <v>1092</v>
      </c>
      <c r="AI461" s="748">
        <f>AH461*AE461</f>
        <v>1310.3999999999999</v>
      </c>
      <c r="AJ461" s="749">
        <f t="shared" si="314"/>
        <v>3137.0639999999999</v>
      </c>
    </row>
    <row r="462" spans="1:36" s="403" customFormat="1" ht="15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3"/>
      <c r="K462" s="804">
        <v>1249.74</v>
      </c>
      <c r="L462" s="805">
        <f t="shared" si="303"/>
        <v>0</v>
      </c>
      <c r="M462" s="804"/>
      <c r="N462" s="805"/>
      <c r="O462" s="809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1">
        <f t="shared" si="297"/>
        <v>1.5</v>
      </c>
      <c r="AF462" s="748">
        <v>1249.74</v>
      </c>
      <c r="AG462" s="748">
        <f t="shared" si="312"/>
        <v>1874.6100000000001</v>
      </c>
      <c r="AH462" s="748"/>
      <c r="AI462" s="748"/>
      <c r="AJ462" s="749">
        <f t="shared" si="314"/>
        <v>1874.6100000000001</v>
      </c>
    </row>
    <row r="463" spans="1:36" s="403" customFormat="1" ht="15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3"/>
      <c r="K463" s="804">
        <v>3144</v>
      </c>
      <c r="L463" s="805">
        <f t="shared" si="303"/>
        <v>0</v>
      </c>
      <c r="M463" s="804"/>
      <c r="N463" s="805"/>
      <c r="O463" s="809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1">
        <f t="shared" si="297"/>
        <v>1.2</v>
      </c>
      <c r="AF463" s="748">
        <v>3144</v>
      </c>
      <c r="AG463" s="748">
        <f t="shared" si="312"/>
        <v>3772.7999999999997</v>
      </c>
      <c r="AH463" s="748"/>
      <c r="AI463" s="748"/>
      <c r="AJ463" s="749">
        <f t="shared" si="314"/>
        <v>3772.7999999999997</v>
      </c>
    </row>
    <row r="464" spans="1:36" s="403" customFormat="1" ht="15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1">
        <f t="shared" si="297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4"/>
        <v>28704</v>
      </c>
    </row>
    <row r="465" spans="1:36" s="403" customFormat="1" ht="15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1">
        <f t="shared" si="297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4"/>
        <v>76800</v>
      </c>
    </row>
    <row r="466" spans="1:36" s="404" customFormat="1" ht="15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297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3"/>
      <c r="K467" s="804">
        <v>5502</v>
      </c>
      <c r="L467" s="805">
        <f t="shared" ref="L467:L482" si="318">K467*J467</f>
        <v>0</v>
      </c>
      <c r="M467" s="804">
        <v>87964</v>
      </c>
      <c r="N467" s="805">
        <f t="shared" ref="N467:N483" si="319">M467*J467</f>
        <v>0</v>
      </c>
      <c r="O467" s="809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1">
        <f t="shared" si="297"/>
        <v>1</v>
      </c>
      <c r="AF467" s="748">
        <v>5502</v>
      </c>
      <c r="AG467" s="748">
        <f t="shared" ref="AG467:AG482" si="327">AF467*AE467</f>
        <v>5502</v>
      </c>
      <c r="AH467" s="748">
        <v>87964</v>
      </c>
      <c r="AI467" s="748">
        <f t="shared" ref="AI467:AI483" si="328">AH467*AE467</f>
        <v>87964</v>
      </c>
      <c r="AJ467" s="749">
        <f t="shared" ref="AJ467:AJ484" si="329">AI467+AG467</f>
        <v>93466</v>
      </c>
    </row>
    <row r="468" spans="1:36" s="403" customFormat="1" ht="15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3"/>
      <c r="K468" s="804">
        <v>314.40000000000003</v>
      </c>
      <c r="L468" s="805">
        <f t="shared" si="318"/>
        <v>0</v>
      </c>
      <c r="M468" s="804">
        <v>2857.4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1">
        <f t="shared" si="297"/>
        <v>70</v>
      </c>
      <c r="AF468" s="748">
        <v>314.40000000000003</v>
      </c>
      <c r="AG468" s="748">
        <f t="shared" si="327"/>
        <v>22008.000000000004</v>
      </c>
      <c r="AH468" s="748">
        <v>2857.4</v>
      </c>
      <c r="AI468" s="748">
        <f t="shared" si="328"/>
        <v>200018</v>
      </c>
      <c r="AJ468" s="749">
        <f t="shared" si="329"/>
        <v>222026</v>
      </c>
    </row>
    <row r="469" spans="1:36" s="403" customFormat="1" ht="15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3"/>
      <c r="K469" s="804">
        <v>162.44</v>
      </c>
      <c r="L469" s="805">
        <f t="shared" si="318"/>
        <v>0</v>
      </c>
      <c r="M469" s="804">
        <v>496.6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1">
        <f t="shared" si="297"/>
        <v>15</v>
      </c>
      <c r="AF469" s="748">
        <v>162.44</v>
      </c>
      <c r="AG469" s="748">
        <f t="shared" si="327"/>
        <v>2436.6</v>
      </c>
      <c r="AH469" s="748">
        <v>496.6</v>
      </c>
      <c r="AI469" s="748">
        <f t="shared" si="328"/>
        <v>7449</v>
      </c>
      <c r="AJ469" s="749">
        <f t="shared" si="329"/>
        <v>9885.6</v>
      </c>
    </row>
    <row r="470" spans="1:36" s="403" customFormat="1" ht="15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3"/>
      <c r="K470" s="804">
        <v>162.44</v>
      </c>
      <c r="L470" s="805">
        <f t="shared" si="318"/>
        <v>0</v>
      </c>
      <c r="M470" s="804">
        <v>434.2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1">
        <f t="shared" si="297"/>
        <v>350</v>
      </c>
      <c r="AF470" s="748">
        <v>162.44</v>
      </c>
      <c r="AG470" s="748">
        <f t="shared" si="327"/>
        <v>56854</v>
      </c>
      <c r="AH470" s="748">
        <v>434.2</v>
      </c>
      <c r="AI470" s="748">
        <f t="shared" si="328"/>
        <v>151970</v>
      </c>
      <c r="AJ470" s="749">
        <f t="shared" si="329"/>
        <v>208824</v>
      </c>
    </row>
    <row r="471" spans="1:36" s="403" customFormat="1" ht="15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3"/>
      <c r="K471" s="804">
        <v>162.44</v>
      </c>
      <c r="L471" s="805">
        <f t="shared" si="318"/>
        <v>0</v>
      </c>
      <c r="M471" s="804">
        <v>184.6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1">
        <f t="shared" si="297"/>
        <v>210</v>
      </c>
      <c r="AF471" s="748">
        <v>162.44</v>
      </c>
      <c r="AG471" s="748">
        <f t="shared" si="327"/>
        <v>34112.400000000001</v>
      </c>
      <c r="AH471" s="748">
        <v>184.6</v>
      </c>
      <c r="AI471" s="748">
        <f t="shared" si="328"/>
        <v>38766</v>
      </c>
      <c r="AJ471" s="749">
        <f t="shared" si="329"/>
        <v>72878.399999999994</v>
      </c>
    </row>
    <row r="472" spans="1:36" s="403" customFormat="1" ht="15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3"/>
      <c r="K472" s="804">
        <v>162.44</v>
      </c>
      <c r="L472" s="805">
        <f t="shared" si="318"/>
        <v>0</v>
      </c>
      <c r="M472" s="804">
        <v>166.92000000000002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1">
        <f t="shared" si="297"/>
        <v>270</v>
      </c>
      <c r="AF472" s="748">
        <v>162.44</v>
      </c>
      <c r="AG472" s="748">
        <f t="shared" si="327"/>
        <v>43858.8</v>
      </c>
      <c r="AH472" s="748">
        <v>166.92000000000002</v>
      </c>
      <c r="AI472" s="748">
        <f t="shared" si="328"/>
        <v>45068.4</v>
      </c>
      <c r="AJ472" s="749">
        <f t="shared" si="329"/>
        <v>88927.200000000012</v>
      </c>
    </row>
    <row r="473" spans="1:36" s="403" customFormat="1" ht="15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3"/>
      <c r="K473" s="804">
        <v>838.40000000000009</v>
      </c>
      <c r="L473" s="805">
        <f t="shared" si="318"/>
        <v>0</v>
      </c>
      <c r="M473" s="804">
        <v>1759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1">
        <f t="shared" si="297"/>
        <v>300</v>
      </c>
      <c r="AF473" s="748">
        <v>838.40000000000009</v>
      </c>
      <c r="AG473" s="748">
        <f t="shared" si="327"/>
        <v>251520.00000000003</v>
      </c>
      <c r="AH473" s="748">
        <v>1759</v>
      </c>
      <c r="AI473" s="748">
        <f t="shared" si="328"/>
        <v>527700</v>
      </c>
      <c r="AJ473" s="749">
        <f t="shared" si="329"/>
        <v>779220</v>
      </c>
    </row>
    <row r="474" spans="1:36" s="403" customFormat="1" ht="15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3"/>
      <c r="K474" s="804">
        <v>262</v>
      </c>
      <c r="L474" s="805">
        <f t="shared" si="318"/>
        <v>0</v>
      </c>
      <c r="M474" s="804">
        <v>681.2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1">
        <f t="shared" si="297"/>
        <v>110</v>
      </c>
      <c r="AF474" s="748">
        <v>262</v>
      </c>
      <c r="AG474" s="748">
        <f t="shared" si="327"/>
        <v>28820</v>
      </c>
      <c r="AH474" s="748">
        <v>681.2</v>
      </c>
      <c r="AI474" s="748">
        <f t="shared" si="328"/>
        <v>74932</v>
      </c>
      <c r="AJ474" s="749">
        <f t="shared" si="329"/>
        <v>103752</v>
      </c>
    </row>
    <row r="475" spans="1:36" s="403" customFormat="1" ht="15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3"/>
      <c r="K475" s="804">
        <v>52.400000000000006</v>
      </c>
      <c r="L475" s="805">
        <f t="shared" si="318"/>
        <v>0</v>
      </c>
      <c r="M475" s="804">
        <v>130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1">
        <f t="shared" si="297"/>
        <v>30</v>
      </c>
      <c r="AF475" s="748">
        <v>52.400000000000006</v>
      </c>
      <c r="AG475" s="748">
        <f t="shared" si="327"/>
        <v>1572.0000000000002</v>
      </c>
      <c r="AH475" s="748">
        <v>130</v>
      </c>
      <c r="AI475" s="748">
        <f t="shared" si="328"/>
        <v>3900</v>
      </c>
      <c r="AJ475" s="749">
        <f t="shared" si="329"/>
        <v>5472</v>
      </c>
    </row>
    <row r="476" spans="1:36" s="403" customFormat="1" ht="15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8"/>
      <c r="K476" s="804">
        <v>45.85</v>
      </c>
      <c r="L476" s="805">
        <f t="shared" si="318"/>
        <v>0</v>
      </c>
      <c r="M476" s="804">
        <v>58.5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1">
        <f t="shared" si="297"/>
        <v>320</v>
      </c>
      <c r="AF476" s="748">
        <v>45.85</v>
      </c>
      <c r="AG476" s="748">
        <f t="shared" si="327"/>
        <v>14672</v>
      </c>
      <c r="AH476" s="748">
        <v>58.5</v>
      </c>
      <c r="AI476" s="748">
        <f t="shared" si="328"/>
        <v>18720</v>
      </c>
      <c r="AJ476" s="749">
        <f t="shared" si="329"/>
        <v>33392</v>
      </c>
    </row>
    <row r="477" spans="1:36" s="403" customFormat="1" ht="15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8"/>
      <c r="K477" s="804">
        <v>65.5</v>
      </c>
      <c r="L477" s="805">
        <f t="shared" si="318"/>
        <v>0</v>
      </c>
      <c r="M477" s="804">
        <v>166.71200000000002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1">
        <f t="shared" si="297"/>
        <v>100</v>
      </c>
      <c r="AF477" s="748">
        <v>65.5</v>
      </c>
      <c r="AG477" s="748">
        <f t="shared" si="327"/>
        <v>6550</v>
      </c>
      <c r="AH477" s="748">
        <v>166.71200000000002</v>
      </c>
      <c r="AI477" s="748">
        <f t="shared" si="328"/>
        <v>16671.2</v>
      </c>
      <c r="AJ477" s="749">
        <f t="shared" si="329"/>
        <v>23221.200000000001</v>
      </c>
    </row>
    <row r="478" spans="1:36" s="403" customFormat="1" ht="15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8"/>
      <c r="K478" s="804">
        <v>32.75</v>
      </c>
      <c r="L478" s="805">
        <f t="shared" si="318"/>
        <v>0</v>
      </c>
      <c r="M478" s="804">
        <v>43.42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1">
        <f t="shared" si="297"/>
        <v>30</v>
      </c>
      <c r="AF478" s="748">
        <v>32.75</v>
      </c>
      <c r="AG478" s="748">
        <f t="shared" si="327"/>
        <v>982.5</v>
      </c>
      <c r="AH478" s="748">
        <v>43.42</v>
      </c>
      <c r="AI478" s="748">
        <f t="shared" si="328"/>
        <v>1302.6000000000001</v>
      </c>
      <c r="AJ478" s="749">
        <f t="shared" si="329"/>
        <v>2285.1000000000004</v>
      </c>
    </row>
    <row r="479" spans="1:36" s="403" customFormat="1" ht="15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8"/>
      <c r="K479" s="804">
        <v>32.75</v>
      </c>
      <c r="L479" s="805">
        <f t="shared" si="318"/>
        <v>0</v>
      </c>
      <c r="M479" s="804">
        <v>36.816000000000003</v>
      </c>
      <c r="N479" s="805">
        <f t="shared" si="319"/>
        <v>0</v>
      </c>
      <c r="O479" s="809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1">
        <f t="shared" si="297"/>
        <v>420</v>
      </c>
      <c r="AF479" s="748">
        <v>32.75</v>
      </c>
      <c r="AG479" s="748">
        <f t="shared" si="327"/>
        <v>13755</v>
      </c>
      <c r="AH479" s="748">
        <v>36.816000000000003</v>
      </c>
      <c r="AI479" s="748">
        <f t="shared" si="328"/>
        <v>15462.720000000001</v>
      </c>
      <c r="AJ479" s="749">
        <f t="shared" si="329"/>
        <v>29217.72</v>
      </c>
    </row>
    <row r="480" spans="1:36" s="403" customFormat="1" ht="15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3"/>
      <c r="K480" s="804">
        <v>1965</v>
      </c>
      <c r="L480" s="805">
        <f t="shared" si="318"/>
        <v>0</v>
      </c>
      <c r="M480" s="804">
        <v>20594.600000000002</v>
      </c>
      <c r="N480" s="805">
        <f t="shared" si="319"/>
        <v>0</v>
      </c>
      <c r="O480" s="809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1">
        <f t="shared" si="297"/>
        <v>1</v>
      </c>
      <c r="AF480" s="748">
        <v>1965</v>
      </c>
      <c r="AG480" s="748">
        <f t="shared" si="327"/>
        <v>1965</v>
      </c>
      <c r="AH480" s="748">
        <v>20594.600000000002</v>
      </c>
      <c r="AI480" s="748">
        <f t="shared" si="328"/>
        <v>20594.600000000002</v>
      </c>
      <c r="AJ480" s="749">
        <f t="shared" si="329"/>
        <v>22559.600000000002</v>
      </c>
    </row>
    <row r="481" spans="1:36" s="403" customFormat="1" ht="15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3"/>
      <c r="K481" s="804">
        <v>262</v>
      </c>
      <c r="L481" s="805">
        <f t="shared" si="318"/>
        <v>0</v>
      </c>
      <c r="M481" s="804">
        <v>109.2</v>
      </c>
      <c r="N481" s="805">
        <f t="shared" si="319"/>
        <v>0</v>
      </c>
      <c r="O481" s="809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1">
        <f t="shared" ref="AE481:AE544" si="331">D481-S481-Y481</f>
        <v>15</v>
      </c>
      <c r="AF481" s="748">
        <v>262</v>
      </c>
      <c r="AG481" s="748">
        <f t="shared" si="327"/>
        <v>3930</v>
      </c>
      <c r="AH481" s="748">
        <v>109.2</v>
      </c>
      <c r="AI481" s="748">
        <f t="shared" si="328"/>
        <v>1638</v>
      </c>
      <c r="AJ481" s="749">
        <f t="shared" si="329"/>
        <v>5568</v>
      </c>
    </row>
    <row r="482" spans="1:36" s="403" customFormat="1" ht="15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3"/>
      <c r="K482" s="804">
        <v>1048</v>
      </c>
      <c r="L482" s="805">
        <f t="shared" si="318"/>
        <v>0</v>
      </c>
      <c r="M482" s="804">
        <v>1084.2</v>
      </c>
      <c r="N482" s="805">
        <f t="shared" si="319"/>
        <v>0</v>
      </c>
      <c r="O482" s="809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1">
        <f t="shared" si="331"/>
        <v>20</v>
      </c>
      <c r="AF482" s="748">
        <v>1048</v>
      </c>
      <c r="AG482" s="748">
        <f t="shared" si="327"/>
        <v>20960</v>
      </c>
      <c r="AH482" s="748">
        <v>1084.2</v>
      </c>
      <c r="AI482" s="748">
        <f t="shared" si="328"/>
        <v>21684</v>
      </c>
      <c r="AJ482" s="749">
        <f t="shared" si="329"/>
        <v>42644</v>
      </c>
    </row>
    <row r="483" spans="1:36" s="403" customFormat="1" ht="15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3"/>
      <c r="K483" s="804"/>
      <c r="L483" s="805"/>
      <c r="M483" s="804">
        <v>15600</v>
      </c>
      <c r="N483" s="805">
        <f t="shared" si="319"/>
        <v>0</v>
      </c>
      <c r="O483" s="809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1">
        <f t="shared" si="331"/>
        <v>1</v>
      </c>
      <c r="AF483" s="748"/>
      <c r="AG483" s="748"/>
      <c r="AH483" s="748">
        <v>15600</v>
      </c>
      <c r="AI483" s="748">
        <f t="shared" si="328"/>
        <v>15600</v>
      </c>
      <c r="AJ483" s="749">
        <f t="shared" si="329"/>
        <v>15600</v>
      </c>
    </row>
    <row r="484" spans="1:36" s="403" customFormat="1" ht="15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1">
        <f t="shared" si="331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29"/>
        <v>48000</v>
      </c>
    </row>
    <row r="485" spans="1:36" s="404" customFormat="1" ht="15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1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1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1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1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1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1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1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1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1"/>
        <v>0</v>
      </c>
      <c r="AF494" s="746"/>
      <c r="AG494" s="746"/>
      <c r="AH494" s="746"/>
      <c r="AI494" s="746"/>
      <c r="AJ494" s="747"/>
    </row>
    <row r="495" spans="1:36" s="404" customFormat="1" ht="15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1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3"/>
      <c r="K496" s="804">
        <v>5502</v>
      </c>
      <c r="L496" s="805">
        <f t="shared" ref="L496:L504" si="337">K496*J496</f>
        <v>0</v>
      </c>
      <c r="M496" s="804">
        <v>32487</v>
      </c>
      <c r="N496" s="805">
        <f t="shared" ref="N496:N505" si="338">M496*J496</f>
        <v>0</v>
      </c>
      <c r="O496" s="809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1">
        <f t="shared" si="331"/>
        <v>2</v>
      </c>
      <c r="AF496" s="748">
        <v>5502</v>
      </c>
      <c r="AG496" s="748">
        <f t="shared" ref="AG496:AG504" si="346">AF496*AE496</f>
        <v>11004</v>
      </c>
      <c r="AH496" s="748">
        <v>32487</v>
      </c>
      <c r="AI496" s="748">
        <f t="shared" ref="AI496:AI505" si="347">AH496*AE496</f>
        <v>64974</v>
      </c>
      <c r="AJ496" s="749">
        <f t="shared" ref="AJ496:AJ506" si="348">AI496+AG496</f>
        <v>75978</v>
      </c>
    </row>
    <row r="497" spans="1:37" s="403" customFormat="1" ht="17.45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3"/>
      <c r="K497" s="804">
        <v>214.84</v>
      </c>
      <c r="L497" s="805">
        <f t="shared" si="337"/>
        <v>0</v>
      </c>
      <c r="M497" s="804">
        <v>184.6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1">
        <f t="shared" si="331"/>
        <v>350</v>
      </c>
      <c r="AF497" s="748">
        <v>214.84</v>
      </c>
      <c r="AG497" s="748">
        <f t="shared" si="346"/>
        <v>75194</v>
      </c>
      <c r="AH497" s="748">
        <v>184.6</v>
      </c>
      <c r="AI497" s="748">
        <f t="shared" si="347"/>
        <v>64610</v>
      </c>
      <c r="AJ497" s="749">
        <f t="shared" si="348"/>
        <v>139804</v>
      </c>
    </row>
    <row r="498" spans="1:37" s="403" customFormat="1" ht="30.75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3"/>
      <c r="K498" s="804">
        <v>4585</v>
      </c>
      <c r="L498" s="805">
        <f t="shared" si="337"/>
        <v>0</v>
      </c>
      <c r="M498" s="804">
        <v>21362.9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1">
        <f t="shared" si="331"/>
        <v>23</v>
      </c>
      <c r="AF498" s="748">
        <v>4585</v>
      </c>
      <c r="AG498" s="748">
        <f t="shared" si="346"/>
        <v>105455</v>
      </c>
      <c r="AH498" s="748">
        <v>21362.9</v>
      </c>
      <c r="AI498" s="748">
        <f t="shared" si="347"/>
        <v>491346.7</v>
      </c>
      <c r="AJ498" s="749">
        <f t="shared" si="348"/>
        <v>596801.69999999995</v>
      </c>
    </row>
    <row r="499" spans="1:37" s="403" customFormat="1" ht="17.45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3"/>
      <c r="K499" s="804">
        <v>104.80000000000001</v>
      </c>
      <c r="L499" s="805">
        <f t="shared" si="337"/>
        <v>0</v>
      </c>
      <c r="M499" s="804">
        <v>119.60000000000001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1">
        <f t="shared" si="331"/>
        <v>350</v>
      </c>
      <c r="AF499" s="748">
        <v>104.80000000000001</v>
      </c>
      <c r="AG499" s="748">
        <f t="shared" si="346"/>
        <v>36680.000000000007</v>
      </c>
      <c r="AH499" s="748">
        <v>119.60000000000001</v>
      </c>
      <c r="AI499" s="748">
        <f t="shared" si="347"/>
        <v>41860</v>
      </c>
      <c r="AJ499" s="749">
        <f t="shared" si="348"/>
        <v>78540</v>
      </c>
    </row>
    <row r="500" spans="1:37" s="403" customFormat="1" ht="17.45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3"/>
      <c r="K500" s="804">
        <v>6.5500000000000007</v>
      </c>
      <c r="L500" s="805">
        <f t="shared" si="337"/>
        <v>0</v>
      </c>
      <c r="M500" s="804">
        <v>26.52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1">
        <f t="shared" si="331"/>
        <v>350</v>
      </c>
      <c r="AF500" s="748">
        <v>6.5500000000000007</v>
      </c>
      <c r="AG500" s="748">
        <f t="shared" si="346"/>
        <v>2292.5000000000005</v>
      </c>
      <c r="AH500" s="748">
        <v>26.52</v>
      </c>
      <c r="AI500" s="748">
        <f t="shared" si="347"/>
        <v>9282</v>
      </c>
      <c r="AJ500" s="749">
        <f t="shared" si="348"/>
        <v>11574.5</v>
      </c>
    </row>
    <row r="501" spans="1:37" s="403" customFormat="1" ht="17.45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3"/>
      <c r="K501" s="804">
        <v>655</v>
      </c>
      <c r="L501" s="805">
        <f t="shared" si="337"/>
        <v>0</v>
      </c>
      <c r="M501" s="804">
        <v>135.20000000000002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1">
        <f t="shared" si="331"/>
        <v>23</v>
      </c>
      <c r="AF501" s="748">
        <v>655</v>
      </c>
      <c r="AG501" s="748">
        <f t="shared" si="346"/>
        <v>15065</v>
      </c>
      <c r="AH501" s="748">
        <v>135.20000000000002</v>
      </c>
      <c r="AI501" s="748">
        <f t="shared" si="347"/>
        <v>3109.6000000000004</v>
      </c>
      <c r="AJ501" s="749">
        <f t="shared" si="348"/>
        <v>18174.599999999999</v>
      </c>
    </row>
    <row r="502" spans="1:37" s="403" customFormat="1" ht="17.45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3"/>
      <c r="K502" s="804">
        <v>65.5</v>
      </c>
      <c r="L502" s="805">
        <f t="shared" si="337"/>
        <v>0</v>
      </c>
      <c r="M502" s="804">
        <v>109.2</v>
      </c>
      <c r="N502" s="805">
        <f t="shared" si="338"/>
        <v>0</v>
      </c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1">
        <f t="shared" si="331"/>
        <v>46</v>
      </c>
      <c r="AF502" s="748">
        <v>65.5</v>
      </c>
      <c r="AG502" s="748">
        <f t="shared" si="346"/>
        <v>3013</v>
      </c>
      <c r="AH502" s="748">
        <v>109.2</v>
      </c>
      <c r="AI502" s="748">
        <f t="shared" si="347"/>
        <v>5023.2</v>
      </c>
      <c r="AJ502" s="749">
        <f t="shared" si="348"/>
        <v>8036.2</v>
      </c>
    </row>
    <row r="503" spans="1:37" s="403" customFormat="1" ht="17.45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3"/>
      <c r="K503" s="804">
        <v>65.5</v>
      </c>
      <c r="L503" s="805">
        <f t="shared" si="337"/>
        <v>0</v>
      </c>
      <c r="M503" s="804">
        <v>127.4</v>
      </c>
      <c r="N503" s="805">
        <f t="shared" si="338"/>
        <v>0</v>
      </c>
      <c r="O503" s="809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1">
        <f t="shared" si="331"/>
        <v>23</v>
      </c>
      <c r="AF503" s="748">
        <v>65.5</v>
      </c>
      <c r="AG503" s="748">
        <f t="shared" si="346"/>
        <v>1506.5</v>
      </c>
      <c r="AH503" s="748">
        <v>127.4</v>
      </c>
      <c r="AI503" s="748">
        <f t="shared" si="347"/>
        <v>2930.2000000000003</v>
      </c>
      <c r="AJ503" s="749">
        <f t="shared" si="348"/>
        <v>4436.7000000000007</v>
      </c>
    </row>
    <row r="504" spans="1:37" s="403" customFormat="1" ht="17.45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3"/>
      <c r="K504" s="804">
        <v>32.75</v>
      </c>
      <c r="L504" s="805">
        <f t="shared" si="337"/>
        <v>0</v>
      </c>
      <c r="M504" s="804">
        <v>15.600000000000001</v>
      </c>
      <c r="N504" s="805">
        <f t="shared" si="338"/>
        <v>0</v>
      </c>
      <c r="O504" s="809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1">
        <f t="shared" si="331"/>
        <v>396</v>
      </c>
      <c r="AF504" s="748">
        <v>32.75</v>
      </c>
      <c r="AG504" s="748">
        <f t="shared" si="346"/>
        <v>12969</v>
      </c>
      <c r="AH504" s="748">
        <v>15.600000000000001</v>
      </c>
      <c r="AI504" s="748">
        <f t="shared" si="347"/>
        <v>6177.6</v>
      </c>
      <c r="AJ504" s="749">
        <f t="shared" si="348"/>
        <v>19146.599999999999</v>
      </c>
    </row>
    <row r="505" spans="1:37" s="403" customFormat="1" ht="17.45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3"/>
      <c r="K505" s="804"/>
      <c r="L505" s="805"/>
      <c r="M505" s="804">
        <v>19500</v>
      </c>
      <c r="N505" s="805">
        <f t="shared" si="338"/>
        <v>0</v>
      </c>
      <c r="O505" s="809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1">
        <f t="shared" si="331"/>
        <v>1</v>
      </c>
      <c r="AF505" s="748"/>
      <c r="AG505" s="748"/>
      <c r="AH505" s="748">
        <v>19500</v>
      </c>
      <c r="AI505" s="748">
        <f t="shared" si="347"/>
        <v>19500</v>
      </c>
      <c r="AJ505" s="749">
        <f t="shared" si="348"/>
        <v>19500</v>
      </c>
    </row>
    <row r="506" spans="1:37" s="403" customFormat="1" ht="17.45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1">
        <f t="shared" si="331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48"/>
        <v>31440</v>
      </c>
    </row>
    <row r="507" spans="1:37" s="403" customFormat="1" ht="17.45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1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1"/>
        <v>0</v>
      </c>
      <c r="AF508" s="746"/>
      <c r="AG508" s="742">
        <f>AG509+AG523+AG537+AG551</f>
        <v>23842201.582400002</v>
      </c>
      <c r="AH508" s="742"/>
      <c r="AI508" s="742">
        <f>AI509+AI523+AI537+AI551</f>
        <v>32124635.322647002</v>
      </c>
      <c r="AJ508" s="743">
        <f>AJ509+AJ523+AJ537+AJ551</f>
        <v>55966836.905047007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1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17.45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1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1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1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36" s="403" customFormat="1" ht="24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1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1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1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1"/>
        <v>0</v>
      </c>
      <c r="AF518" s="748"/>
      <c r="AG518" s="748"/>
      <c r="AH518" s="748"/>
      <c r="AI518" s="748"/>
      <c r="AJ518" s="749"/>
    </row>
    <row r="519" spans="1:36" s="403" customFormat="1" ht="24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1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1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1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1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36" s="403" customFormat="1" ht="24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1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1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1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36" s="403" customFormat="1" ht="24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1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1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1"/>
        <v>0</v>
      </c>
      <c r="AF532" s="748"/>
      <c r="AG532" s="748"/>
      <c r="AH532" s="748"/>
      <c r="AI532" s="748"/>
      <c r="AJ532" s="749"/>
    </row>
    <row r="533" spans="1:36" s="403" customFormat="1" ht="24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1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1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1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1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1"/>
        <v>0</v>
      </c>
      <c r="AF537" s="756"/>
      <c r="AG537" s="756">
        <f>SUM(AG539:AG550)</f>
        <v>2965348.9631999996</v>
      </c>
      <c r="AH537" s="756"/>
      <c r="AI537" s="756">
        <f>SUM(AI539:AI550)</f>
        <v>1149168.0318119992</v>
      </c>
      <c r="AJ537" s="757">
        <f>SUM(AJ539:AJ550)</f>
        <v>4114516.9950119983</v>
      </c>
    </row>
    <row r="538" spans="1:36" s="403" customFormat="1" ht="24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8"/>
      <c r="AG538" s="748"/>
      <c r="AH538" s="748"/>
      <c r="AI538" s="748"/>
      <c r="AJ538" s="749"/>
    </row>
    <row r="539" spans="1:36" s="403" customFormat="1" ht="24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1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1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1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1"/>
        <v>0</v>
      </c>
      <c r="AF542" s="744"/>
      <c r="AG542" s="744"/>
      <c r="AH542" s="744"/>
      <c r="AI542" s="744"/>
      <c r="AJ542" s="745"/>
    </row>
    <row r="543" spans="1:36" ht="24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1"/>
        <v>21</v>
      </c>
      <c r="AF543" s="744">
        <v>2513.1600000000003</v>
      </c>
      <c r="AG543" s="744">
        <f>AF543*AE543</f>
        <v>52776.360000000008</v>
      </c>
      <c r="AH543" s="744">
        <v>6681</v>
      </c>
      <c r="AI543" s="744">
        <f>AH543*AE543</f>
        <v>140301</v>
      </c>
      <c r="AJ543" s="745">
        <f>AG543+AI543</f>
        <v>193077.36000000002</v>
      </c>
    </row>
    <row r="544" spans="1:36" ht="24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1"/>
        <v>22.539999999999992</v>
      </c>
      <c r="AF544" s="744">
        <v>2333.7600000000002</v>
      </c>
      <c r="AG544" s="744">
        <f>AF544*AE544</f>
        <v>52602.950399999987</v>
      </c>
      <c r="AH544" s="744">
        <v>2161.5</v>
      </c>
      <c r="AI544" s="744">
        <f>AH544*AE544</f>
        <v>48720.209999999985</v>
      </c>
      <c r="AJ544" s="745">
        <f>AG544+AI544</f>
        <v>101323.16039999996</v>
      </c>
    </row>
    <row r="545" spans="1:36" ht="24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79" si="350">D545-S545-Y545</f>
        <v>31.389999999999986</v>
      </c>
      <c r="AF545" s="744">
        <v>46.800000000000004</v>
      </c>
      <c r="AG545" s="744">
        <f>AF545*AE545</f>
        <v>1469.0519999999995</v>
      </c>
      <c r="AH545" s="744">
        <v>264.096</v>
      </c>
      <c r="AI545" s="744">
        <f>AH545*AE545</f>
        <v>8289.9734399999961</v>
      </c>
      <c r="AJ545" s="745">
        <f>AG545+AI545</f>
        <v>9759.0254399999958</v>
      </c>
    </row>
    <row r="546" spans="1:36" ht="24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0"/>
        <v>0</v>
      </c>
      <c r="AF546" s="744"/>
      <c r="AG546" s="744"/>
      <c r="AH546" s="744"/>
      <c r="AI546" s="744"/>
      <c r="AJ546" s="745"/>
    </row>
    <row r="547" spans="1:36" ht="38.25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0"/>
        <v>15.639999999999986</v>
      </c>
      <c r="AF547" s="744">
        <v>2475.7200000000003</v>
      </c>
      <c r="AG547" s="744">
        <f>AF547*AE547</f>
        <v>38720.260799999967</v>
      </c>
      <c r="AH547" s="744">
        <v>60860.412300000004</v>
      </c>
      <c r="AI547" s="744">
        <f>AH547*AE547</f>
        <v>951856.84837199922</v>
      </c>
      <c r="AJ547" s="745">
        <f>AG547+AI547</f>
        <v>990577.10917199915</v>
      </c>
    </row>
    <row r="548" spans="1:36" ht="15.75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0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0"/>
        <v>0</v>
      </c>
      <c r="AF550" s="744">
        <v>124800</v>
      </c>
      <c r="AG550" s="744">
        <f>AF550*AE550</f>
        <v>0</v>
      </c>
      <c r="AH550" s="744">
        <v>49408.353000000003</v>
      </c>
      <c r="AI550" s="744">
        <f>AH550*AE550</f>
        <v>0</v>
      </c>
      <c r="AJ550" s="745">
        <f>AG550+AI550</f>
        <v>0</v>
      </c>
    </row>
    <row r="551" spans="1:36" ht="24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0"/>
        <v>0</v>
      </c>
      <c r="AF551" s="767"/>
      <c r="AG551" s="767">
        <f>SUM(AG553:AG564)</f>
        <v>2531109.4795999997</v>
      </c>
      <c r="AH551" s="767"/>
      <c r="AI551" s="767">
        <f>SUM(AI553:AI564)</f>
        <v>728516.48749100021</v>
      </c>
      <c r="AJ551" s="757">
        <f>SUM(AJ553:AJ564)</f>
        <v>3259625.9670909997</v>
      </c>
    </row>
    <row r="552" spans="1:36" ht="24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</row>
    <row r="553" spans="1:36" s="403" customFormat="1" ht="24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0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0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0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</row>
    <row r="557" spans="1:36" ht="24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0"/>
        <v>13</v>
      </c>
      <c r="AF557" s="744">
        <v>2513.1600000000003</v>
      </c>
      <c r="AG557" s="744">
        <f>AF557*AE557</f>
        <v>32671.080000000005</v>
      </c>
      <c r="AH557" s="744">
        <v>6681</v>
      </c>
      <c r="AI557" s="744">
        <f>AH557*AE557</f>
        <v>86853</v>
      </c>
      <c r="AJ557" s="745">
        <f>AG557+AI557</f>
        <v>119524.08</v>
      </c>
    </row>
    <row r="558" spans="1:36" ht="24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0"/>
        <v>14.049999999999997</v>
      </c>
      <c r="AF558" s="744">
        <v>2333.7600000000002</v>
      </c>
      <c r="AG558" s="744">
        <f>AF558*AE558</f>
        <v>32789.327999999994</v>
      </c>
      <c r="AH558" s="744">
        <v>2161.5</v>
      </c>
      <c r="AI558" s="744">
        <f>AH558*AE558</f>
        <v>30369.074999999993</v>
      </c>
      <c r="AJ558" s="745">
        <f>AG558+AI558</f>
        <v>63158.402999999991</v>
      </c>
    </row>
    <row r="559" spans="1:36" ht="24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0"/>
        <v>19.47</v>
      </c>
      <c r="AF559" s="744">
        <v>46.800000000000004</v>
      </c>
      <c r="AG559" s="744">
        <f>AF559*AE559</f>
        <v>911.19600000000003</v>
      </c>
      <c r="AH559" s="744">
        <v>264.096</v>
      </c>
      <c r="AI559" s="744">
        <f>AH559*AE559</f>
        <v>5141.9491200000002</v>
      </c>
      <c r="AJ559" s="745">
        <f>AG559+AI559</f>
        <v>6053.1451200000001</v>
      </c>
    </row>
    <row r="560" spans="1:36" ht="24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0"/>
        <v>0</v>
      </c>
      <c r="AF560" s="744"/>
      <c r="AG560" s="744"/>
      <c r="AH560" s="744"/>
      <c r="AI560" s="744"/>
      <c r="AJ560" s="745"/>
    </row>
    <row r="561" spans="1:36" ht="24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0"/>
        <v>9.730000000000004</v>
      </c>
      <c r="AF561" s="744">
        <v>2475.7200000000003</v>
      </c>
      <c r="AG561" s="744">
        <f>AF561*AE561</f>
        <v>24088.755600000011</v>
      </c>
      <c r="AH561" s="744">
        <v>62297.272700000001</v>
      </c>
      <c r="AI561" s="744">
        <f>AH561*AE561</f>
        <v>606152.46337100025</v>
      </c>
      <c r="AJ561" s="745">
        <f>AG561+AI561</f>
        <v>630241.21897100029</v>
      </c>
    </row>
    <row r="562" spans="1:36" ht="24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0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0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3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0"/>
        <v>0</v>
      </c>
      <c r="AF564" s="769">
        <v>124800</v>
      </c>
      <c r="AG564" s="769">
        <f>AF564*AE564</f>
        <v>0</v>
      </c>
      <c r="AH564" s="769">
        <v>49408.353000000003</v>
      </c>
      <c r="AI564" s="769">
        <f>AH564*AE564</f>
        <v>0</v>
      </c>
      <c r="AJ564" s="770">
        <f>AG564+AI564</f>
        <v>0</v>
      </c>
    </row>
    <row r="565" spans="1:36" ht="24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98">
        <f t="shared" si="350"/>
        <v>0</v>
      </c>
      <c r="AF565" s="772"/>
      <c r="AG565" s="772"/>
      <c r="AH565" s="772"/>
      <c r="AI565" s="772"/>
      <c r="AJ565" s="773"/>
    </row>
    <row r="566" spans="1:36" ht="24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>
        <f t="shared" si="350"/>
        <v>0</v>
      </c>
      <c r="AF566" s="774"/>
      <c r="AG566" s="774">
        <f>SUM(AG567:AG580)</f>
        <v>935809.37800320017</v>
      </c>
      <c r="AH566" s="774"/>
      <c r="AI566" s="774">
        <f>SUM(AI567:AI580)</f>
        <v>556205.56000000017</v>
      </c>
      <c r="AJ566" s="775">
        <f>SUM(AJ567:AJ580)</f>
        <v>1492014.9380032001</v>
      </c>
    </row>
    <row r="567" spans="1:36" ht="24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98">
        <f t="shared" si="350"/>
        <v>72</v>
      </c>
      <c r="AF567" s="777">
        <v>1918.4687999999999</v>
      </c>
      <c r="AG567" s="777">
        <f t="shared" ref="AG567:AG580" si="364">AF567*AE567</f>
        <v>138129.7536</v>
      </c>
      <c r="AH567" s="777">
        <v>923.06500000000028</v>
      </c>
      <c r="AI567" s="777">
        <f>AH567*AE567</f>
        <v>66460.680000000022</v>
      </c>
      <c r="AJ567" s="778">
        <f t="shared" ref="AJ567:AJ580" si="365">AI567+AG567</f>
        <v>204590.43360000002</v>
      </c>
    </row>
    <row r="568" spans="1:36" ht="24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1">
        <f t="shared" si="350"/>
        <v>36</v>
      </c>
      <c r="AF568" s="779">
        <v>2793.7584000000002</v>
      </c>
      <c r="AG568" s="779">
        <f t="shared" si="364"/>
        <v>100575.3024</v>
      </c>
      <c r="AH568" s="779">
        <v>8448.9600000000009</v>
      </c>
      <c r="AI568" s="779">
        <f>AH568*AE568</f>
        <v>304162.56000000006</v>
      </c>
      <c r="AJ568" s="780">
        <f t="shared" si="365"/>
        <v>404737.86240000004</v>
      </c>
    </row>
    <row r="569" spans="1:36" ht="24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1">
        <f t="shared" si="350"/>
        <v>3</v>
      </c>
      <c r="AF569" s="779">
        <v>78955</v>
      </c>
      <c r="AG569" s="779">
        <f t="shared" si="364"/>
        <v>236865</v>
      </c>
      <c r="AH569" s="779">
        <v>48788.666666666664</v>
      </c>
      <c r="AI569" s="779">
        <v>146366</v>
      </c>
      <c r="AJ569" s="780">
        <f t="shared" si="365"/>
        <v>383231</v>
      </c>
    </row>
    <row r="570" spans="1:36" s="403" customFormat="1" ht="24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1">
        <f t="shared" si="350"/>
        <v>1</v>
      </c>
      <c r="AF570" s="781">
        <v>4059.5328000000004</v>
      </c>
      <c r="AG570" s="781">
        <f t="shared" si="364"/>
        <v>4059.5328000000004</v>
      </c>
      <c r="AH570" s="781">
        <v>3397.68</v>
      </c>
      <c r="AI570" s="781">
        <f>AH570*AE570</f>
        <v>3397.68</v>
      </c>
      <c r="AJ570" s="782">
        <f t="shared" si="365"/>
        <v>7457.2128000000002</v>
      </c>
    </row>
    <row r="571" spans="1:36" s="403" customFormat="1" ht="24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1">
        <f t="shared" si="350"/>
        <v>1</v>
      </c>
      <c r="AF571" s="781">
        <v>2754.1440000000002</v>
      </c>
      <c r="AG571" s="781">
        <f t="shared" si="364"/>
        <v>2754.1440000000002</v>
      </c>
      <c r="AH571" s="781">
        <v>1121.1200000000001</v>
      </c>
      <c r="AI571" s="781">
        <f>AH571*AE571</f>
        <v>1121.1200000000001</v>
      </c>
      <c r="AJ571" s="782">
        <f t="shared" si="365"/>
        <v>3875.2640000000001</v>
      </c>
    </row>
    <row r="572" spans="1:36" s="403" customFormat="1" ht="24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1">
        <f t="shared" si="350"/>
        <v>5</v>
      </c>
      <c r="AF572" s="781">
        <v>6442.0559999999996</v>
      </c>
      <c r="AG572" s="781">
        <f t="shared" si="364"/>
        <v>32210.28</v>
      </c>
      <c r="AH572" s="781">
        <v>2333.7600000000002</v>
      </c>
      <c r="AI572" s="781">
        <f>AH572*AE572</f>
        <v>11668.800000000001</v>
      </c>
      <c r="AJ572" s="782">
        <f t="shared" si="365"/>
        <v>43879.08</v>
      </c>
    </row>
    <row r="573" spans="1:36" s="403" customFormat="1" ht="24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2.4</v>
      </c>
      <c r="AF573" s="781">
        <v>671.55840000000001</v>
      </c>
      <c r="AG573" s="781">
        <f t="shared" si="364"/>
        <v>1611.7401600000001</v>
      </c>
      <c r="AH573" s="781"/>
      <c r="AI573" s="781"/>
      <c r="AJ573" s="782">
        <f t="shared" si="365"/>
        <v>1611.7401600000001</v>
      </c>
    </row>
    <row r="574" spans="1:36" ht="24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1">
        <f t="shared" si="350"/>
        <v>2.2999999999999998</v>
      </c>
      <c r="AF574" s="779">
        <v>17405.925984000001</v>
      </c>
      <c r="AG574" s="779">
        <f t="shared" si="364"/>
        <v>40033.629763199999</v>
      </c>
      <c r="AH574" s="779">
        <v>6006</v>
      </c>
      <c r="AI574" s="779">
        <f>AH574*AE574</f>
        <v>13813.8</v>
      </c>
      <c r="AJ574" s="780">
        <f t="shared" si="365"/>
        <v>53847.429763199994</v>
      </c>
    </row>
    <row r="575" spans="1:36" ht="24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1">
        <f t="shared" si="350"/>
        <v>0.8</v>
      </c>
      <c r="AF575" s="779">
        <v>2601.3455999999996</v>
      </c>
      <c r="AG575" s="779">
        <f t="shared" si="364"/>
        <v>2081.0764799999997</v>
      </c>
      <c r="AH575" s="779">
        <v>2059.2000000000003</v>
      </c>
      <c r="AI575" s="779">
        <f>AH575*AE575</f>
        <v>1647.3600000000004</v>
      </c>
      <c r="AJ575" s="780">
        <f t="shared" si="365"/>
        <v>3728.4364800000003</v>
      </c>
    </row>
    <row r="576" spans="1:36" ht="24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1">
        <f t="shared" si="350"/>
        <v>3.5</v>
      </c>
      <c r="AF576" s="779">
        <v>2682.4607999999998</v>
      </c>
      <c r="AG576" s="779">
        <f t="shared" si="364"/>
        <v>9388.612799999999</v>
      </c>
      <c r="AH576" s="779">
        <v>2162.1600000000003</v>
      </c>
      <c r="AI576" s="779">
        <f>AH576*AE576</f>
        <v>7567.5600000000013</v>
      </c>
      <c r="AJ576" s="780">
        <f t="shared" si="365"/>
        <v>16956.1728</v>
      </c>
    </row>
    <row r="577" spans="1:61" s="403" customFormat="1" ht="24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1">
        <f t="shared" si="350"/>
        <v>25.3</v>
      </c>
      <c r="AF577" s="781">
        <v>297.108</v>
      </c>
      <c r="AG577" s="781">
        <f t="shared" si="364"/>
        <v>7516.8324000000002</v>
      </c>
      <c r="AH577" s="781"/>
      <c r="AI577" s="781"/>
      <c r="AJ577" s="782">
        <f t="shared" si="365"/>
        <v>7516.8324000000002</v>
      </c>
    </row>
    <row r="578" spans="1:61" s="403" customFormat="1" ht="24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1">
        <f t="shared" si="350"/>
        <v>50.6</v>
      </c>
      <c r="AF578" s="781">
        <v>594.21600000000001</v>
      </c>
      <c r="AG578" s="781">
        <f t="shared" si="364"/>
        <v>30067.329600000001</v>
      </c>
      <c r="AH578" s="781"/>
      <c r="AI578" s="781"/>
      <c r="AJ578" s="782">
        <f t="shared" si="365"/>
        <v>30067.329600000001</v>
      </c>
    </row>
    <row r="579" spans="1:61" s="403" customFormat="1" ht="24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1">
        <f t="shared" si="350"/>
        <v>120</v>
      </c>
      <c r="AF579" s="781">
        <v>2716.4160000000002</v>
      </c>
      <c r="AG579" s="781">
        <f t="shared" si="364"/>
        <v>325969.92000000004</v>
      </c>
      <c r="AH579" s="781"/>
      <c r="AI579" s="781"/>
      <c r="AJ579" s="782">
        <f t="shared" si="365"/>
        <v>325969.92000000004</v>
      </c>
    </row>
    <row r="580" spans="1:61" s="403" customFormat="1" ht="24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54">
        <v>2273.1120000000001</v>
      </c>
      <c r="AA580" s="955">
        <f t="shared" si="361"/>
        <v>0</v>
      </c>
      <c r="AB580" s="955"/>
      <c r="AC580" s="955"/>
      <c r="AD580" s="956">
        <f t="shared" si="363"/>
        <v>0</v>
      </c>
      <c r="AE580" s="768">
        <f>D580-S580-Y580</f>
        <v>2</v>
      </c>
      <c r="AF580" s="784">
        <v>2273.1120000000001</v>
      </c>
      <c r="AG580" s="785">
        <f t="shared" si="364"/>
        <v>4546.2240000000002</v>
      </c>
      <c r="AH580" s="785"/>
      <c r="AI580" s="785"/>
      <c r="AJ580" s="786">
        <f t="shared" si="365"/>
        <v>4546.2240000000002</v>
      </c>
    </row>
    <row r="581" spans="1:61" ht="17.45" customHeight="1" thickTop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AG32+AG73+AG93+AG98+AG150+AG166+AG188+AG247+AG262+AG265+AG273+AG280+AG293+AG362+AG379+AG414+AG427+AG466+AG485+AG490+AG495+AG508+AG566</f>
        <v>130948222.2594661</v>
      </c>
      <c r="AH581" s="772"/>
      <c r="AI581" s="772">
        <f>AI32+AI73+AI93+AI98+AI150+AI166+AI188+AI247+AI262+AI265+AI273+AI280+AI293+AI362+AI379+AI414+AI427+AI466+AI485+AI490+AI495+AI508+AI566</f>
        <v>181453986.38202861</v>
      </c>
      <c r="AJ581" s="773">
        <f>(AJ32+AJ73+AJ93+AJ98+AJ150+AJ166+AJ188+AJ247+AJ262+AJ265+AJ273+AJ280+AJ293+AJ362+AJ379+AJ414+AJ427+AJ466+AJ485+AJ490+AJ495+AJ508+AJ566)-0.01</f>
        <v>313141383.99149472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21824703.710000001</v>
      </c>
      <c r="AH582" s="789"/>
      <c r="AI582" s="789">
        <f>ROUND((AI581/1.2*0.2),2)</f>
        <v>30242331.059999999</v>
      </c>
      <c r="AJ582" s="790">
        <f>ROUND((AJ581/1.2*0.2),2)</f>
        <v>52190230.670000002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60"/>
      <c r="D585" s="1060"/>
      <c r="E585" s="1060"/>
      <c r="F585" s="1060"/>
      <c r="G585" s="1060"/>
      <c r="H585" s="1060"/>
      <c r="O585" s="459"/>
      <c r="P585" s="557"/>
      <c r="Q585" s="557"/>
      <c r="R585" s="558"/>
      <c r="S585" s="1061" t="s">
        <v>45</v>
      </c>
      <c r="T585" s="1061"/>
      <c r="U585" s="1061"/>
      <c r="V585" s="1061"/>
      <c r="W585" s="1061"/>
      <c r="X585" s="1061"/>
      <c r="Y585" s="1062" t="s">
        <v>45</v>
      </c>
      <c r="Z585" s="1062"/>
      <c r="AA585" s="1062"/>
      <c r="AB585" s="1062"/>
      <c r="AC585" s="1062"/>
      <c r="AD585" s="1062"/>
      <c r="AE585" s="1063" t="s">
        <v>45</v>
      </c>
      <c r="AF585" s="1063"/>
      <c r="AG585" s="1063"/>
      <c r="AH585" s="1063"/>
      <c r="AI585" s="1063"/>
      <c r="AJ585" s="1063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79" t="s">
        <v>40</v>
      </c>
      <c r="C586" s="1079"/>
      <c r="D586" s="1079"/>
      <c r="E586" s="1079"/>
      <c r="F586" s="1079"/>
      <c r="G586" s="1079"/>
      <c r="H586" s="1079"/>
      <c r="I586" s="1079"/>
      <c r="J586" s="1079"/>
      <c r="K586" s="1079"/>
      <c r="L586" s="1079"/>
      <c r="M586" s="1079"/>
      <c r="N586" s="1079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>
        <f>I581-X581-AD581</f>
        <v>313142436.85943323</v>
      </c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60"/>
      <c r="D587" s="1060"/>
      <c r="E587" s="1060"/>
      <c r="F587" s="1060"/>
      <c r="G587" s="1060"/>
      <c r="H587" s="1060"/>
      <c r="O587" s="459"/>
      <c r="P587" s="557"/>
      <c r="Q587" s="557"/>
      <c r="R587" s="558"/>
      <c r="S587" s="1061" t="s">
        <v>47</v>
      </c>
      <c r="T587" s="1061"/>
      <c r="U587" s="1061"/>
      <c r="V587" s="1061"/>
      <c r="W587" s="1061"/>
      <c r="X587" s="1061"/>
      <c r="Y587" s="1062" t="s">
        <v>47</v>
      </c>
      <c r="Z587" s="1062"/>
      <c r="AA587" s="1062"/>
      <c r="AB587" s="1062"/>
      <c r="AC587" s="1062"/>
      <c r="AD587" s="1062"/>
      <c r="AE587" s="1063" t="s">
        <v>47</v>
      </c>
      <c r="AF587" s="1063"/>
      <c r="AG587" s="1063"/>
      <c r="AH587" s="1063"/>
      <c r="AI587" s="1063"/>
      <c r="AJ587" s="1063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79" t="s">
        <v>40</v>
      </c>
      <c r="C588" s="1079"/>
      <c r="D588" s="1079"/>
      <c r="E588" s="1079"/>
      <c r="F588" s="1079"/>
      <c r="G588" s="1079"/>
      <c r="H588" s="1079"/>
      <c r="I588" s="1079"/>
      <c r="J588" s="1079"/>
      <c r="K588" s="1079"/>
      <c r="L588" s="1079"/>
      <c r="M588" s="1079"/>
      <c r="N588" s="1079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mergeCells count="79">
    <mergeCell ref="V2:X2"/>
    <mergeCell ref="AB2:AD2"/>
    <mergeCell ref="V3:X3"/>
    <mergeCell ref="AB3:AD3"/>
    <mergeCell ref="V4:X4"/>
    <mergeCell ref="AB4:AD4"/>
    <mergeCell ref="V5:X5"/>
    <mergeCell ref="AB5:AD5"/>
    <mergeCell ref="V6:X6"/>
    <mergeCell ref="AB6:AD6"/>
    <mergeCell ref="V7:X7"/>
    <mergeCell ref="AB7:AD7"/>
    <mergeCell ref="V8:X8"/>
    <mergeCell ref="AB8:AD8"/>
    <mergeCell ref="V9:X9"/>
    <mergeCell ref="AB9:AD9"/>
    <mergeCell ref="V10:X10"/>
    <mergeCell ref="AB10:AD10"/>
    <mergeCell ref="V11:X11"/>
    <mergeCell ref="AB11:AD11"/>
    <mergeCell ref="V12:X12"/>
    <mergeCell ref="AB12:AD12"/>
    <mergeCell ref="V13:X13"/>
    <mergeCell ref="AB13:AD13"/>
    <mergeCell ref="V14:X14"/>
    <mergeCell ref="AB14:AD14"/>
    <mergeCell ref="V15:X15"/>
    <mergeCell ref="AB15:AD15"/>
    <mergeCell ref="V16:X16"/>
    <mergeCell ref="AB16:AD16"/>
    <mergeCell ref="AC21:AD21"/>
    <mergeCell ref="V17:X17"/>
    <mergeCell ref="AB17:AD17"/>
    <mergeCell ref="V18:X18"/>
    <mergeCell ref="AB18:AD18"/>
    <mergeCell ref="V19:X19"/>
    <mergeCell ref="AB19:AD19"/>
    <mergeCell ref="U21:U22"/>
    <mergeCell ref="V21:V22"/>
    <mergeCell ref="W21:X21"/>
    <mergeCell ref="AA21:AA22"/>
    <mergeCell ref="AB21:AB22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C585:H585"/>
    <mergeCell ref="S585:X585"/>
    <mergeCell ref="Y585:AD585"/>
    <mergeCell ref="AE585:AJ585"/>
    <mergeCell ref="AF29:AG29"/>
    <mergeCell ref="AH29:AI29"/>
    <mergeCell ref="O29:O30"/>
    <mergeCell ref="C587:H587"/>
    <mergeCell ref="S587:X587"/>
    <mergeCell ref="Y587:AD587"/>
    <mergeCell ref="AE587:AJ587"/>
    <mergeCell ref="B588:N588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76" t="s">
        <v>0</v>
      </c>
      <c r="N2" s="1177"/>
      <c r="O2" s="1178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76" t="s">
        <v>2</v>
      </c>
      <c r="N3" s="1177"/>
      <c r="O3" s="1178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93"/>
      <c r="N4" s="1194"/>
      <c r="O4" s="1195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73"/>
      <c r="N5" s="1174"/>
      <c r="O5" s="1175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93"/>
      <c r="N6" s="1194"/>
      <c r="O6" s="1195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96" t="s">
        <v>42</v>
      </c>
      <c r="N7" s="1174"/>
      <c r="O7" s="1175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93"/>
      <c r="N8" s="1194"/>
      <c r="O8" s="1195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96" t="s">
        <v>43</v>
      </c>
      <c r="N9" s="1174"/>
      <c r="O9" s="1175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93"/>
      <c r="N10" s="1194"/>
      <c r="O10" s="1195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73"/>
      <c r="N11" s="1174"/>
      <c r="O11" s="1175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93"/>
      <c r="N12" s="1194"/>
      <c r="O12" s="1195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73"/>
      <c r="N13" s="1174"/>
      <c r="O13" s="1175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76"/>
      <c r="N14" s="1177"/>
      <c r="O14" s="1178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79" t="s">
        <v>136</v>
      </c>
      <c r="N15" s="1180"/>
      <c r="O15" s="1181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82" t="s">
        <v>603</v>
      </c>
      <c r="N16" s="1183"/>
      <c r="O16" s="1184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76"/>
      <c r="N17" s="1177"/>
      <c r="O17" s="1178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85" t="s">
        <v>18</v>
      </c>
      <c r="M19" s="1185" t="s">
        <v>19</v>
      </c>
      <c r="N19" s="1186" t="s">
        <v>20</v>
      </c>
      <c r="O19" s="1186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85"/>
      <c r="M20" s="1185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120" t="s">
        <v>23</v>
      </c>
      <c r="C22" s="1120"/>
      <c r="D22" s="1120"/>
      <c r="E22" s="1120"/>
      <c r="F22" s="1120"/>
      <c r="G22" s="1120"/>
      <c r="H22" s="1120"/>
      <c r="I22" s="1120"/>
      <c r="J22" s="1120"/>
      <c r="K22" s="1120"/>
      <c r="L22" s="1120"/>
      <c r="M22" s="171"/>
      <c r="N22" s="171"/>
      <c r="O22" s="1"/>
    </row>
    <row r="23" spans="1:21" s="2" customFormat="1">
      <c r="A23" s="389"/>
      <c r="B23" s="1120" t="s">
        <v>25</v>
      </c>
      <c r="C23" s="1120"/>
      <c r="D23" s="1120"/>
      <c r="E23" s="1120"/>
      <c r="F23" s="1120"/>
      <c r="G23" s="1120"/>
      <c r="H23" s="1120"/>
      <c r="I23" s="1120"/>
      <c r="J23" s="1120"/>
      <c r="K23" s="1120"/>
      <c r="L23" s="1120"/>
      <c r="M23" s="171"/>
      <c r="N23" s="171"/>
      <c r="O23" s="1"/>
    </row>
    <row r="24" spans="1:21" ht="21" customHeight="1">
      <c r="B24" s="1172" t="s">
        <v>602</v>
      </c>
      <c r="C24" s="1172"/>
      <c r="D24" s="1172"/>
      <c r="E24" s="1172"/>
      <c r="F24" s="1172"/>
      <c r="G24" s="1172"/>
      <c r="H24" s="1172"/>
      <c r="I24" s="1172"/>
      <c r="J24" s="1172"/>
      <c r="K24" s="1172"/>
      <c r="L24" s="1172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201" t="s">
        <v>48</v>
      </c>
      <c r="B26" s="1203" t="s">
        <v>139</v>
      </c>
      <c r="C26" s="1205" t="s">
        <v>140</v>
      </c>
      <c r="D26" s="1205" t="s">
        <v>141</v>
      </c>
      <c r="E26" s="1207" t="s">
        <v>142</v>
      </c>
      <c r="F26" s="1207"/>
      <c r="G26" s="1207" t="s">
        <v>143</v>
      </c>
      <c r="H26" s="1207"/>
      <c r="I26" s="1207" t="s">
        <v>144</v>
      </c>
      <c r="J26" s="1197" t="s">
        <v>141</v>
      </c>
      <c r="K26" s="1199" t="s">
        <v>142</v>
      </c>
      <c r="L26" s="1200"/>
      <c r="M26" s="1199" t="s">
        <v>143</v>
      </c>
      <c r="N26" s="1200"/>
      <c r="O26" s="1199" t="s">
        <v>144</v>
      </c>
      <c r="P26" s="1191" t="s">
        <v>141</v>
      </c>
      <c r="Q26" s="1187" t="s">
        <v>142</v>
      </c>
      <c r="R26" s="1188"/>
      <c r="S26" s="1187" t="s">
        <v>143</v>
      </c>
      <c r="T26" s="1188"/>
      <c r="U26" s="1189" t="s">
        <v>144</v>
      </c>
    </row>
    <row r="27" spans="1:21" s="197" customFormat="1" ht="27.75" hidden="1" customHeight="1">
      <c r="A27" s="1202"/>
      <c r="B27" s="1204"/>
      <c r="C27" s="1206"/>
      <c r="D27" s="1205"/>
      <c r="E27" s="276" t="s">
        <v>145</v>
      </c>
      <c r="F27" s="276" t="s">
        <v>146</v>
      </c>
      <c r="G27" s="276" t="s">
        <v>147</v>
      </c>
      <c r="H27" s="276" t="s">
        <v>146</v>
      </c>
      <c r="I27" s="1207"/>
      <c r="J27" s="1198"/>
      <c r="K27" s="277" t="s">
        <v>145</v>
      </c>
      <c r="L27" s="277" t="s">
        <v>146</v>
      </c>
      <c r="M27" s="277" t="s">
        <v>147</v>
      </c>
      <c r="N27" s="277" t="s">
        <v>146</v>
      </c>
      <c r="O27" s="1200"/>
      <c r="P27" s="1192"/>
      <c r="Q27" s="198" t="s">
        <v>145</v>
      </c>
      <c r="R27" s="198" t="s">
        <v>146</v>
      </c>
      <c r="S27" s="198" t="s">
        <v>147</v>
      </c>
      <c r="T27" s="198" t="s">
        <v>146</v>
      </c>
      <c r="U27" s="1190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60"/>
      <c r="D591" s="1060"/>
      <c r="E591" s="1060"/>
      <c r="F591" s="1060"/>
      <c r="G591" s="1060"/>
      <c r="H591" s="1060"/>
      <c r="I591" s="1061" t="s">
        <v>45</v>
      </c>
      <c r="J591" s="1061"/>
      <c r="K591" s="1061"/>
      <c r="L591" s="1061"/>
      <c r="M591" s="1061"/>
      <c r="N591" s="1061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79" t="s">
        <v>40</v>
      </c>
      <c r="C592" s="1079"/>
      <c r="D592" s="1079"/>
      <c r="E592" s="1079"/>
      <c r="F592" s="1079"/>
      <c r="G592" s="1079"/>
      <c r="H592" s="1079"/>
      <c r="I592" s="1079"/>
      <c r="J592" s="1079"/>
      <c r="K592" s="1079"/>
      <c r="L592" s="1079"/>
      <c r="M592" s="1079"/>
      <c r="N592" s="1079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60"/>
      <c r="D593" s="1060"/>
      <c r="E593" s="1060"/>
      <c r="F593" s="1060"/>
      <c r="G593" s="1060"/>
      <c r="H593" s="1060"/>
      <c r="I593" s="1061" t="s">
        <v>47</v>
      </c>
      <c r="J593" s="1061"/>
      <c r="K593" s="1061"/>
      <c r="L593" s="1061"/>
      <c r="M593" s="1061"/>
      <c r="N593" s="1061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79" t="s">
        <v>40</v>
      </c>
      <c r="C594" s="1079"/>
      <c r="D594" s="1079"/>
      <c r="E594" s="1079"/>
      <c r="F594" s="1079"/>
      <c r="G594" s="1079"/>
      <c r="H594" s="1079"/>
      <c r="I594" s="1079"/>
      <c r="J594" s="1079"/>
      <c r="K594" s="1079"/>
      <c r="L594" s="1079"/>
      <c r="M594" s="1079"/>
      <c r="N594" s="1079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ВДЦ</vt:lpstr>
      <vt:lpstr>КС3 №1</vt:lpstr>
      <vt:lpstr>кс-2 №1корр</vt:lpstr>
      <vt:lpstr>КС3 №2 апрель</vt:lpstr>
      <vt:lpstr>кс-2 №2корр</vt:lpstr>
      <vt:lpstr>кс-6 на 06.05</vt:lpstr>
      <vt:lpstr>кс-2 №1</vt:lpstr>
      <vt:lpstr>ВДЦ!Область_печати</vt:lpstr>
      <vt:lpstr>'кс-2 №1'!Область_печати</vt:lpstr>
      <vt:lpstr>'кс-2 №1корр'!Область_печати</vt:lpstr>
      <vt:lpstr>'кс-2 №2корр'!Область_печати</vt:lpstr>
      <vt:lpstr>'КС3 №1'!Область_печати</vt:lpstr>
      <vt:lpstr>'КС3 №2 апрель'!Область_печати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2024-05-06T06:37:24Z</dcterms:modified>
</cp:coreProperties>
</file>