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A3B7A8EB-FCC9-4F1F-86DA-FE060D8BBA2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3" sheetId="16" r:id="rId1"/>
    <sheet name="кс-2 №1корр" sheetId="40" r:id="rId2"/>
    <sheet name="кс-2 №1" sheetId="37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'кс-2 №1'!$A$26:$U$588</definedName>
    <definedName name="_xlnm._FilterDatabase" localSheetId="1" hidden="1">'кс-2 №1корр'!$A$26:$P$579</definedName>
    <definedName name="Excel_BuiltIn__FilterDatabase_4" localSheetId="2">#REF!</definedName>
    <definedName name="Excel_BuiltIn__FilterDatabase_4" localSheetId="1">#REF!</definedName>
    <definedName name="Excel_BuiltIn__FilterDatabase_4">#REF!</definedName>
    <definedName name="Excel_BuiltIn_Print_Area" localSheetId="2">#REF!</definedName>
    <definedName name="Excel_BuiltIn_Print_Area" localSheetId="1">#REF!</definedName>
    <definedName name="Excel_BuiltIn_Print_Area">#REF!</definedName>
    <definedName name="Excel_BuiltIn_Print_Area_1" localSheetId="2">#REF!</definedName>
    <definedName name="Excel_BuiltIn_Print_Area_1" localSheetId="1">#REF!</definedName>
    <definedName name="Excel_BuiltIn_Print_Area_1">#REF!</definedName>
    <definedName name="Excel_BuiltIn_Print_Area_13" localSheetId="2">#REF!</definedName>
    <definedName name="Excel_BuiltIn_Print_Area_13" localSheetId="1">#REF!</definedName>
    <definedName name="Excel_BuiltIn_Print_Area_13">#REF!</definedName>
    <definedName name="Excel_BuiltIn_Print_Area_2" localSheetId="2">#REF!</definedName>
    <definedName name="Excel_BuiltIn_Print_Area_2" localSheetId="1">#REF!</definedName>
    <definedName name="Excel_BuiltIn_Print_Area_2">#REF!</definedName>
    <definedName name="Excel_BuiltIn_Print_Area_3" localSheetId="2">#REF!</definedName>
    <definedName name="Excel_BuiltIn_Print_Area_3" localSheetId="1">#REF!</definedName>
    <definedName name="Excel_BuiltIn_Print_Area_3">#REF!</definedName>
    <definedName name="Excel_BuiltIn_Print_Area_4" localSheetId="2">#REF!</definedName>
    <definedName name="Excel_BuiltIn_Print_Area_4" localSheetId="1">#REF!</definedName>
    <definedName name="Excel_BuiltIn_Print_Area_4">#REF!</definedName>
    <definedName name="Excel_BuiltIn_Print_Area_5" localSheetId="2">#REF!</definedName>
    <definedName name="Excel_BuiltIn_Print_Area_5" localSheetId="1">#REF!</definedName>
    <definedName name="Excel_BuiltIn_Print_Area_5">#REF!</definedName>
    <definedName name="Excel_BuiltIn_Print_Area_6" localSheetId="2">#REF!</definedName>
    <definedName name="Excel_BuiltIn_Print_Area_6" localSheetId="1">#REF!</definedName>
    <definedName name="Excel_BuiltIn_Print_Area_6">#REF!</definedName>
    <definedName name="Excel_BuiltIn_Print_Area_7" localSheetId="2">#REF!</definedName>
    <definedName name="Excel_BuiltIn_Print_Area_7" localSheetId="1">#REF!</definedName>
    <definedName name="Excel_BuiltIn_Print_Area_7">#REF!</definedName>
    <definedName name="Excel_BuiltIn_Print_Area_8" localSheetId="2">#REF!</definedName>
    <definedName name="Excel_BuiltIn_Print_Area_8" localSheetId="1">#REF!</definedName>
    <definedName name="Excel_BuiltIn_Print_Area_8">#REF!</definedName>
    <definedName name="Excel_BuiltIn_Print_Titles" localSheetId="2">#REF!</definedName>
    <definedName name="Excel_BuiltIn_Print_Titles" localSheetId="1">#REF!</definedName>
    <definedName name="Excel_BuiltIn_Print_Titles">#REF!</definedName>
    <definedName name="Fuck" localSheetId="2">#REF!</definedName>
    <definedName name="Fuck" localSheetId="1">#REF!</definedName>
    <definedName name="Fuck">#REF!</definedName>
    <definedName name="k">'[1]Текущие показатели'!$A$2</definedName>
    <definedName name="VES" localSheetId="2">#REF!</definedName>
    <definedName name="VES" localSheetId="1">#REF!</definedName>
    <definedName name="VES">#REF!</definedName>
    <definedName name="Z_32BE0561_3E43_11D1_AA21_0080C83F6713_.wvu.FilterData" localSheetId="2" hidden="1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2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2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2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2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2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2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2">'[2]исх дан'!#REF!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2">#REF!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2">[5]Кабель!#REF!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2">#REF!</definedName>
    <definedName name="Доставка_Алюр" localSheetId="1">#REF!</definedName>
    <definedName name="Доставка_Алюр">#REF!</definedName>
    <definedName name="доставка_андромеда" localSheetId="2">#REF!</definedName>
    <definedName name="доставка_андромеда" localSheetId="1">#REF!</definedName>
    <definedName name="доставка_андромеда">#REF!</definedName>
    <definedName name="доставка_ВИМкабель" localSheetId="2">#REF!</definedName>
    <definedName name="доставка_ВИМкабель" localSheetId="1">#REF!</definedName>
    <definedName name="доставка_ВИМкабель">#REF!</definedName>
    <definedName name="Доставка_Дилявер" localSheetId="2">#REF!</definedName>
    <definedName name="Доставка_Дилявер" localSheetId="1">#REF!</definedName>
    <definedName name="Доставка_Дилявер">#REF!</definedName>
    <definedName name="доставка_кавказ" localSheetId="2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2">#REF!</definedName>
    <definedName name="к1" localSheetId="1">#REF!</definedName>
    <definedName name="к1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од_1" localSheetId="2">[4]Смета!#REF!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2">'[2]исх дан'!#REF!</definedName>
    <definedName name="КОЛЬЧ_АВББШВ" localSheetId="1">'[2]исх дан'!#REF!</definedName>
    <definedName name="КОЛЬЧ_АВББШВ">'[2]исх дан'!#REF!</definedName>
    <definedName name="Конец" localSheetId="2">#REF!</definedName>
    <definedName name="Конец" localSheetId="1">#REF!</definedName>
    <definedName name="Конец">#REF!</definedName>
    <definedName name="конкр150" localSheetId="2">'[2]исх дан'!#REF!</definedName>
    <definedName name="конкр150" localSheetId="1">'[2]исх дан'!#REF!</definedName>
    <definedName name="конкр150">'[2]исх дан'!#REF!</definedName>
    <definedName name="конкр230" localSheetId="2">'[2]исх дан'!#REF!</definedName>
    <definedName name="конкр230" localSheetId="1">'[2]исх дан'!#REF!</definedName>
    <definedName name="конкр230">'[2]исх дан'!#REF!</definedName>
    <definedName name="конкр240" localSheetId="2">'[2]исх дан'!#REF!</definedName>
    <definedName name="конкр240" localSheetId="1">'[2]исх дан'!#REF!</definedName>
    <definedName name="конкр240">'[2]исх дан'!#REF!</definedName>
    <definedName name="КОНТРОЛЬНИК" localSheetId="2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2">[4]Материалы!#REF!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2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2">'[2]исх дан'!#REF!</definedName>
    <definedName name="КОРОБ_ДОБ_РОЗН" localSheetId="1">'[2]исх дан'!#REF!</definedName>
    <definedName name="КОРОБ_ДОБ_РОЗН">'[2]исх дан'!#REF!</definedName>
    <definedName name="КОРОБ_РФ" localSheetId="2">'[2]исх дан'!#REF!</definedName>
    <definedName name="КОРОБ_РФ" localSheetId="1">'[2]исх дан'!#REF!</definedName>
    <definedName name="КОРОБ_РФ">'[2]исх дан'!#REF!</definedName>
    <definedName name="_xlnm.Criteria" localSheetId="2">#REF!</definedName>
    <definedName name="_xlnm.Criteria" localSheetId="1">#REF!</definedName>
    <definedName name="_xlnm.Criteria">#REF!</definedName>
    <definedName name="КУРС" localSheetId="2">'[2]исх дан'!#REF!</definedName>
    <definedName name="КУРС" localSheetId="1">'[2]исх дан'!#REF!</definedName>
    <definedName name="КУРС">'[2]исх дан'!#REF!</definedName>
    <definedName name="КУРС_2Й_ЛИСТ" localSheetId="2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2">'[2]исх дан'!#REF!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2">'[2]исх дан'!#REF!</definedName>
    <definedName name="КУРС_КОЛЬЧ" localSheetId="1">'[2]исх дан'!#REF!</definedName>
    <definedName name="КУРС_КОЛЬЧ">'[2]исх дан'!#REF!</definedName>
    <definedName name="КУРС_ЛУК" localSheetId="2">'[2]исх дан'!#REF!</definedName>
    <definedName name="КУРС_ЛУК" localSheetId="1">'[2]исх дан'!#REF!</definedName>
    <definedName name="КУРС_ЛУК">'[2]исх дан'!#REF!</definedName>
    <definedName name="КУРС_ЛУКИ" localSheetId="2">'[2]исх дан'!#REF!</definedName>
    <definedName name="КУРС_ЛУКИ" localSheetId="1">'[2]исх дан'!#REF!</definedName>
    <definedName name="КУРС_ЛУКИ">'[2]исх дан'!#REF!</definedName>
    <definedName name="КУРС_РК" localSheetId="2">'[2]исх дан'!#REF!</definedName>
    <definedName name="КУРС_РК" localSheetId="1">'[2]исх дан'!#REF!</definedName>
    <definedName name="КУРС_РК">'[2]исх дан'!#REF!</definedName>
    <definedName name="левон_опт" localSheetId="2">#REF!</definedName>
    <definedName name="левон_опт" localSheetId="1">#REF!</definedName>
    <definedName name="левон_опт">#REF!</definedName>
    <definedName name="левон_розн" localSheetId="2">#REF!</definedName>
    <definedName name="левон_розн" localSheetId="1">#REF!</definedName>
    <definedName name="левон_розн">#REF!</definedName>
    <definedName name="лист1" localSheetId="2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2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2">#REF!,#REF!</definedName>
    <definedName name="лист10" localSheetId="1">#REF!,#REF!</definedName>
    <definedName name="лист10">#REF!,#REF!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2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2">#REF!,#REF!,#REF!,#REF!,#REF!,#REF!</definedName>
    <definedName name="лист3" localSheetId="1">#REF!,#REF!,#REF!,#REF!,#REF!,#REF!</definedName>
    <definedName name="лист3">#REF!,#REF!,#REF!,#REF!,#REF!,#REF!</definedName>
    <definedName name="лист3_txt" localSheetId="2">#REF!,#REF!,#REF!,#REF!</definedName>
    <definedName name="лист3_txt" localSheetId="1">#REF!,#REF!,#REF!,#REF!</definedName>
    <definedName name="лист3_txt">#REF!,#REF!,#REF!,#REF!</definedName>
    <definedName name="лист4" localSheetId="2">#REF!,#REF!,#REF!,#REF!,#REF!,#REF!</definedName>
    <definedName name="лист4" localSheetId="1">#REF!,#REF!,#REF!,#REF!,#REF!,#REF!</definedName>
    <definedName name="лист4">#REF!,#REF!,#REF!,#REF!,#REF!,#REF!</definedName>
    <definedName name="лист4_txt" localSheetId="2">#REF!,#REF!,#REF!,#REF!</definedName>
    <definedName name="лист4_txt" localSheetId="1">#REF!,#REF!,#REF!,#REF!</definedName>
    <definedName name="лист4_txt">#REF!,#REF!,#REF!,#REF!</definedName>
    <definedName name="лист8" localSheetId="2">#REF!,#REF!</definedName>
    <definedName name="лист8" localSheetId="1">#REF!,#REF!</definedName>
    <definedName name="лист8">#REF!,#REF!</definedName>
    <definedName name="ЛУКИ" localSheetId="2">#REF!</definedName>
    <definedName name="ЛУКИ" localSheetId="1">#REF!</definedName>
    <definedName name="ЛУКИ">#REF!</definedName>
    <definedName name="ЛУКИ_МЕДЬ" localSheetId="2">'[2]исх дан'!#REF!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2">[5]Кабель!#REF!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2">'[2]исх дан'!#REF!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2">'[2]исх дан'!#REF!</definedName>
    <definedName name="НАЦ_ГОФР" localSheetId="1">'[2]исх дан'!#REF!</definedName>
    <definedName name="НАЦ_ГОФР">'[2]исх дан'!#REF!</definedName>
    <definedName name="НАЦ_ГОФР_СПЕЦ" localSheetId="2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2">'[2]исх дан'!#REF!</definedName>
    <definedName name="НАЦ_КОЛЬЧ" localSheetId="1">'[2]исх дан'!#REF!</definedName>
    <definedName name="НАЦ_КОЛЬЧ">'[2]исх дан'!#REF!</definedName>
    <definedName name="НАЦ_КОРОБ" localSheetId="2">'[2]исх дан'!#REF!</definedName>
    <definedName name="НАЦ_КОРОБ" localSheetId="1">'[2]исх дан'!#REF!</definedName>
    <definedName name="НАЦ_КОРОБ">'[2]исх дан'!#REF!</definedName>
    <definedName name="нац_метрук" localSheetId="2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2">#REF!</definedName>
    <definedName name="нац_након" localSheetId="1">#REF!</definedName>
    <definedName name="нац_након">#REF!</definedName>
    <definedName name="НАЦ_НЕГОРЮЧ" localSheetId="2">#REF!</definedName>
    <definedName name="НАЦ_НЕГОРЮЧ" localSheetId="1">#REF!</definedName>
    <definedName name="НАЦ_НЕГОРЮЧ">#REF!</definedName>
    <definedName name="НАЦ_ОПТ" localSheetId="2">'[2]исх дан'!#REF!</definedName>
    <definedName name="НАЦ_ОПТ" localSheetId="1">'[2]исх дан'!#REF!</definedName>
    <definedName name="НАЦ_ОПТ">'[2]исх дан'!#REF!</definedName>
    <definedName name="НАЦ_ОПТ_КОЛЬЧ" localSheetId="2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2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2">'[2]исх дан'!#REF!</definedName>
    <definedName name="НАЦ_РЫБ" localSheetId="1">'[2]исх дан'!#REF!</definedName>
    <definedName name="НАЦ_РЫБ">'[2]исх дан'!#REF!</definedName>
    <definedName name="НАЦ_РЫБ_КРУПН" localSheetId="2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2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2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2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2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2">#REF!</definedName>
    <definedName name="НАЦ_ТУРЦ_ОПТ" localSheetId="1">#REF!</definedName>
    <definedName name="НАЦ_ТУРЦ_ОПТ">#REF!</definedName>
    <definedName name="НАЦ_ТУРЦ_РОЗН" localSheetId="2">#REF!</definedName>
    <definedName name="НАЦ_ТУРЦ_РОЗН" localSheetId="1">#REF!</definedName>
    <definedName name="НАЦ_ТУРЦ_РОЗН">#REF!</definedName>
    <definedName name="НАЦЕНКА" localSheetId="2">'[2]исх дан'!#REF!</definedName>
    <definedName name="НАЦЕНКА" localSheetId="1">'[2]исх дан'!#REF!</definedName>
    <definedName name="НАЦЕНКА">'[2]исх дан'!#REF!</definedName>
    <definedName name="НАЦЕНКА_150" localSheetId="2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2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2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2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2">'кс-2 №1'!$A$1:$U$596</definedName>
    <definedName name="_xlnm.Print_Area" localSheetId="1">'кс-2 №1корр'!$A$1:$O$587</definedName>
    <definedName name="_xlnm.Print_Area" localSheetId="0">КС3!$A$1:$H$97</definedName>
    <definedName name="ООС" localSheetId="2">#REF!,#REF!</definedName>
    <definedName name="ООС" localSheetId="1">#REF!,#REF!</definedName>
    <definedName name="ООС">#REF!,#REF!</definedName>
    <definedName name="от_БИРЖЕВОГО" localSheetId="2">'[2]исх дан'!#REF!</definedName>
    <definedName name="от_БИРЖЕВОГО" localSheetId="1">'[2]исх дан'!#REF!</definedName>
    <definedName name="от_БИРЖЕВОГО">'[2]исх дан'!#REF!</definedName>
    <definedName name="ПВ" localSheetId="2">'[2]исх дан'!#REF!</definedName>
    <definedName name="ПВ" localSheetId="1">'[2]исх дан'!#REF!</definedName>
    <definedName name="ПВ">'[2]исх дан'!#REF!</definedName>
    <definedName name="ПВС_ОПТ" localSheetId="2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2">#REF!,#REF!,#REF!,#REF!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2">'[2]исх дан'!#REF!</definedName>
    <definedName name="ПУНП" localSheetId="1">'[2]исх дан'!#REF!</definedName>
    <definedName name="ПУНП">'[2]исх дан'!#REF!</definedName>
    <definedName name="Расход_меди_кг_км_с_отходами" localSheetId="2">#REF!</definedName>
    <definedName name="Расход_меди_кг_км_с_отходами" localSheetId="1">#REF!</definedName>
    <definedName name="Расход_меди_кг_км_с_отходами">#REF!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2">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2">[4]Смета!#REF!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2">'[2]исх дан'!#REF!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2">#REF!,#REF!</definedName>
    <definedName name="текст10" localSheetId="1">#REF!,#REF!</definedName>
    <definedName name="текст10">#REF!,#REF!</definedName>
    <definedName name="текст11" localSheetId="2">#REF!,#REF!</definedName>
    <definedName name="текст11" localSheetId="1">#REF!,#REF!</definedName>
    <definedName name="текст11">#REF!,#REF!</definedName>
    <definedName name="текст12" localSheetId="2">#REF!,#REF!</definedName>
    <definedName name="текст12" localSheetId="1">#REF!,#REF!</definedName>
    <definedName name="текст12">#REF!,#REF!</definedName>
    <definedName name="текст2" localSheetId="2">[5]Кабель!$A$137:$A$419,#REF!</definedName>
    <definedName name="текст2" localSheetId="1">[5]Кабель!$A$137:$A$419,#REF!</definedName>
    <definedName name="текст2">[5]Кабель!$A$137:$A$419,#REF!</definedName>
    <definedName name="текст3" localSheetId="2">#REF!,#REF!</definedName>
    <definedName name="текст3" localSheetId="1">#REF!,#REF!</definedName>
    <definedName name="текст3">#REF!,#REF!</definedName>
    <definedName name="текст4" localSheetId="2">[7]Электрика!#REF!,[7]Электрика!#REF!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2">[7]Электрика!$A$32:$B$129,[7]Электрика!#REF!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2">#REF!,#REF!</definedName>
    <definedName name="текст7" localSheetId="1">#REF!,#REF!</definedName>
    <definedName name="текст7">#REF!,#REF!</definedName>
    <definedName name="текст8" localSheetId="2">#REF!,#REF!</definedName>
    <definedName name="текст8" localSheetId="1">#REF!,#REF!</definedName>
    <definedName name="текст8">#REF!,#REF!</definedName>
    <definedName name="текст9" localSheetId="2">#REF!,#REF!</definedName>
    <definedName name="текст9" localSheetId="1">#REF!,#REF!</definedName>
    <definedName name="текст9">#REF!,#REF!</definedName>
    <definedName name="Титул00" localSheetId="2">#REF!</definedName>
    <definedName name="Титул00" localSheetId="1">#REF!</definedName>
    <definedName name="Титул00">#REF!</definedName>
    <definedName name="Титул01" localSheetId="2">#REF!,#REF!</definedName>
    <definedName name="Титул01" localSheetId="1">#REF!,#REF!</definedName>
    <definedName name="Титул01">#REF!,#REF!</definedName>
    <definedName name="Титул02" localSheetId="2">#REF!,#REF!</definedName>
    <definedName name="Титул02" localSheetId="1">#REF!,#REF!</definedName>
    <definedName name="Титул02">#REF!,#REF!</definedName>
    <definedName name="Титул03" localSheetId="2">#REF!,#REF!</definedName>
    <definedName name="Титул03" localSheetId="1">#REF!,#REF!</definedName>
    <definedName name="Титул03">#REF!,#REF!</definedName>
    <definedName name="Титул04" localSheetId="2">#REF!,#REF!</definedName>
    <definedName name="Титул04" localSheetId="1">#REF!,#REF!</definedName>
    <definedName name="Титул04">#REF!,#REF!</definedName>
    <definedName name="Титул05" localSheetId="2">#REF!,#REF!</definedName>
    <definedName name="Титул05" localSheetId="1">#REF!,#REF!</definedName>
    <definedName name="Титул05">#REF!,#REF!</definedName>
    <definedName name="Титул06" localSheetId="2">#REF!</definedName>
    <definedName name="Титул06" localSheetId="1">#REF!</definedName>
    <definedName name="Титул06">#REF!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6" i="40" l="1"/>
  <c r="L577" i="40"/>
  <c r="O577" i="40" s="1"/>
  <c r="L576" i="40"/>
  <c r="O576" i="40" s="1"/>
  <c r="L575" i="40"/>
  <c r="O575" i="40" s="1"/>
  <c r="L574" i="40"/>
  <c r="O574" i="40" s="1"/>
  <c r="N573" i="40"/>
  <c r="L573" i="40"/>
  <c r="N572" i="40"/>
  <c r="L572" i="40"/>
  <c r="N571" i="40"/>
  <c r="L571" i="40"/>
  <c r="L570" i="40"/>
  <c r="O570" i="40" s="1"/>
  <c r="N569" i="40"/>
  <c r="L569" i="40"/>
  <c r="N568" i="40"/>
  <c r="L568" i="40"/>
  <c r="N567" i="40"/>
  <c r="L567" i="40"/>
  <c r="L566" i="40"/>
  <c r="N565" i="40"/>
  <c r="L565" i="40"/>
  <c r="N564" i="40"/>
  <c r="L564" i="40"/>
  <c r="N561" i="40"/>
  <c r="L561" i="40"/>
  <c r="L560" i="40"/>
  <c r="O560" i="40" s="1"/>
  <c r="L559" i="40"/>
  <c r="O559" i="40" s="1"/>
  <c r="N558" i="40"/>
  <c r="L558" i="40"/>
  <c r="N556" i="40"/>
  <c r="L556" i="40"/>
  <c r="N555" i="40"/>
  <c r="L555" i="40"/>
  <c r="N554" i="40"/>
  <c r="L554" i="40"/>
  <c r="L552" i="40"/>
  <c r="O552" i="40" s="1"/>
  <c r="L551" i="40"/>
  <c r="L550" i="40"/>
  <c r="O550" i="40" s="1"/>
  <c r="N547" i="40"/>
  <c r="L547" i="40"/>
  <c r="L546" i="40"/>
  <c r="O546" i="40" s="1"/>
  <c r="L545" i="40"/>
  <c r="O545" i="40" s="1"/>
  <c r="N544" i="40"/>
  <c r="L544" i="40"/>
  <c r="O544" i="40" s="1"/>
  <c r="N542" i="40"/>
  <c r="L542" i="40"/>
  <c r="N541" i="40"/>
  <c r="L541" i="40"/>
  <c r="N540" i="40"/>
  <c r="L540" i="40"/>
  <c r="L538" i="40"/>
  <c r="O538" i="40" s="1"/>
  <c r="L537" i="40"/>
  <c r="O537" i="40" s="1"/>
  <c r="L536" i="40"/>
  <c r="N533" i="40"/>
  <c r="L533" i="40"/>
  <c r="N532" i="40"/>
  <c r="L532" i="40"/>
  <c r="N531" i="40"/>
  <c r="L531" i="40"/>
  <c r="N530" i="40"/>
  <c r="L530" i="40"/>
  <c r="N528" i="40"/>
  <c r="L528" i="40"/>
  <c r="N527" i="40"/>
  <c r="L527" i="40"/>
  <c r="N526" i="40"/>
  <c r="L526" i="40"/>
  <c r="L524" i="40"/>
  <c r="O524" i="40" s="1"/>
  <c r="L523" i="40"/>
  <c r="O523" i="40" s="1"/>
  <c r="L522" i="40"/>
  <c r="N519" i="40"/>
  <c r="L519" i="40"/>
  <c r="L518" i="40"/>
  <c r="O518" i="40" s="1"/>
  <c r="L517" i="40"/>
  <c r="O517" i="40" s="1"/>
  <c r="N516" i="40"/>
  <c r="L516" i="40"/>
  <c r="N514" i="40"/>
  <c r="L514" i="40"/>
  <c r="O514" i="40" s="1"/>
  <c r="N513" i="40"/>
  <c r="L513" i="40"/>
  <c r="N512" i="40"/>
  <c r="L512" i="40"/>
  <c r="L510" i="40"/>
  <c r="O510" i="40" s="1"/>
  <c r="L509" i="40"/>
  <c r="L508" i="40"/>
  <c r="O508" i="40" s="1"/>
  <c r="L503" i="40"/>
  <c r="O503" i="40" s="1"/>
  <c r="N502" i="40"/>
  <c r="O502" i="40" s="1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N494" i="40"/>
  <c r="L494" i="40"/>
  <c r="N493" i="40"/>
  <c r="L493" i="40"/>
  <c r="L490" i="40"/>
  <c r="O490" i="40" s="1"/>
  <c r="N489" i="40"/>
  <c r="L489" i="40"/>
  <c r="N488" i="40"/>
  <c r="L488" i="40"/>
  <c r="L486" i="40"/>
  <c r="O486" i="40" s="1"/>
  <c r="N485" i="40"/>
  <c r="L485" i="40"/>
  <c r="N484" i="40"/>
  <c r="L484" i="40"/>
  <c r="N483" i="40"/>
  <c r="L483" i="40"/>
  <c r="L481" i="40"/>
  <c r="O481" i="40" s="1"/>
  <c r="N480" i="40"/>
  <c r="O480" i="40" s="1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N465" i="40"/>
  <c r="L465" i="40"/>
  <c r="N464" i="40"/>
  <c r="L464" i="40"/>
  <c r="L462" i="40"/>
  <c r="O462" i="40" s="1"/>
  <c r="N461" i="40"/>
  <c r="O461" i="40" s="1"/>
  <c r="L460" i="40"/>
  <c r="O460" i="40" s="1"/>
  <c r="L459" i="40"/>
  <c r="O459" i="40" s="1"/>
  <c r="N458" i="40"/>
  <c r="L458" i="40"/>
  <c r="L457" i="40"/>
  <c r="O457" i="40" s="1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N426" i="40"/>
  <c r="L426" i="40"/>
  <c r="N425" i="40"/>
  <c r="L425" i="40"/>
  <c r="L423" i="40"/>
  <c r="O423" i="40" s="1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N413" i="40"/>
  <c r="L413" i="40"/>
  <c r="N412" i="40"/>
  <c r="L412" i="40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L404" i="40"/>
  <c r="O404" i="40" s="1"/>
  <c r="L403" i="40"/>
  <c r="O403" i="40" s="1"/>
  <c r="N402" i="40"/>
  <c r="L402" i="40"/>
  <c r="N401" i="40"/>
  <c r="L401" i="40"/>
  <c r="L400" i="40"/>
  <c r="O400" i="40" s="1"/>
  <c r="L399" i="40"/>
  <c r="O399" i="40" s="1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N386" i="40"/>
  <c r="L386" i="40"/>
  <c r="N385" i="40"/>
  <c r="L385" i="40"/>
  <c r="L384" i="40"/>
  <c r="O384" i="40" s="1"/>
  <c r="L383" i="40"/>
  <c r="O383" i="40" s="1"/>
  <c r="N382" i="40"/>
  <c r="L382" i="40"/>
  <c r="N381" i="40"/>
  <c r="O381" i="40" s="1"/>
  <c r="N377" i="40"/>
  <c r="L377" i="40"/>
  <c r="L375" i="40"/>
  <c r="O375" i="40" s="1"/>
  <c r="N374" i="40"/>
  <c r="O374" i="40" s="1"/>
  <c r="N373" i="40"/>
  <c r="L373" i="40"/>
  <c r="N372" i="40"/>
  <c r="L372" i="40"/>
  <c r="N371" i="40"/>
  <c r="L371" i="40"/>
  <c r="N370" i="40"/>
  <c r="L370" i="40"/>
  <c r="N369" i="40"/>
  <c r="L369" i="40"/>
  <c r="O369" i="40" s="1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1" i="40"/>
  <c r="L361" i="40"/>
  <c r="N360" i="40"/>
  <c r="L360" i="40"/>
  <c r="N358" i="40"/>
  <c r="L358" i="40"/>
  <c r="N357" i="40"/>
  <c r="L357" i="40"/>
  <c r="L356" i="40"/>
  <c r="O356" i="40" s="1"/>
  <c r="N355" i="40"/>
  <c r="L355" i="40"/>
  <c r="L354" i="40"/>
  <c r="O354" i="40" s="1"/>
  <c r="N352" i="40"/>
  <c r="L352" i="40"/>
  <c r="N351" i="40"/>
  <c r="L351" i="40"/>
  <c r="N349" i="40"/>
  <c r="L349" i="40"/>
  <c r="N348" i="40"/>
  <c r="L348" i="40"/>
  <c r="N347" i="40"/>
  <c r="L347" i="40"/>
  <c r="N345" i="40"/>
  <c r="L345" i="40"/>
  <c r="N344" i="40"/>
  <c r="L344" i="40"/>
  <c r="N343" i="40"/>
  <c r="L343" i="40"/>
  <c r="N342" i="40"/>
  <c r="L342" i="40"/>
  <c r="N341" i="40"/>
  <c r="L341" i="40"/>
  <c r="N340" i="40"/>
  <c r="L340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30" i="40"/>
  <c r="L330" i="40"/>
  <c r="N329" i="40"/>
  <c r="L329" i="40"/>
  <c r="N327" i="40"/>
  <c r="L327" i="40"/>
  <c r="N326" i="40"/>
  <c r="L326" i="40"/>
  <c r="N325" i="40"/>
  <c r="L325" i="40"/>
  <c r="N324" i="40"/>
  <c r="L324" i="40"/>
  <c r="N322" i="40"/>
  <c r="L322" i="40"/>
  <c r="N321" i="40"/>
  <c r="L321" i="40"/>
  <c r="N320" i="40"/>
  <c r="L320" i="40"/>
  <c r="N319" i="40"/>
  <c r="L319" i="40"/>
  <c r="N318" i="40"/>
  <c r="L318" i="40"/>
  <c r="N317" i="40"/>
  <c r="L317" i="40"/>
  <c r="N315" i="40"/>
  <c r="L315" i="40"/>
  <c r="N314" i="40"/>
  <c r="L314" i="40"/>
  <c r="N313" i="40"/>
  <c r="L313" i="40"/>
  <c r="N312" i="40"/>
  <c r="L312" i="40"/>
  <c r="N311" i="40"/>
  <c r="L311" i="40"/>
  <c r="O311" i="40" s="1"/>
  <c r="N310" i="40"/>
  <c r="L310" i="40"/>
  <c r="N307" i="40"/>
  <c r="L307" i="40"/>
  <c r="N305" i="40"/>
  <c r="L305" i="40"/>
  <c r="N304" i="40"/>
  <c r="L304" i="40"/>
  <c r="N303" i="40"/>
  <c r="L303" i="40"/>
  <c r="N302" i="40"/>
  <c r="L302" i="40"/>
  <c r="N301" i="40"/>
  <c r="L301" i="40"/>
  <c r="N299" i="40"/>
  <c r="L299" i="40"/>
  <c r="N298" i="40"/>
  <c r="L298" i="40"/>
  <c r="N297" i="40"/>
  <c r="L297" i="40"/>
  <c r="N296" i="40"/>
  <c r="L296" i="40"/>
  <c r="N295" i="40"/>
  <c r="L295" i="40"/>
  <c r="N293" i="40"/>
  <c r="L293" i="40"/>
  <c r="N292" i="40"/>
  <c r="L292" i="40"/>
  <c r="L289" i="40"/>
  <c r="O289" i="40" s="1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9" i="40"/>
  <c r="L279" i="40"/>
  <c r="N278" i="40"/>
  <c r="L278" i="40"/>
  <c r="N276" i="40"/>
  <c r="L276" i="40"/>
  <c r="N275" i="40"/>
  <c r="L275" i="40"/>
  <c r="N274" i="40"/>
  <c r="L274" i="40"/>
  <c r="N273" i="40"/>
  <c r="L273" i="40"/>
  <c r="N272" i="40"/>
  <c r="L272" i="40"/>
  <c r="N271" i="40"/>
  <c r="L271" i="40"/>
  <c r="L269" i="40"/>
  <c r="O269" i="40" s="1"/>
  <c r="N268" i="40"/>
  <c r="L268" i="40"/>
  <c r="N267" i="40"/>
  <c r="L267" i="40"/>
  <c r="N266" i="40"/>
  <c r="L266" i="40"/>
  <c r="N265" i="40"/>
  <c r="L265" i="40"/>
  <c r="N264" i="40"/>
  <c r="L264" i="40"/>
  <c r="N263" i="40"/>
  <c r="L263" i="40"/>
  <c r="N261" i="40"/>
  <c r="L261" i="40"/>
  <c r="N260" i="40"/>
  <c r="L260" i="40"/>
  <c r="L258" i="40"/>
  <c r="O258" i="40" s="1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6" i="40"/>
  <c r="L246" i="40"/>
  <c r="N245" i="40"/>
  <c r="L245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O219" i="40" s="1"/>
  <c r="N218" i="40"/>
  <c r="L218" i="40"/>
  <c r="N217" i="40"/>
  <c r="L217" i="40"/>
  <c r="N216" i="40"/>
  <c r="L216" i="40"/>
  <c r="N215" i="40"/>
  <c r="L215" i="40"/>
  <c r="N214" i="40"/>
  <c r="L214" i="40"/>
  <c r="N213" i="40"/>
  <c r="L213" i="40"/>
  <c r="O213" i="40" s="1"/>
  <c r="L212" i="40"/>
  <c r="O212" i="40" s="1"/>
  <c r="N211" i="40"/>
  <c r="L211" i="40"/>
  <c r="N210" i="40"/>
  <c r="L210" i="40"/>
  <c r="N209" i="40"/>
  <c r="L209" i="40"/>
  <c r="N208" i="40"/>
  <c r="L208" i="40"/>
  <c r="N207" i="40"/>
  <c r="L207" i="40"/>
  <c r="N206" i="40"/>
  <c r="L206" i="40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N199" i="40"/>
  <c r="L199" i="40"/>
  <c r="L198" i="40"/>
  <c r="O198" i="40" s="1"/>
  <c r="L197" i="40"/>
  <c r="O197" i="40" s="1"/>
  <c r="L196" i="40"/>
  <c r="O196" i="40" s="1"/>
  <c r="N195" i="40"/>
  <c r="L195" i="40"/>
  <c r="N194" i="40"/>
  <c r="L194" i="40"/>
  <c r="N193" i="40"/>
  <c r="L193" i="40"/>
  <c r="L192" i="40"/>
  <c r="O192" i="40" s="1"/>
  <c r="N191" i="40"/>
  <c r="L191" i="40"/>
  <c r="N190" i="40"/>
  <c r="L190" i="40"/>
  <c r="N189" i="40"/>
  <c r="L189" i="40"/>
  <c r="L188" i="40"/>
  <c r="O188" i="40" s="1"/>
  <c r="L187" i="40"/>
  <c r="N186" i="40"/>
  <c r="L186" i="40"/>
  <c r="L184" i="40"/>
  <c r="O184" i="40" s="1"/>
  <c r="N183" i="40"/>
  <c r="L183" i="40"/>
  <c r="N182" i="40"/>
  <c r="L182" i="40"/>
  <c r="N181" i="40"/>
  <c r="L181" i="40"/>
  <c r="N180" i="40"/>
  <c r="L180" i="40"/>
  <c r="N179" i="40"/>
  <c r="L179" i="40"/>
  <c r="N177" i="40"/>
  <c r="L177" i="40"/>
  <c r="O177" i="40" s="1"/>
  <c r="N176" i="40"/>
  <c r="L176" i="40"/>
  <c r="N175" i="40"/>
  <c r="L175" i="40"/>
  <c r="N174" i="40"/>
  <c r="L174" i="40"/>
  <c r="N173" i="40"/>
  <c r="L173" i="40"/>
  <c r="N172" i="40"/>
  <c r="L172" i="40"/>
  <c r="N171" i="40"/>
  <c r="L171" i="40"/>
  <c r="O171" i="40" s="1"/>
  <c r="N170" i="40"/>
  <c r="L170" i="40"/>
  <c r="N168" i="40"/>
  <c r="L168" i="40"/>
  <c r="N166" i="40"/>
  <c r="L166" i="40"/>
  <c r="N165" i="40"/>
  <c r="L165" i="40"/>
  <c r="N164" i="40"/>
  <c r="L164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O156" i="40" s="1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N149" i="40"/>
  <c r="L149" i="40"/>
  <c r="N148" i="40"/>
  <c r="L148" i="40"/>
  <c r="L146" i="40"/>
  <c r="O146" i="40" s="1"/>
  <c r="N145" i="40"/>
  <c r="O145" i="40" s="1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O136" i="40" s="1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O112" i="40" s="1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O106" i="40" s="1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O100" i="40" s="1"/>
  <c r="N99" i="40"/>
  <c r="L99" i="40"/>
  <c r="N98" i="40"/>
  <c r="L98" i="40"/>
  <c r="N97" i="40"/>
  <c r="L97" i="40"/>
  <c r="L96" i="40"/>
  <c r="N94" i="40"/>
  <c r="L94" i="40"/>
  <c r="N93" i="40"/>
  <c r="L93" i="40"/>
  <c r="N92" i="40"/>
  <c r="L92" i="40"/>
  <c r="N91" i="40"/>
  <c r="L91" i="40"/>
  <c r="O91" i="40" s="1"/>
  <c r="N89" i="40"/>
  <c r="L89" i="40"/>
  <c r="L88" i="40"/>
  <c r="O88" i="40" s="1"/>
  <c r="N87" i="40"/>
  <c r="L87" i="40"/>
  <c r="N85" i="40"/>
  <c r="L85" i="40"/>
  <c r="N84" i="40"/>
  <c r="L84" i="40"/>
  <c r="N82" i="40"/>
  <c r="N81" i="40" s="1"/>
  <c r="L82" i="40"/>
  <c r="L81" i="40"/>
  <c r="N80" i="40"/>
  <c r="L80" i="40"/>
  <c r="N79" i="40"/>
  <c r="L79" i="40"/>
  <c r="N78" i="40"/>
  <c r="L78" i="40"/>
  <c r="N77" i="40"/>
  <c r="L77" i="40"/>
  <c r="N75" i="40"/>
  <c r="N74" i="40" s="1"/>
  <c r="L75" i="40"/>
  <c r="L74" i="40" s="1"/>
  <c r="N73" i="40"/>
  <c r="L73" i="40"/>
  <c r="N72" i="40"/>
  <c r="L72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9" i="40"/>
  <c r="L49" i="40"/>
  <c r="N48" i="40"/>
  <c r="L48" i="40"/>
  <c r="N46" i="40"/>
  <c r="L46" i="40"/>
  <c r="N45" i="40"/>
  <c r="L45" i="40"/>
  <c r="N44" i="40"/>
  <c r="L44" i="40"/>
  <c r="N43" i="40"/>
  <c r="L43" i="40"/>
  <c r="N42" i="40"/>
  <c r="L42" i="40"/>
  <c r="L41" i="40"/>
  <c r="O41" i="40" s="1"/>
  <c r="N40" i="40"/>
  <c r="L40" i="40"/>
  <c r="L39" i="40"/>
  <c r="O39" i="40" s="1"/>
  <c r="N37" i="40"/>
  <c r="L37" i="40"/>
  <c r="N36" i="40"/>
  <c r="L36" i="40"/>
  <c r="N34" i="40"/>
  <c r="L34" i="40"/>
  <c r="N33" i="40"/>
  <c r="L33" i="40"/>
  <c r="L32" i="40"/>
  <c r="O32" i="40" s="1"/>
  <c r="L31" i="40"/>
  <c r="O31" i="40" s="1"/>
  <c r="F577" i="40"/>
  <c r="I577" i="40" s="1"/>
  <c r="F576" i="40"/>
  <c r="I576" i="40" s="1"/>
  <c r="F575" i="40"/>
  <c r="I575" i="40" s="1"/>
  <c r="F574" i="40"/>
  <c r="I574" i="40" s="1"/>
  <c r="H573" i="40"/>
  <c r="F573" i="40"/>
  <c r="H572" i="40"/>
  <c r="F572" i="40"/>
  <c r="H571" i="40"/>
  <c r="F571" i="40"/>
  <c r="F570" i="40"/>
  <c r="I570" i="40" s="1"/>
  <c r="H569" i="40"/>
  <c r="F569" i="40"/>
  <c r="H568" i="40"/>
  <c r="F568" i="40"/>
  <c r="H567" i="40"/>
  <c r="F567" i="40"/>
  <c r="F566" i="40"/>
  <c r="I566" i="40" s="1"/>
  <c r="H565" i="40"/>
  <c r="F565" i="40"/>
  <c r="H564" i="40"/>
  <c r="F564" i="40"/>
  <c r="H561" i="40"/>
  <c r="F561" i="40"/>
  <c r="F560" i="40"/>
  <c r="I560" i="40" s="1"/>
  <c r="F559" i="40"/>
  <c r="I559" i="40" s="1"/>
  <c r="H558" i="40"/>
  <c r="F558" i="40"/>
  <c r="H556" i="40"/>
  <c r="F556" i="40"/>
  <c r="H555" i="40"/>
  <c r="F555" i="40"/>
  <c r="H554" i="40"/>
  <c r="F554" i="40"/>
  <c r="D552" i="40"/>
  <c r="F551" i="40"/>
  <c r="I551" i="40" s="1"/>
  <c r="F550" i="40"/>
  <c r="H547" i="40"/>
  <c r="F547" i="40"/>
  <c r="F546" i="40"/>
  <c r="I546" i="40" s="1"/>
  <c r="F545" i="40"/>
  <c r="I545" i="40" s="1"/>
  <c r="H544" i="40"/>
  <c r="F544" i="40"/>
  <c r="H542" i="40"/>
  <c r="F542" i="40"/>
  <c r="H541" i="40"/>
  <c r="F541" i="40"/>
  <c r="I541" i="40" s="1"/>
  <c r="H540" i="40"/>
  <c r="F540" i="40"/>
  <c r="D538" i="40"/>
  <c r="F538" i="40" s="1"/>
  <c r="I538" i="40" s="1"/>
  <c r="F537" i="40"/>
  <c r="F536" i="40"/>
  <c r="I536" i="40" s="1"/>
  <c r="H533" i="40"/>
  <c r="F533" i="40"/>
  <c r="H532" i="40"/>
  <c r="F532" i="40"/>
  <c r="H531" i="40"/>
  <c r="F531" i="40"/>
  <c r="H530" i="40"/>
  <c r="F530" i="40"/>
  <c r="I530" i="40" s="1"/>
  <c r="H528" i="40"/>
  <c r="F528" i="40"/>
  <c r="H527" i="40"/>
  <c r="F527" i="40"/>
  <c r="H526" i="40"/>
  <c r="F526" i="40"/>
  <c r="D524" i="40"/>
  <c r="F524" i="40" s="1"/>
  <c r="I524" i="40" s="1"/>
  <c r="F523" i="40"/>
  <c r="I523" i="40" s="1"/>
  <c r="D522" i="40"/>
  <c r="F522" i="40" s="1"/>
  <c r="H519" i="40"/>
  <c r="F519" i="40"/>
  <c r="F518" i="40"/>
  <c r="I518" i="40" s="1"/>
  <c r="F517" i="40"/>
  <c r="I517" i="40" s="1"/>
  <c r="H516" i="40"/>
  <c r="F516" i="40"/>
  <c r="H514" i="40"/>
  <c r="F514" i="40"/>
  <c r="H513" i="40"/>
  <c r="F513" i="40"/>
  <c r="H512" i="40"/>
  <c r="F512" i="40"/>
  <c r="D510" i="40"/>
  <c r="F510" i="40" s="1"/>
  <c r="I510" i="40" s="1"/>
  <c r="F509" i="40"/>
  <c r="I509" i="40" s="1"/>
  <c r="D508" i="40"/>
  <c r="F508" i="40" s="1"/>
  <c r="F503" i="40"/>
  <c r="I503" i="40" s="1"/>
  <c r="H502" i="40"/>
  <c r="I502" i="40" s="1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H494" i="40"/>
  <c r="F494" i="40"/>
  <c r="H493" i="40"/>
  <c r="F493" i="40"/>
  <c r="F490" i="40"/>
  <c r="I490" i="40" s="1"/>
  <c r="H489" i="40"/>
  <c r="F489" i="40"/>
  <c r="H488" i="40"/>
  <c r="F488" i="40"/>
  <c r="F486" i="40"/>
  <c r="H485" i="40"/>
  <c r="F485" i="40"/>
  <c r="H484" i="40"/>
  <c r="F484" i="40"/>
  <c r="H483" i="40"/>
  <c r="F483" i="40"/>
  <c r="F481" i="40"/>
  <c r="I481" i="40" s="1"/>
  <c r="H480" i="40"/>
  <c r="I480" i="40" s="1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H465" i="40"/>
  <c r="F465" i="40"/>
  <c r="H464" i="40"/>
  <c r="F464" i="40"/>
  <c r="F462" i="40"/>
  <c r="I462" i="40" s="1"/>
  <c r="H461" i="40"/>
  <c r="I461" i="40" s="1"/>
  <c r="F460" i="40"/>
  <c r="I460" i="40" s="1"/>
  <c r="F459" i="40"/>
  <c r="I459" i="40" s="1"/>
  <c r="H458" i="40"/>
  <c r="F458" i="40"/>
  <c r="F457" i="40"/>
  <c r="I457" i="40" s="1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H426" i="40"/>
  <c r="F426" i="40"/>
  <c r="H425" i="40"/>
  <c r="F425" i="40"/>
  <c r="F423" i="40"/>
  <c r="I423" i="40" s="1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H413" i="40"/>
  <c r="F413" i="40"/>
  <c r="H412" i="40"/>
  <c r="F412" i="40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F404" i="40"/>
  <c r="I404" i="40" s="1"/>
  <c r="F403" i="40"/>
  <c r="I403" i="40" s="1"/>
  <c r="H402" i="40"/>
  <c r="F402" i="40"/>
  <c r="H401" i="40"/>
  <c r="F401" i="40"/>
  <c r="F400" i="40"/>
  <c r="I400" i="40" s="1"/>
  <c r="F399" i="40"/>
  <c r="I399" i="40" s="1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H386" i="40"/>
  <c r="F386" i="40"/>
  <c r="H385" i="40"/>
  <c r="F385" i="40"/>
  <c r="F384" i="40"/>
  <c r="I384" i="40" s="1"/>
  <c r="F383" i="40"/>
  <c r="I383" i="40" s="1"/>
  <c r="H382" i="40"/>
  <c r="F382" i="40"/>
  <c r="H381" i="40"/>
  <c r="I381" i="40" s="1"/>
  <c r="H377" i="40"/>
  <c r="F377" i="40"/>
  <c r="F375" i="40"/>
  <c r="I375" i="40" s="1"/>
  <c r="H374" i="40"/>
  <c r="I374" i="40" s="1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1" i="40"/>
  <c r="F361" i="40"/>
  <c r="H360" i="40"/>
  <c r="F360" i="40"/>
  <c r="H358" i="40"/>
  <c r="F358" i="40"/>
  <c r="H357" i="40"/>
  <c r="F357" i="40"/>
  <c r="F356" i="40"/>
  <c r="I356" i="40" s="1"/>
  <c r="H355" i="40"/>
  <c r="F355" i="40"/>
  <c r="F354" i="40"/>
  <c r="I354" i="40" s="1"/>
  <c r="H352" i="40"/>
  <c r="F352" i="40"/>
  <c r="H351" i="40"/>
  <c r="F351" i="40"/>
  <c r="H349" i="40"/>
  <c r="F349" i="40"/>
  <c r="H348" i="40"/>
  <c r="F348" i="40"/>
  <c r="H347" i="40"/>
  <c r="F347" i="40"/>
  <c r="H345" i="40"/>
  <c r="F345" i="40"/>
  <c r="H344" i="40"/>
  <c r="F344" i="40"/>
  <c r="H343" i="40"/>
  <c r="F343" i="40"/>
  <c r="H342" i="40"/>
  <c r="F342" i="40"/>
  <c r="H341" i="40"/>
  <c r="F341" i="40"/>
  <c r="H340" i="40"/>
  <c r="F340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30" i="40"/>
  <c r="F330" i="40"/>
  <c r="H329" i="40"/>
  <c r="F329" i="40"/>
  <c r="H327" i="40"/>
  <c r="F327" i="40"/>
  <c r="H326" i="40"/>
  <c r="F326" i="40"/>
  <c r="H325" i="40"/>
  <c r="F325" i="40"/>
  <c r="H324" i="40"/>
  <c r="F324" i="40"/>
  <c r="H322" i="40"/>
  <c r="F322" i="40"/>
  <c r="H321" i="40"/>
  <c r="F321" i="40"/>
  <c r="H320" i="40"/>
  <c r="F320" i="40"/>
  <c r="H319" i="40"/>
  <c r="F319" i="40"/>
  <c r="H318" i="40"/>
  <c r="F318" i="40"/>
  <c r="H317" i="40"/>
  <c r="F317" i="40"/>
  <c r="H315" i="40"/>
  <c r="F315" i="40"/>
  <c r="H314" i="40"/>
  <c r="F314" i="40"/>
  <c r="H313" i="40"/>
  <c r="F313" i="40"/>
  <c r="H312" i="40"/>
  <c r="F312" i="40"/>
  <c r="H311" i="40"/>
  <c r="F311" i="40"/>
  <c r="H310" i="40"/>
  <c r="F310" i="40"/>
  <c r="D309" i="40"/>
  <c r="H307" i="40"/>
  <c r="F307" i="40"/>
  <c r="H305" i="40"/>
  <c r="F305" i="40"/>
  <c r="H304" i="40"/>
  <c r="F304" i="40"/>
  <c r="H303" i="40"/>
  <c r="F303" i="40"/>
  <c r="H302" i="40"/>
  <c r="F302" i="40"/>
  <c r="H301" i="40"/>
  <c r="F301" i="40"/>
  <c r="H299" i="40"/>
  <c r="F299" i="40"/>
  <c r="H298" i="40"/>
  <c r="F298" i="40"/>
  <c r="H297" i="40"/>
  <c r="F297" i="40"/>
  <c r="H296" i="40"/>
  <c r="F296" i="40"/>
  <c r="H295" i="40"/>
  <c r="F295" i="40"/>
  <c r="H293" i="40"/>
  <c r="F293" i="40"/>
  <c r="H292" i="40"/>
  <c r="F292" i="40"/>
  <c r="F289" i="40"/>
  <c r="I289" i="40" s="1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9" i="40"/>
  <c r="F279" i="40"/>
  <c r="H278" i="40"/>
  <c r="F278" i="40"/>
  <c r="H276" i="40"/>
  <c r="F276" i="40"/>
  <c r="H275" i="40"/>
  <c r="F275" i="40"/>
  <c r="H274" i="40"/>
  <c r="F274" i="40"/>
  <c r="H273" i="40"/>
  <c r="F273" i="40"/>
  <c r="H272" i="40"/>
  <c r="F272" i="40"/>
  <c r="H271" i="40"/>
  <c r="F271" i="40"/>
  <c r="F269" i="40"/>
  <c r="I269" i="40" s="1"/>
  <c r="H268" i="40"/>
  <c r="F268" i="40"/>
  <c r="H267" i="40"/>
  <c r="F267" i="40"/>
  <c r="H266" i="40"/>
  <c r="F266" i="40"/>
  <c r="H265" i="40"/>
  <c r="F265" i="40"/>
  <c r="H264" i="40"/>
  <c r="F264" i="40"/>
  <c r="H263" i="40"/>
  <c r="F263" i="40"/>
  <c r="H261" i="40"/>
  <c r="F261" i="40"/>
  <c r="H260" i="40"/>
  <c r="F260" i="40"/>
  <c r="F258" i="40"/>
  <c r="I258" i="40" s="1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6" i="40"/>
  <c r="F246" i="40"/>
  <c r="H245" i="40"/>
  <c r="F245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I223" i="40" s="1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H214" i="40"/>
  <c r="F214" i="40"/>
  <c r="H213" i="40"/>
  <c r="F213" i="40"/>
  <c r="F212" i="40"/>
  <c r="I212" i="40" s="1"/>
  <c r="H211" i="40"/>
  <c r="F211" i="40"/>
  <c r="H210" i="40"/>
  <c r="F210" i="40"/>
  <c r="H209" i="40"/>
  <c r="F209" i="40"/>
  <c r="H208" i="40"/>
  <c r="F208" i="40"/>
  <c r="H207" i="40"/>
  <c r="F207" i="40"/>
  <c r="H206" i="40"/>
  <c r="F206" i="40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H199" i="40"/>
  <c r="F199" i="40"/>
  <c r="F198" i="40"/>
  <c r="I198" i="40" s="1"/>
  <c r="F197" i="40"/>
  <c r="I197" i="40" s="1"/>
  <c r="F196" i="40"/>
  <c r="I196" i="40" s="1"/>
  <c r="H195" i="40"/>
  <c r="F195" i="40"/>
  <c r="H194" i="40"/>
  <c r="F194" i="40"/>
  <c r="H193" i="40"/>
  <c r="F193" i="40"/>
  <c r="F192" i="40"/>
  <c r="I192" i="40" s="1"/>
  <c r="H191" i="40"/>
  <c r="F191" i="40"/>
  <c r="H190" i="40"/>
  <c r="F190" i="40"/>
  <c r="H189" i="40"/>
  <c r="F189" i="40"/>
  <c r="F188" i="40"/>
  <c r="I188" i="40" s="1"/>
  <c r="F187" i="40"/>
  <c r="I187" i="40" s="1"/>
  <c r="H186" i="40"/>
  <c r="F186" i="40"/>
  <c r="F184" i="40"/>
  <c r="I184" i="40" s="1"/>
  <c r="H183" i="40"/>
  <c r="F183" i="40"/>
  <c r="H182" i="40"/>
  <c r="F182" i="40"/>
  <c r="H181" i="40"/>
  <c r="F181" i="40"/>
  <c r="H180" i="40"/>
  <c r="F180" i="40"/>
  <c r="H179" i="40"/>
  <c r="F179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1" i="40"/>
  <c r="F171" i="40"/>
  <c r="H170" i="40"/>
  <c r="F170" i="40"/>
  <c r="H168" i="40"/>
  <c r="F168" i="40"/>
  <c r="H166" i="40"/>
  <c r="F166" i="40"/>
  <c r="H165" i="40"/>
  <c r="F165" i="40"/>
  <c r="H164" i="40"/>
  <c r="F164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H149" i="40"/>
  <c r="F149" i="40"/>
  <c r="H148" i="40"/>
  <c r="F148" i="40"/>
  <c r="F146" i="40"/>
  <c r="I146" i="40" s="1"/>
  <c r="H145" i="40"/>
  <c r="I145" i="40" s="1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H98" i="40"/>
  <c r="F98" i="40"/>
  <c r="H97" i="40"/>
  <c r="F97" i="40"/>
  <c r="F96" i="40"/>
  <c r="I96" i="40" s="1"/>
  <c r="H94" i="40"/>
  <c r="F94" i="40"/>
  <c r="H93" i="40"/>
  <c r="F93" i="40"/>
  <c r="H92" i="40"/>
  <c r="F92" i="40"/>
  <c r="H91" i="40"/>
  <c r="F91" i="40"/>
  <c r="H89" i="40"/>
  <c r="F89" i="40"/>
  <c r="F88" i="40"/>
  <c r="I88" i="40" s="1"/>
  <c r="H87" i="40"/>
  <c r="F87" i="40"/>
  <c r="H85" i="40"/>
  <c r="F85" i="40"/>
  <c r="H84" i="40"/>
  <c r="F84" i="40"/>
  <c r="H82" i="40"/>
  <c r="F82" i="40"/>
  <c r="F81" i="40" s="1"/>
  <c r="H80" i="40"/>
  <c r="F80" i="40"/>
  <c r="H79" i="40"/>
  <c r="F79" i="40"/>
  <c r="H78" i="40"/>
  <c r="F78" i="40"/>
  <c r="H77" i="40"/>
  <c r="F77" i="40"/>
  <c r="H75" i="40"/>
  <c r="H74" i="40" s="1"/>
  <c r="F75" i="40"/>
  <c r="F74" i="40" s="1"/>
  <c r="H73" i="40"/>
  <c r="F73" i="40"/>
  <c r="H72" i="40"/>
  <c r="F72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H49" i="40"/>
  <c r="F49" i="40"/>
  <c r="H48" i="40"/>
  <c r="F48" i="40"/>
  <c r="D46" i="40"/>
  <c r="H46" i="40" s="1"/>
  <c r="D45" i="40"/>
  <c r="F45" i="40" s="1"/>
  <c r="H44" i="40"/>
  <c r="F44" i="40"/>
  <c r="H43" i="40"/>
  <c r="F43" i="40"/>
  <c r="H42" i="40"/>
  <c r="F42" i="40"/>
  <c r="F41" i="40"/>
  <c r="I41" i="40" s="1"/>
  <c r="H40" i="40"/>
  <c r="F40" i="40"/>
  <c r="F39" i="40"/>
  <c r="H37" i="40"/>
  <c r="F37" i="40"/>
  <c r="H36" i="40"/>
  <c r="F36" i="40"/>
  <c r="H34" i="40"/>
  <c r="F34" i="40"/>
  <c r="H33" i="40"/>
  <c r="F33" i="40"/>
  <c r="F32" i="40"/>
  <c r="I32" i="40" s="1"/>
  <c r="F31" i="40"/>
  <c r="I31" i="40" s="1"/>
  <c r="M21" i="40"/>
  <c r="O475" i="40" l="1"/>
  <c r="O124" i="40"/>
  <c r="O130" i="40"/>
  <c r="O338" i="40"/>
  <c r="I101" i="40"/>
  <c r="I125" i="40"/>
  <c r="I126" i="40"/>
  <c r="I231" i="40"/>
  <c r="I170" i="40"/>
  <c r="H45" i="40"/>
  <c r="I45" i="40" s="1"/>
  <c r="I201" i="40"/>
  <c r="O287" i="40"/>
  <c r="I42" i="40"/>
  <c r="I287" i="40"/>
  <c r="I174" i="40"/>
  <c r="I99" i="40"/>
  <c r="I131" i="40"/>
  <c r="O528" i="40"/>
  <c r="I58" i="40"/>
  <c r="I66" i="40"/>
  <c r="I273" i="40"/>
  <c r="O447" i="40"/>
  <c r="I394" i="40"/>
  <c r="I451" i="40"/>
  <c r="I558" i="40"/>
  <c r="O54" i="40"/>
  <c r="O66" i="40"/>
  <c r="O471" i="40"/>
  <c r="O527" i="40"/>
  <c r="I173" i="40"/>
  <c r="I34" i="40"/>
  <c r="I44" i="40"/>
  <c r="I555" i="40"/>
  <c r="O365" i="40"/>
  <c r="O488" i="40"/>
  <c r="I527" i="40"/>
  <c r="O223" i="40"/>
  <c r="O283" i="40"/>
  <c r="I162" i="40"/>
  <c r="I172" i="40"/>
  <c r="I225" i="40"/>
  <c r="I233" i="40"/>
  <c r="I368" i="40"/>
  <c r="I56" i="40"/>
  <c r="I419" i="40"/>
  <c r="I514" i="40"/>
  <c r="O85" i="40"/>
  <c r="I556" i="40"/>
  <c r="O37" i="40"/>
  <c r="O45" i="40"/>
  <c r="O52" i="40"/>
  <c r="N306" i="40"/>
  <c r="O301" i="40"/>
  <c r="I165" i="40"/>
  <c r="I183" i="40"/>
  <c r="I261" i="40"/>
  <c r="H350" i="40"/>
  <c r="I470" i="40"/>
  <c r="O77" i="40"/>
  <c r="O186" i="40"/>
  <c r="I321" i="40"/>
  <c r="I452" i="40"/>
  <c r="L259" i="40"/>
  <c r="N346" i="40"/>
  <c r="I136" i="40"/>
  <c r="I349" i="40"/>
  <c r="I542" i="40"/>
  <c r="O68" i="40"/>
  <c r="O222" i="40"/>
  <c r="O228" i="40"/>
  <c r="O234" i="40"/>
  <c r="O253" i="40"/>
  <c r="O275" i="40"/>
  <c r="I266" i="40"/>
  <c r="F323" i="40"/>
  <c r="I458" i="40"/>
  <c r="I476" i="40"/>
  <c r="I532" i="40"/>
  <c r="O103" i="40"/>
  <c r="O109" i="40"/>
  <c r="O133" i="40"/>
  <c r="O153" i="40"/>
  <c r="O166" i="40"/>
  <c r="O174" i="40"/>
  <c r="O205" i="40"/>
  <c r="O211" i="40"/>
  <c r="O467" i="40"/>
  <c r="O479" i="40"/>
  <c r="O236" i="40"/>
  <c r="O242" i="40"/>
  <c r="O271" i="40"/>
  <c r="H71" i="40"/>
  <c r="I247" i="40"/>
  <c r="I260" i="40"/>
  <c r="O531" i="40"/>
  <c r="I158" i="40"/>
  <c r="O324" i="40"/>
  <c r="O532" i="40"/>
  <c r="I114" i="40"/>
  <c r="I453" i="40"/>
  <c r="O430" i="40"/>
  <c r="O566" i="40"/>
  <c r="N259" i="40"/>
  <c r="H323" i="40"/>
  <c r="I311" i="40"/>
  <c r="O67" i="40"/>
  <c r="O252" i="40"/>
  <c r="I40" i="40"/>
  <c r="I57" i="40"/>
  <c r="I61" i="40"/>
  <c r="I143" i="40"/>
  <c r="I171" i="40"/>
  <c r="I427" i="40"/>
  <c r="O114" i="40"/>
  <c r="O120" i="40"/>
  <c r="O126" i="40"/>
  <c r="O138" i="40"/>
  <c r="O165" i="40"/>
  <c r="O173" i="40"/>
  <c r="O282" i="40"/>
  <c r="O395" i="40"/>
  <c r="O413" i="40"/>
  <c r="I168" i="40"/>
  <c r="O310" i="40"/>
  <c r="I441" i="40"/>
  <c r="I348" i="40"/>
  <c r="I473" i="40"/>
  <c r="N71" i="40"/>
  <c r="I186" i="40"/>
  <c r="I205" i="40"/>
  <c r="I209" i="40"/>
  <c r="I263" i="40"/>
  <c r="O53" i="40"/>
  <c r="O59" i="40"/>
  <c r="O73" i="40"/>
  <c r="O98" i="40"/>
  <c r="O140" i="40"/>
  <c r="O175" i="40"/>
  <c r="O484" i="40"/>
  <c r="I312" i="40"/>
  <c r="I366" i="40"/>
  <c r="I272" i="40"/>
  <c r="I344" i="40"/>
  <c r="I531" i="40"/>
  <c r="I116" i="40"/>
  <c r="I139" i="40"/>
  <c r="I268" i="40"/>
  <c r="I436" i="40"/>
  <c r="O456" i="40"/>
  <c r="I87" i="40"/>
  <c r="I565" i="40"/>
  <c r="I265" i="40"/>
  <c r="I329" i="40"/>
  <c r="I425" i="40"/>
  <c r="O122" i="40"/>
  <c r="O160" i="40"/>
  <c r="O292" i="40"/>
  <c r="O420" i="40"/>
  <c r="I79" i="40"/>
  <c r="I102" i="40"/>
  <c r="I121" i="40"/>
  <c r="I129" i="40"/>
  <c r="I153" i="40"/>
  <c r="I166" i="40"/>
  <c r="I180" i="40"/>
  <c r="I236" i="40"/>
  <c r="F291" i="40"/>
  <c r="I342" i="40"/>
  <c r="I513" i="40"/>
  <c r="I540" i="40"/>
  <c r="O33" i="40"/>
  <c r="O141" i="40"/>
  <c r="O225" i="40"/>
  <c r="O231" i="40"/>
  <c r="O243" i="40"/>
  <c r="O279" i="40"/>
  <c r="O421" i="40"/>
  <c r="O443" i="40"/>
  <c r="I108" i="40"/>
  <c r="I337" i="40"/>
  <c r="I106" i="40"/>
  <c r="O373" i="40"/>
  <c r="O519" i="40"/>
  <c r="O569" i="40"/>
  <c r="O304" i="40"/>
  <c r="O412" i="40"/>
  <c r="I104" i="40"/>
  <c r="I358" i="40"/>
  <c r="H482" i="40"/>
  <c r="O465" i="40"/>
  <c r="I434" i="40"/>
  <c r="I449" i="40"/>
  <c r="O232" i="40"/>
  <c r="O245" i="40"/>
  <c r="O251" i="40"/>
  <c r="O319" i="40"/>
  <c r="I182" i="40"/>
  <c r="I389" i="40"/>
  <c r="I467" i="40"/>
  <c r="O288" i="40"/>
  <c r="I285" i="40"/>
  <c r="L90" i="40"/>
  <c r="H86" i="40"/>
  <c r="I103" i="40"/>
  <c r="I130" i="40"/>
  <c r="I203" i="40"/>
  <c r="I226" i="40"/>
  <c r="I267" i="40"/>
  <c r="I474" i="40"/>
  <c r="F487" i="40"/>
  <c r="I500" i="40"/>
  <c r="I526" i="40"/>
  <c r="O36" i="40"/>
  <c r="O57" i="40"/>
  <c r="O172" i="40"/>
  <c r="O179" i="40"/>
  <c r="O221" i="40"/>
  <c r="O387" i="40"/>
  <c r="I240" i="40"/>
  <c r="I414" i="40"/>
  <c r="O263" i="40"/>
  <c r="O419" i="40"/>
  <c r="I479" i="40"/>
  <c r="I347" i="40"/>
  <c r="I437" i="40"/>
  <c r="O51" i="40"/>
  <c r="O331" i="40"/>
  <c r="O337" i="40"/>
  <c r="O434" i="40"/>
  <c r="I128" i="40"/>
  <c r="I151" i="40"/>
  <c r="I345" i="40"/>
  <c r="I398" i="40"/>
  <c r="O276" i="40"/>
  <c r="I338" i="40"/>
  <c r="I440" i="40"/>
  <c r="I567" i="40"/>
  <c r="O390" i="40"/>
  <c r="I286" i="40"/>
  <c r="I382" i="40"/>
  <c r="I52" i="40"/>
  <c r="I118" i="40"/>
  <c r="I213" i="40"/>
  <c r="I274" i="40"/>
  <c r="I85" i="40"/>
  <c r="I253" i="40"/>
  <c r="O386" i="40"/>
  <c r="O392" i="40"/>
  <c r="I113" i="40"/>
  <c r="I281" i="40"/>
  <c r="I49" i="40"/>
  <c r="I60" i="40"/>
  <c r="H76" i="40"/>
  <c r="I179" i="40"/>
  <c r="I365" i="40"/>
  <c r="I377" i="40"/>
  <c r="O325" i="40"/>
  <c r="O368" i="40"/>
  <c r="L339" i="40"/>
  <c r="I333" i="40"/>
  <c r="I352" i="40"/>
  <c r="I477" i="40"/>
  <c r="O46" i="40"/>
  <c r="O326" i="40"/>
  <c r="O333" i="40"/>
  <c r="H463" i="40"/>
  <c r="I161" i="40"/>
  <c r="I243" i="40"/>
  <c r="I318" i="40"/>
  <c r="I402" i="40"/>
  <c r="I439" i="40"/>
  <c r="O318" i="40"/>
  <c r="O564" i="40"/>
  <c r="O571" i="40"/>
  <c r="I37" i="40"/>
  <c r="I53" i="40"/>
  <c r="I67" i="40"/>
  <c r="I110" i="40"/>
  <c r="I142" i="40"/>
  <c r="I190" i="40"/>
  <c r="I206" i="40"/>
  <c r="I227" i="40"/>
  <c r="I250" i="40"/>
  <c r="I313" i="40"/>
  <c r="I332" i="40"/>
  <c r="I392" i="40"/>
  <c r="I416" i="40"/>
  <c r="I547" i="40"/>
  <c r="O79" i="40"/>
  <c r="O94" i="40"/>
  <c r="O101" i="40"/>
  <c r="O107" i="40"/>
  <c r="O113" i="40"/>
  <c r="O170" i="40"/>
  <c r="O176" i="40"/>
  <c r="O183" i="40"/>
  <c r="O191" i="40"/>
  <c r="O229" i="40"/>
  <c r="O241" i="40"/>
  <c r="O268" i="40"/>
  <c r="O345" i="40"/>
  <c r="O367" i="40"/>
  <c r="O391" i="40"/>
  <c r="O526" i="40"/>
  <c r="O555" i="40"/>
  <c r="O65" i="40"/>
  <c r="I119" i="40"/>
  <c r="H259" i="40"/>
  <c r="I326" i="40"/>
  <c r="I363" i="40"/>
  <c r="I444" i="40"/>
  <c r="I454" i="40"/>
  <c r="I501" i="40"/>
  <c r="O60" i="40"/>
  <c r="O237" i="40"/>
  <c r="N294" i="40"/>
  <c r="O458" i="40"/>
  <c r="I533" i="40"/>
  <c r="O157" i="40"/>
  <c r="O224" i="40"/>
  <c r="O305" i="40"/>
  <c r="O313" i="40"/>
  <c r="L323" i="40"/>
  <c r="O485" i="40"/>
  <c r="O533" i="40"/>
  <c r="I336" i="40"/>
  <c r="I343" i="40"/>
  <c r="I390" i="40"/>
  <c r="O48" i="40"/>
  <c r="O152" i="40"/>
  <c r="O446" i="40"/>
  <c r="I65" i="40"/>
  <c r="I112" i="40"/>
  <c r="I137" i="40"/>
  <c r="I195" i="40"/>
  <c r="I248" i="40"/>
  <c r="I275" i="40"/>
  <c r="I319" i="40"/>
  <c r="I322" i="40"/>
  <c r="F339" i="40"/>
  <c r="I421" i="40"/>
  <c r="I432" i="40"/>
  <c r="I435" i="40"/>
  <c r="I516" i="40"/>
  <c r="I568" i="40"/>
  <c r="O116" i="40"/>
  <c r="O134" i="40"/>
  <c r="O180" i="40"/>
  <c r="O194" i="40"/>
  <c r="O238" i="40"/>
  <c r="L300" i="40"/>
  <c r="O342" i="40"/>
  <c r="O349" i="40"/>
  <c r="O364" i="40"/>
  <c r="O394" i="40"/>
  <c r="O435" i="40"/>
  <c r="I489" i="40"/>
  <c r="I417" i="40"/>
  <c r="I447" i="40"/>
  <c r="L492" i="40"/>
  <c r="O540" i="40"/>
  <c r="O255" i="40"/>
  <c r="I36" i="40"/>
  <c r="I59" i="40"/>
  <c r="I62" i="40"/>
  <c r="I69" i="40"/>
  <c r="I93" i="40"/>
  <c r="I124" i="40"/>
  <c r="I159" i="40"/>
  <c r="I181" i="40"/>
  <c r="I208" i="40"/>
  <c r="I211" i="40"/>
  <c r="I229" i="40"/>
  <c r="I232" i="40"/>
  <c r="I238" i="40"/>
  <c r="F316" i="40"/>
  <c r="I367" i="40"/>
  <c r="I371" i="40"/>
  <c r="I385" i="40"/>
  <c r="I388" i="40"/>
  <c r="I397" i="40"/>
  <c r="I475" i="40"/>
  <c r="I483" i="40"/>
  <c r="I572" i="40"/>
  <c r="O43" i="40"/>
  <c r="O56" i="40"/>
  <c r="O62" i="40"/>
  <c r="O123" i="40"/>
  <c r="O129" i="40"/>
  <c r="O135" i="40"/>
  <c r="O181" i="40"/>
  <c r="O210" i="40"/>
  <c r="O216" i="40"/>
  <c r="O233" i="40"/>
  <c r="O343" i="40"/>
  <c r="N350" i="40"/>
  <c r="O389" i="40"/>
  <c r="O418" i="40"/>
  <c r="O436" i="40"/>
  <c r="O442" i="40"/>
  <c r="O448" i="40"/>
  <c r="I77" i="40"/>
  <c r="I175" i="40"/>
  <c r="I334" i="40"/>
  <c r="I429" i="40"/>
  <c r="O398" i="40"/>
  <c r="I155" i="40"/>
  <c r="I426" i="40"/>
  <c r="I544" i="40"/>
  <c r="I324" i="40"/>
  <c r="I393" i="40"/>
  <c r="O334" i="40"/>
  <c r="I43" i="40"/>
  <c r="I115" i="40"/>
  <c r="I331" i="40"/>
  <c r="I327" i="40"/>
  <c r="I257" i="40"/>
  <c r="O293" i="40"/>
  <c r="O314" i="40"/>
  <c r="O496" i="40"/>
  <c r="I360" i="40"/>
  <c r="O72" i="40"/>
  <c r="O227" i="40"/>
  <c r="O473" i="40"/>
  <c r="I160" i="40"/>
  <c r="I304" i="40"/>
  <c r="I420" i="40"/>
  <c r="O190" i="40"/>
  <c r="O217" i="40"/>
  <c r="I254" i="40"/>
  <c r="F346" i="40"/>
  <c r="I468" i="40"/>
  <c r="I495" i="40"/>
  <c r="O162" i="40"/>
  <c r="O240" i="40"/>
  <c r="O274" i="40"/>
  <c r="O281" i="40"/>
  <c r="O468" i="40"/>
  <c r="O474" i="40"/>
  <c r="L506" i="40"/>
  <c r="O509" i="40"/>
  <c r="I55" i="40"/>
  <c r="I64" i="40"/>
  <c r="I97" i="40"/>
  <c r="I117" i="40"/>
  <c r="I127" i="40"/>
  <c r="I216" i="40"/>
  <c r="I472" i="40"/>
  <c r="I478" i="40"/>
  <c r="O164" i="40"/>
  <c r="O454" i="40"/>
  <c r="F328" i="40"/>
  <c r="I279" i="40"/>
  <c r="I298" i="40"/>
  <c r="I330" i="40"/>
  <c r="H328" i="40"/>
  <c r="I456" i="40"/>
  <c r="I469" i="40"/>
  <c r="O432" i="40"/>
  <c r="O426" i="40"/>
  <c r="F76" i="40"/>
  <c r="I89" i="40"/>
  <c r="I154" i="40"/>
  <c r="I157" i="40"/>
  <c r="I210" i="40"/>
  <c r="I217" i="40"/>
  <c r="I220" i="40"/>
  <c r="I295" i="40"/>
  <c r="O117" i="40"/>
  <c r="O148" i="40"/>
  <c r="N90" i="40"/>
  <c r="O235" i="40"/>
  <c r="O267" i="40"/>
  <c r="L482" i="40"/>
  <c r="O556" i="40"/>
  <c r="I109" i="40"/>
  <c r="I122" i="40"/>
  <c r="I134" i="40"/>
  <c r="I149" i="40"/>
  <c r="I214" i="40"/>
  <c r="I276" i="40"/>
  <c r="I280" i="40"/>
  <c r="F492" i="40"/>
  <c r="O87" i="40"/>
  <c r="O427" i="40"/>
  <c r="O438" i="40"/>
  <c r="O455" i="40"/>
  <c r="O469" i="40"/>
  <c r="O567" i="40"/>
  <c r="I140" i="40"/>
  <c r="F259" i="40"/>
  <c r="H487" i="40"/>
  <c r="I496" i="40"/>
  <c r="I499" i="40"/>
  <c r="H506" i="40"/>
  <c r="O55" i="40"/>
  <c r="O118" i="40"/>
  <c r="O499" i="40"/>
  <c r="I48" i="40"/>
  <c r="I51" i="40"/>
  <c r="I68" i="40"/>
  <c r="I94" i="40"/>
  <c r="I177" i="40"/>
  <c r="I194" i="40"/>
  <c r="I296" i="40"/>
  <c r="I302" i="40"/>
  <c r="F309" i="40"/>
  <c r="I362" i="40"/>
  <c r="I415" i="40"/>
  <c r="I466" i="40"/>
  <c r="I484" i="40"/>
  <c r="O61" i="40"/>
  <c r="N76" i="40"/>
  <c r="O102" i="40"/>
  <c r="O108" i="40"/>
  <c r="O119" i="40"/>
  <c r="O125" i="40"/>
  <c r="O131" i="40"/>
  <c r="O142" i="40"/>
  <c r="O149" i="40"/>
  <c r="N185" i="40"/>
  <c r="O351" i="40"/>
  <c r="O371" i="40"/>
  <c r="O512" i="40"/>
  <c r="N506" i="40"/>
  <c r="L291" i="40"/>
  <c r="I120" i="40"/>
  <c r="I138" i="40"/>
  <c r="I222" i="40"/>
  <c r="I256" i="40"/>
  <c r="I372" i="40"/>
  <c r="I413" i="40"/>
  <c r="I443" i="40"/>
  <c r="I485" i="40"/>
  <c r="O44" i="40"/>
  <c r="O352" i="40"/>
  <c r="O366" i="40"/>
  <c r="O372" i="40"/>
  <c r="I132" i="40"/>
  <c r="I219" i="40"/>
  <c r="I234" i="40"/>
  <c r="I237" i="40"/>
  <c r="I386" i="40"/>
  <c r="I561" i="40"/>
  <c r="O203" i="40"/>
  <c r="L316" i="40"/>
  <c r="O361" i="40"/>
  <c r="O573" i="40"/>
  <c r="I92" i="40"/>
  <c r="I111" i="40"/>
  <c r="I144" i="40"/>
  <c r="I215" i="40"/>
  <c r="I230" i="40"/>
  <c r="I242" i="40"/>
  <c r="I246" i="40"/>
  <c r="I249" i="40"/>
  <c r="I282" i="40"/>
  <c r="I418" i="40"/>
  <c r="I455" i="40"/>
  <c r="I498" i="40"/>
  <c r="F563" i="40"/>
  <c r="O63" i="40"/>
  <c r="O220" i="40"/>
  <c r="O302" i="40"/>
  <c r="O513" i="40"/>
  <c r="O547" i="40"/>
  <c r="O248" i="40"/>
  <c r="O315" i="40"/>
  <c r="O321" i="40"/>
  <c r="O340" i="40"/>
  <c r="O494" i="40"/>
  <c r="O500" i="40"/>
  <c r="O530" i="40"/>
  <c r="O558" i="40"/>
  <c r="I33" i="40"/>
  <c r="I54" i="40"/>
  <c r="I123" i="40"/>
  <c r="I189" i="40"/>
  <c r="I228" i="40"/>
  <c r="I317" i="40"/>
  <c r="I370" i="40"/>
  <c r="I450" i="40"/>
  <c r="O182" i="40"/>
  <c r="O189" i="40"/>
  <c r="O195" i="40"/>
  <c r="O209" i="40"/>
  <c r="O215" i="40"/>
  <c r="O226" i="40"/>
  <c r="O249" i="40"/>
  <c r="O296" i="40"/>
  <c r="O322" i="40"/>
  <c r="O335" i="40"/>
  <c r="O431" i="40"/>
  <c r="O495" i="40"/>
  <c r="I224" i="40"/>
  <c r="I283" i="40"/>
  <c r="I293" i="40"/>
  <c r="I357" i="40"/>
  <c r="F359" i="40"/>
  <c r="I433" i="40"/>
  <c r="I438" i="40"/>
  <c r="I494" i="40"/>
  <c r="I571" i="40"/>
  <c r="O40" i="40"/>
  <c r="O64" i="40"/>
  <c r="O69" i="40"/>
  <c r="L76" i="40"/>
  <c r="O82" i="40"/>
  <c r="O81" i="40" s="1"/>
  <c r="O115" i="40"/>
  <c r="L277" i="40"/>
  <c r="O317" i="40"/>
  <c r="O330" i="40"/>
  <c r="O341" i="40"/>
  <c r="O355" i="40"/>
  <c r="O385" i="40"/>
  <c r="O428" i="40"/>
  <c r="O444" i="40"/>
  <c r="O568" i="40"/>
  <c r="I207" i="40"/>
  <c r="I218" i="40"/>
  <c r="I235" i="40"/>
  <c r="I241" i="40"/>
  <c r="I252" i="40"/>
  <c r="F277" i="40"/>
  <c r="F350" i="40"/>
  <c r="O104" i="40"/>
  <c r="O110" i="40"/>
  <c r="O121" i="40"/>
  <c r="O127" i="40"/>
  <c r="O143" i="40"/>
  <c r="O199" i="40"/>
  <c r="O206" i="40"/>
  <c r="O256" i="40"/>
  <c r="O297" i="40"/>
  <c r="L359" i="40"/>
  <c r="O417" i="40"/>
  <c r="O439" i="40"/>
  <c r="O450" i="40"/>
  <c r="L487" i="40"/>
  <c r="O516" i="40"/>
  <c r="O561" i="40"/>
  <c r="L294" i="40"/>
  <c r="I310" i="40"/>
  <c r="I315" i="40"/>
  <c r="I395" i="40"/>
  <c r="I401" i="40"/>
  <c r="I431" i="40"/>
  <c r="I471" i="40"/>
  <c r="I512" i="40"/>
  <c r="I519" i="40"/>
  <c r="H563" i="40"/>
  <c r="O42" i="40"/>
  <c r="O49" i="40"/>
  <c r="L71" i="40"/>
  <c r="O78" i="40"/>
  <c r="O92" i="40"/>
  <c r="O99" i="40"/>
  <c r="O105" i="40"/>
  <c r="O111" i="40"/>
  <c r="O139" i="40"/>
  <c r="O161" i="40"/>
  <c r="N163" i="40"/>
  <c r="O193" i="40"/>
  <c r="O207" i="40"/>
  <c r="O239" i="40"/>
  <c r="O298" i="40"/>
  <c r="O357" i="40"/>
  <c r="O440" i="40"/>
  <c r="O451" i="40"/>
  <c r="O470" i="40"/>
  <c r="N482" i="40"/>
  <c r="O498" i="40"/>
  <c r="O34" i="40"/>
  <c r="O89" i="40"/>
  <c r="L86" i="40"/>
  <c r="O247" i="40"/>
  <c r="N244" i="40"/>
  <c r="O273" i="40"/>
  <c r="O536" i="40"/>
  <c r="O363" i="40"/>
  <c r="N359" i="40"/>
  <c r="O396" i="40"/>
  <c r="O84" i="40"/>
  <c r="O154" i="40"/>
  <c r="O159" i="40"/>
  <c r="O377" i="40"/>
  <c r="L346" i="40"/>
  <c r="O347" i="40"/>
  <c r="O401" i="40"/>
  <c r="L563" i="40"/>
  <c r="O572" i="40"/>
  <c r="O336" i="40"/>
  <c r="O264" i="40"/>
  <c r="O551" i="40"/>
  <c r="N277" i="40"/>
  <c r="O466" i="40"/>
  <c r="O93" i="40"/>
  <c r="O144" i="40"/>
  <c r="O187" i="40"/>
  <c r="L185" i="40"/>
  <c r="O257" i="40"/>
  <c r="O278" i="40"/>
  <c r="O414" i="40"/>
  <c r="N411" i="40"/>
  <c r="L424" i="40"/>
  <c r="O453" i="40"/>
  <c r="L244" i="40"/>
  <c r="O285" i="40"/>
  <c r="O348" i="40"/>
  <c r="L353" i="40"/>
  <c r="L306" i="40" s="1"/>
  <c r="O478" i="40"/>
  <c r="N86" i="40"/>
  <c r="O96" i="40"/>
  <c r="L95" i="40"/>
  <c r="O254" i="40"/>
  <c r="O260" i="40"/>
  <c r="O265" i="40"/>
  <c r="O307" i="40"/>
  <c r="N328" i="40"/>
  <c r="O329" i="40"/>
  <c r="L411" i="40"/>
  <c r="O422" i="40"/>
  <c r="O441" i="40"/>
  <c r="O501" i="40"/>
  <c r="O58" i="40"/>
  <c r="O97" i="40"/>
  <c r="O132" i="40"/>
  <c r="O137" i="40"/>
  <c r="O168" i="40"/>
  <c r="O201" i="40"/>
  <c r="O250" i="40"/>
  <c r="O261" i="40"/>
  <c r="O286" i="40"/>
  <c r="N309" i="40"/>
  <c r="O360" i="40"/>
  <c r="N492" i="40"/>
  <c r="O476" i="40"/>
  <c r="O155" i="40"/>
  <c r="O358" i="40"/>
  <c r="O415" i="40"/>
  <c r="O554" i="40"/>
  <c r="O382" i="40"/>
  <c r="O402" i="40"/>
  <c r="O449" i="40"/>
  <c r="O489" i="40"/>
  <c r="N487" i="40"/>
  <c r="O80" i="40"/>
  <c r="O312" i="40"/>
  <c r="O416" i="40"/>
  <c r="N563" i="40"/>
  <c r="L163" i="40"/>
  <c r="O246" i="40"/>
  <c r="O303" i="40"/>
  <c r="N339" i="40"/>
  <c r="O344" i="40"/>
  <c r="O437" i="40"/>
  <c r="O522" i="40"/>
  <c r="O541" i="40"/>
  <c r="O565" i="40"/>
  <c r="O150" i="40"/>
  <c r="N316" i="40"/>
  <c r="O75" i="40"/>
  <c r="O74" i="40" s="1"/>
  <c r="O284" i="40"/>
  <c r="N300" i="40"/>
  <c r="N353" i="40"/>
  <c r="O477" i="40"/>
  <c r="O151" i="40"/>
  <c r="O327" i="40"/>
  <c r="O388" i="40"/>
  <c r="O445" i="40"/>
  <c r="N95" i="40"/>
  <c r="O50" i="40"/>
  <c r="O158" i="40"/>
  <c r="O208" i="40"/>
  <c r="O214" i="40"/>
  <c r="N323" i="40"/>
  <c r="L328" i="40"/>
  <c r="O433" i="40"/>
  <c r="O452" i="40"/>
  <c r="O542" i="40"/>
  <c r="O280" i="40"/>
  <c r="O299" i="40"/>
  <c r="L309" i="40"/>
  <c r="O332" i="40"/>
  <c r="O370" i="40"/>
  <c r="O397" i="40"/>
  <c r="O429" i="40"/>
  <c r="O472" i="40"/>
  <c r="O497" i="40"/>
  <c r="O230" i="40"/>
  <c r="O266" i="40"/>
  <c r="O295" i="40"/>
  <c r="L350" i="40"/>
  <c r="O393" i="40"/>
  <c r="O425" i="40"/>
  <c r="O493" i="40"/>
  <c r="L463" i="40"/>
  <c r="O483" i="40"/>
  <c r="O128" i="40"/>
  <c r="O218" i="40"/>
  <c r="O272" i="40"/>
  <c r="N291" i="40"/>
  <c r="O320" i="40"/>
  <c r="O362" i="40"/>
  <c r="O464" i="40"/>
  <c r="N463" i="40"/>
  <c r="N424" i="40" s="1"/>
  <c r="F95" i="40"/>
  <c r="I100" i="40"/>
  <c r="I82" i="40"/>
  <c r="I81" i="40" s="1"/>
  <c r="H81" i="40"/>
  <c r="I297" i="40"/>
  <c r="H294" i="40"/>
  <c r="I341" i="40"/>
  <c r="I508" i="40"/>
  <c r="F506" i="40"/>
  <c r="H277" i="40"/>
  <c r="I278" i="40"/>
  <c r="H309" i="40"/>
  <c r="H185" i="40"/>
  <c r="H424" i="40"/>
  <c r="F411" i="40"/>
  <c r="I412" i="40"/>
  <c r="H411" i="40"/>
  <c r="I39" i="40"/>
  <c r="I98" i="40"/>
  <c r="H95" i="40"/>
  <c r="I84" i="40"/>
  <c r="I564" i="40"/>
  <c r="H163" i="40"/>
  <c r="I361" i="40"/>
  <c r="I255" i="40"/>
  <c r="I271" i="40"/>
  <c r="I314" i="40"/>
  <c r="H359" i="40"/>
  <c r="I391" i="40"/>
  <c r="I488" i="40"/>
  <c r="I264" i="40"/>
  <c r="I486" i="40"/>
  <c r="F482" i="40"/>
  <c r="F46" i="40"/>
  <c r="I46" i="40" s="1"/>
  <c r="I152" i="40"/>
  <c r="F185" i="40"/>
  <c r="I191" i="40"/>
  <c r="F244" i="40"/>
  <c r="I73" i="40"/>
  <c r="F71" i="40"/>
  <c r="I91" i="40"/>
  <c r="F90" i="40"/>
  <c r="I133" i="40"/>
  <c r="I193" i="40"/>
  <c r="I199" i="40"/>
  <c r="I307" i="40"/>
  <c r="I288" i="40"/>
  <c r="H90" i="40"/>
  <c r="I150" i="40"/>
  <c r="F86" i="40"/>
  <c r="I63" i="40"/>
  <c r="I80" i="40"/>
  <c r="I107" i="40"/>
  <c r="I176" i="40"/>
  <c r="I251" i="40"/>
  <c r="I305" i="40"/>
  <c r="I164" i="40"/>
  <c r="F163" i="40"/>
  <c r="F300" i="40"/>
  <c r="F294" i="40" s="1"/>
  <c r="I320" i="40"/>
  <c r="F424" i="40"/>
  <c r="I245" i="40"/>
  <c r="H244" i="40"/>
  <c r="I396" i="40"/>
  <c r="I465" i="40"/>
  <c r="I72" i="40"/>
  <c r="I148" i="40"/>
  <c r="I156" i="40"/>
  <c r="I284" i="40"/>
  <c r="H291" i="40"/>
  <c r="I50" i="40"/>
  <c r="I75" i="40"/>
  <c r="I74" i="40" s="1"/>
  <c r="I292" i="40"/>
  <c r="I301" i="40"/>
  <c r="H300" i="40"/>
  <c r="H316" i="40"/>
  <c r="I387" i="40"/>
  <c r="I428" i="40"/>
  <c r="I537" i="40"/>
  <c r="H339" i="40"/>
  <c r="I340" i="40"/>
  <c r="F552" i="40"/>
  <c r="I552" i="40" s="1"/>
  <c r="I135" i="40"/>
  <c r="I221" i="40"/>
  <c r="I446" i="40"/>
  <c r="I464" i="40"/>
  <c r="F463" i="40"/>
  <c r="H492" i="40"/>
  <c r="I493" i="40"/>
  <c r="I78" i="40"/>
  <c r="I105" i="40"/>
  <c r="I141" i="40"/>
  <c r="I239" i="40"/>
  <c r="I351" i="40"/>
  <c r="F353" i="40"/>
  <c r="F306" i="40" s="1"/>
  <c r="I422" i="40"/>
  <c r="I550" i="40"/>
  <c r="I335" i="40"/>
  <c r="I442" i="40"/>
  <c r="I303" i="40"/>
  <c r="I325" i="40"/>
  <c r="I369" i="40"/>
  <c r="I522" i="40"/>
  <c r="I528" i="40"/>
  <c r="H346" i="40"/>
  <c r="I299" i="40"/>
  <c r="I364" i="40"/>
  <c r="I373" i="40"/>
  <c r="I445" i="40"/>
  <c r="I355" i="40"/>
  <c r="H353" i="40"/>
  <c r="H306" i="40" s="1"/>
  <c r="I497" i="40"/>
  <c r="I573" i="40"/>
  <c r="I554" i="40"/>
  <c r="I569" i="40"/>
  <c r="I430" i="40"/>
  <c r="I448" i="40"/>
  <c r="I350" i="40" l="1"/>
  <c r="O487" i="40"/>
  <c r="I76" i="40"/>
  <c r="I346" i="40"/>
  <c r="I259" i="40"/>
  <c r="O71" i="40"/>
  <c r="O291" i="40"/>
  <c r="O86" i="40"/>
  <c r="I339" i="40"/>
  <c r="I487" i="40"/>
  <c r="I316" i="40"/>
  <c r="I90" i="40"/>
  <c r="O76" i="40"/>
  <c r="I86" i="40"/>
  <c r="O323" i="40"/>
  <c r="O90" i="40"/>
  <c r="I506" i="40"/>
  <c r="O563" i="40"/>
  <c r="I328" i="40"/>
  <c r="I482" i="40"/>
  <c r="O350" i="40"/>
  <c r="I323" i="40"/>
  <c r="I277" i="40"/>
  <c r="O482" i="40"/>
  <c r="I309" i="40"/>
  <c r="O339" i="40"/>
  <c r="O300" i="40"/>
  <c r="O294" i="40" s="1"/>
  <c r="I353" i="40"/>
  <c r="I306" i="40" s="1"/>
  <c r="O463" i="40"/>
  <c r="O424" i="40" s="1"/>
  <c r="O163" i="40"/>
  <c r="I95" i="40"/>
  <c r="I359" i="40"/>
  <c r="I185" i="40"/>
  <c r="O244" i="40"/>
  <c r="O185" i="40"/>
  <c r="I244" i="40"/>
  <c r="O316" i="40"/>
  <c r="O353" i="40"/>
  <c r="O306" i="40" s="1"/>
  <c r="O259" i="40"/>
  <c r="I300" i="40"/>
  <c r="I294" i="40" s="1"/>
  <c r="I291" i="40"/>
  <c r="O309" i="40"/>
  <c r="O506" i="40"/>
  <c r="I492" i="40"/>
  <c r="O411" i="40"/>
  <c r="O346" i="40"/>
  <c r="O95" i="40"/>
  <c r="O359" i="40"/>
  <c r="O277" i="40"/>
  <c r="O492" i="40"/>
  <c r="O328" i="40"/>
  <c r="I163" i="40"/>
  <c r="I563" i="40"/>
  <c r="I411" i="40"/>
  <c r="I463" i="40"/>
  <c r="I424" i="40" s="1"/>
  <c r="I71" i="40"/>
  <c r="F548" i="40" l="1"/>
  <c r="H548" i="40"/>
  <c r="H534" i="40" s="1"/>
  <c r="H520" i="40" s="1"/>
  <c r="L548" i="40"/>
  <c r="L534" i="40" s="1"/>
  <c r="L520" i="40" s="1"/>
  <c r="N548" i="40"/>
  <c r="N534" i="40" s="1"/>
  <c r="N520" i="40" s="1"/>
  <c r="N376" i="40" l="1"/>
  <c r="N290" i="40" s="1"/>
  <c r="N270" i="40" s="1"/>
  <c r="N262" i="40" s="1"/>
  <c r="N147" i="40" s="1"/>
  <c r="N83" i="40" s="1"/>
  <c r="N70" i="40" s="1"/>
  <c r="N29" i="40" s="1"/>
  <c r="N505" i="40"/>
  <c r="L376" i="40"/>
  <c r="L290" i="40" s="1"/>
  <c r="L270" i="40" s="1"/>
  <c r="L262" i="40" s="1"/>
  <c r="L147" i="40" s="1"/>
  <c r="L83" i="40" s="1"/>
  <c r="L70" i="40" s="1"/>
  <c r="L29" i="40" s="1"/>
  <c r="L505" i="40"/>
  <c r="H376" i="40"/>
  <c r="H290" i="40" s="1"/>
  <c r="H270" i="40" s="1"/>
  <c r="H262" i="40" s="1"/>
  <c r="H147" i="40" s="1"/>
  <c r="H83" i="40" s="1"/>
  <c r="H70" i="40" s="1"/>
  <c r="H29" i="40" s="1"/>
  <c r="H505" i="40"/>
  <c r="F534" i="40"/>
  <c r="F520" i="40" s="1"/>
  <c r="F376" i="40" s="1"/>
  <c r="F290" i="40" s="1"/>
  <c r="F270" i="40" s="1"/>
  <c r="F262" i="40" s="1"/>
  <c r="F147" i="40" s="1"/>
  <c r="F83" i="40" s="1"/>
  <c r="F70" i="40" s="1"/>
  <c r="F29" i="40" s="1"/>
  <c r="I548" i="40"/>
  <c r="I534" i="40" s="1"/>
  <c r="I520" i="40" s="1"/>
  <c r="L578" i="40" l="1"/>
  <c r="L579" i="40" s="1"/>
  <c r="H578" i="40"/>
  <c r="H579" i="40" s="1"/>
  <c r="I376" i="40"/>
  <c r="I290" i="40" s="1"/>
  <c r="I270" i="40" s="1"/>
  <c r="I262" i="40" s="1"/>
  <c r="I147" i="40" s="1"/>
  <c r="I83" i="40" s="1"/>
  <c r="I70" i="40" s="1"/>
  <c r="I29" i="40" s="1"/>
  <c r="I505" i="40"/>
  <c r="F505" i="40"/>
  <c r="F578" i="40" s="1"/>
  <c r="F579" i="40" s="1"/>
  <c r="N578" i="40"/>
  <c r="N579" i="40" s="1"/>
  <c r="I578" i="40" l="1"/>
  <c r="I579" i="40" s="1"/>
  <c r="N582" i="37" l="1"/>
  <c r="L582" i="37"/>
  <c r="N581" i="37"/>
  <c r="L581" i="37"/>
  <c r="L575" i="37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75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U447" i="37" s="1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39" i="16" l="1"/>
  <c r="G39" i="16" s="1"/>
  <c r="F39" i="16" s="1"/>
  <c r="H36" i="16"/>
  <c r="G36" i="16" s="1"/>
  <c r="H35" i="16"/>
  <c r="G35" i="16" s="1"/>
  <c r="F35" i="16" s="1"/>
  <c r="H24" i="16"/>
  <c r="F36" i="16" l="1"/>
  <c r="M21" i="37" l="1"/>
  <c r="O572" i="37"/>
  <c r="O587" i="37" s="1"/>
  <c r="O588" i="37" l="1"/>
  <c r="O520" i="40" l="1"/>
  <c r="O534" i="40"/>
  <c r="O548" i="40"/>
  <c r="O376" i="40"/>
  <c r="O290" i="40"/>
  <c r="O270" i="40"/>
  <c r="O262" i="40"/>
  <c r="O147" i="40"/>
  <c r="O83" i="40"/>
  <c r="O70" i="40" s="1"/>
  <c r="O29" i="40"/>
  <c r="O505" i="40" l="1"/>
  <c r="O578" i="40" s="1"/>
  <c r="O579" i="40" l="1"/>
  <c r="L31" i="16"/>
  <c r="K31" i="16" l="1"/>
  <c r="L81" i="16"/>
  <c r="L83" i="16" s="1"/>
  <c r="H34" i="16" l="1"/>
  <c r="K81" i="16"/>
  <c r="H33" i="16" l="1"/>
  <c r="H40" i="16" s="1"/>
  <c r="H41" i="16" s="1"/>
  <c r="H42" i="16" s="1"/>
  <c r="H79" i="16" s="1"/>
  <c r="H80" i="16" s="1"/>
  <c r="H81" i="16" s="1"/>
  <c r="G34" i="16"/>
  <c r="F34" i="16" l="1"/>
  <c r="F33" i="16" s="1"/>
  <c r="O81" i="16" s="1"/>
  <c r="G33" i="16"/>
</calcChain>
</file>

<file path=xl/sharedStrings.xml><?xml version="1.0" encoding="utf-8"?>
<sst xmlns="http://schemas.openxmlformats.org/spreadsheetml/2006/main" count="2941" uniqueCount="1132">
  <si>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</si>
  <si>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</si>
  <si>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</si>
  <si>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</si>
  <si>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</si>
  <si>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</si>
  <si>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</si>
  <si>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</si>
  <si>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</si>
  <si>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</si>
  <si>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</si>
  <si>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</si>
  <si>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</si>
  <si>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</si>
  <si>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</si>
  <si>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</si>
  <si>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</si>
  <si>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</si>
  <si>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</si>
  <si>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</si>
  <si>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</si>
  <si>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</si>
  <si>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</si>
  <si>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</si>
  <si>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</si>
  <si>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</si>
  <si>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</si>
  <si>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</si>
  <si>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</si>
  <si>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</si>
  <si>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</si>
  <si>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</si>
  <si>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</si>
  <si>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</si>
  <si>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</si>
  <si>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</si>
  <si>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</si>
  <si>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</si>
  <si>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</si>
  <si>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</si>
  <si>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</si>
  <si>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</si>
  <si>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</si>
  <si>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</si>
  <si>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</si>
  <si>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</si>
  <si>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</si>
  <si>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</si>
  <si>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</si>
  <si>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</si>
  <si>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</si>
  <si>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</si>
  <si>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</si>
  <si>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</si>
  <si>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</si>
  <si>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</si>
  <si>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</si>
  <si>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</si>
  <si>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</si>
  <si>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</si>
  <si>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</si>
  <si>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</si>
  <si>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</si>
  <si>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</si>
  <si>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</si>
  <si>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</si>
  <si>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</si>
  <si>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</si>
  <si>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</si>
  <si>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</si>
  <si>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</si>
  <si>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</si>
  <si>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</si>
  <si>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</si>
  <si>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</si>
  <si>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</si>
  <si>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</si>
  <si>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</si>
  <si>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</si>
  <si>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</si>
  <si>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</si>
  <si>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</si>
  <si>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</si>
  <si>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</si>
  <si>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</si>
  <si>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</si>
  <si>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</si>
  <si>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</si>
  <si>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</si>
  <si>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</si>
  <si>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</si>
  <si>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</si>
  <si>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</si>
  <si>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</si>
  <si>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</si>
  <si>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</si>
  <si>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</si>
  <si>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</si>
  <si>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</si>
  <si>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</si>
  <si>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</si>
  <si>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</si>
  <si>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</si>
  <si>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</si>
  <si>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</si>
  <si>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</si>
  <si>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</si>
  <si>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</si>
  <si>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</si>
  <si>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</si>
  <si>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</si>
  <si>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</si>
  <si>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</si>
  <si>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</si>
  <si>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</si>
  <si>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</si>
  <si>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</si>
  <si>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</si>
  <si>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</si>
  <si>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</si>
  <si>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</si>
  <si>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</si>
  <si>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</si>
  <si>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</si>
  <si>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</si>
  <si>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</si>
  <si>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</si>
  <si>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</si>
  <si>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</si>
  <si>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</si>
  <si>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</si>
  <si>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</si>
  <si>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</si>
  <si>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</si>
  <si>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</si>
  <si>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</si>
  <si>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</si>
  <si>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</si>
  <si>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</si>
  <si>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</si>
  <si>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</si>
  <si>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</si>
  <si>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</si>
  <si>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</si>
  <si>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</si>
  <si>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</si>
  <si>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</si>
  <si>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</si>
  <si>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</si>
  <si>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</si>
  <si>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</si>
  <si>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</si>
  <si>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</si>
  <si>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</si>
  <si>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</si>
  <si>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</si>
  <si>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</si>
  <si>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</si>
  <si>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</si>
  <si>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</si>
  <si>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</si>
  <si>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</si>
  <si>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</si>
  <si>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</si>
  <si>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</si>
  <si>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</si>
  <si>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</si>
  <si>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</si>
  <si>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</si>
  <si>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</si>
  <si>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</si>
  <si>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</si>
  <si>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</si>
  <si>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</si>
  <si>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</si>
  <si>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</si>
  <si>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</si>
  <si>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</si>
  <si>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</si>
  <si>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</si>
  <si>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</si>
  <si>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</si>
  <si>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</si>
  <si>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</si>
  <si>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</si>
  <si>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</si>
  <si>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</si>
  <si>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</si>
  <si>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</si>
  <si>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</si>
  <si>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</si>
  <si>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</si>
  <si>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</si>
  <si>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</si>
  <si>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</si>
  <si>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</si>
  <si>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</si>
  <si>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</si>
  <si>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</si>
  <si>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</si>
  <si>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</si>
  <si>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</si>
  <si>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</si>
  <si>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</si>
  <si>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</si>
  <si>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</si>
  <si>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</si>
  <si>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</si>
  <si>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</si>
  <si>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</si>
  <si>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</si>
  <si>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</si>
  <si>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</si>
  <si>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</si>
  <si>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</si>
  <si>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</si>
  <si>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</si>
  <si>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</si>
  <si>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</si>
  <si>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</si>
  <si>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</si>
  <si>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</si>
  <si>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</si>
  <si>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</si>
  <si>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</si>
  <si>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</si>
  <si>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</si>
  <si>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</si>
  <si>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</si>
  <si>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</si>
  <si>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</si>
  <si>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</si>
  <si>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</si>
  <si>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</si>
  <si>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</si>
  <si>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</si>
  <si>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</si>
  <si>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</si>
  <si>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</si>
  <si>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</si>
  <si>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</si>
  <si>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</si>
  <si>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</si>
  <si>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</si>
  <si>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</si>
  <si>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</si>
  <si>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</si>
  <si>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</si>
  <si>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</si>
  <si>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</si>
  <si>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</si>
  <si>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</si>
  <si>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</si>
  <si>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</si>
  <si>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</si>
  <si>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</si>
  <si>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</si>
  <si>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</si>
  <si>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</si>
  <si>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</si>
  <si>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</si>
  <si>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</si>
  <si>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</si>
  <si>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</si>
  <si>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</si>
  <si>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</si>
  <si>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</si>
  <si>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</si>
  <si>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</si>
  <si>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</si>
  <si>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</si>
  <si>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</si>
  <si>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</si>
  <si>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</si>
  <si>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</si>
  <si>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</si>
  <si>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</si>
  <si>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</si>
  <si>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</si>
  <si>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</si>
  <si>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</si>
  <si>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</si>
  <si>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</si>
  <si>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</si>
  <si>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</si>
  <si>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</si>
  <si>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</si>
  <si>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</si>
  <si>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</si>
  <si>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</si>
  <si>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</si>
  <si>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</si>
  <si>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</si>
  <si>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</si>
  <si>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</si>
  <si>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</si>
  <si>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</si>
  <si>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</si>
  <si>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</si>
  <si>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</si>
  <si>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</si>
  <si>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</si>
  <si>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</si>
  <si>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</si>
  <si>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</si>
  <si>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</si>
  <si>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</si>
  <si>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</si>
  <si>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</si>
  <si>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</si>
  <si>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</si>
  <si>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</si>
  <si>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</si>
  <si>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</si>
  <si>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</si>
  <si>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</si>
  <si>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</si>
  <si>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</si>
  <si>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</si>
  <si>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</si>
  <si>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</si>
  <si>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</si>
  <si>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</si>
  <si>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</si>
  <si>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</si>
  <si>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</si>
  <si>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</si>
  <si>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</si>
  <si>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</si>
  <si>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</si>
  <si>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</si>
  <si>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</si>
  <si>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</si>
  <si>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</si>
  <si>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</si>
  <si>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</si>
  <si>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</si>
  <si>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</si>
  <si>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</si>
  <si>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</si>
  <si>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</si>
  <si>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</si>
  <si>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</si>
  <si>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</si>
  <si>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</si>
  <si>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</si>
  <si>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</si>
  <si>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</si>
  <si>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</si>
  <si>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</si>
  <si>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</si>
  <si>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</si>
  <si>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</si>
  <si>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</si>
  <si>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</si>
  <si>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</si>
  <si>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</si>
  <si>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</si>
  <si>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</si>
  <si>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</si>
  <si>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</si>
  <si>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</si>
  <si>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</si>
  <si>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</si>
  <si>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</si>
  <si>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</si>
  <si>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</si>
  <si>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</si>
  <si>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</si>
  <si>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</si>
  <si>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</si>
  <si>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</si>
  <si>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</si>
  <si>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</si>
  <si>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</si>
  <si>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</si>
  <si>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</si>
  <si>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</si>
  <si>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</si>
  <si>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</si>
  <si>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</si>
  <si>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</si>
  <si>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</si>
  <si>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</si>
  <si>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</si>
  <si>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</si>
  <si>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</si>
  <si>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</si>
  <si>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</si>
  <si>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</si>
  <si>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</si>
  <si>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</si>
  <si>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</si>
  <si>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</si>
  <si>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</si>
  <si>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</si>
  <si>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</si>
  <si>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</si>
  <si>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</si>
  <si>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</si>
  <si>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</si>
  <si>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</si>
  <si>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</si>
  <si>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</si>
  <si>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</si>
  <si>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</si>
  <si>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</si>
  <si>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</si>
  <si>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</si>
  <si>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</si>
  <si>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</si>
  <si>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</si>
  <si>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</si>
  <si>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</si>
  <si>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</si>
  <si>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</si>
  <si>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</si>
  <si>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</si>
  <si>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</si>
  <si>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</si>
  <si>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</si>
  <si>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</si>
  <si>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</si>
  <si>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</si>
  <si>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</si>
  <si>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</si>
  <si>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</si>
  <si>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</si>
  <si>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</si>
  <si>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</si>
  <si>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</si>
  <si>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</si>
  <si>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</si>
  <si>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</si>
  <si>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</si>
  <si>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</si>
  <si>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</si>
  <si>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</si>
  <si>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</si>
  <si>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</si>
  <si>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</si>
  <si>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</si>
  <si>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</si>
  <si>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</si>
  <si>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</si>
  <si>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</si>
  <si>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</si>
  <si>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</si>
  <si>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</si>
  <si>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</si>
  <si>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</si>
  <si>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</si>
  <si>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</si>
  <si>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</si>
  <si>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</si>
  <si>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</si>
  <si>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</si>
  <si>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</si>
  <si>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</si>
  <si>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</si>
  <si>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</si>
  <si>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</si>
  <si>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</si>
  <si>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</si>
  <si>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</si>
  <si>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</si>
  <si>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</si>
  <si>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</si>
  <si>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</si>
  <si>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</si>
  <si>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</si>
  <si>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</si>
  <si>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</si>
  <si>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</si>
  <si>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</si>
  <si>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</si>
  <si>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</si>
  <si>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</si>
  <si>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</si>
  <si>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</si>
  <si>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</si>
  <si>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</si>
  <si>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</si>
  <si>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</si>
  <si>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</si>
  <si>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</si>
  <si>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</si>
  <si>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</si>
  <si>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</si>
  <si>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</si>
  <si>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</si>
  <si>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</si>
  <si>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</si>
  <si>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</si>
  <si>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</si>
  <si>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</si>
  <si>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</si>
  <si>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</si>
  <si>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</si>
  <si>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</si>
  <si>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</si>
  <si>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</si>
  <si>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</si>
  <si>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</si>
  <si>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</si>
  <si>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</si>
  <si>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</si>
  <si>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</si>
  <si>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</si>
  <si>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</si>
  <si>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</si>
  <si>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</si>
  <si>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</si>
  <si>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</si>
  <si>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</si>
  <si>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</si>
  <si>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</si>
  <si>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</si>
  <si>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</si>
  <si>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</si>
  <si>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</si>
  <si>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</si>
  <si>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</si>
  <si>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</si>
  <si>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</si>
  <si>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</si>
  <si>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</si>
  <si>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</si>
  <si>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</si>
  <si>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</si>
  <si>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</si>
  <si>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</si>
  <si>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</si>
  <si>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</si>
  <si>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</si>
  <si>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</si>
  <si>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</si>
  <si>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</si>
  <si>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</si>
  <si>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</si>
  <si>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</si>
  <si>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</si>
  <si>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</si>
  <si>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</si>
  <si>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</si>
  <si>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</si>
  <si>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</si>
  <si>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</si>
  <si>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</si>
  <si>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</si>
  <si>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</si>
  <si>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</si>
  <si>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</si>
  <si>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</si>
  <si>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</si>
  <si>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</si>
  <si>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</si>
  <si>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</si>
  <si>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</si>
  <si>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</si>
  <si>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</si>
  <si>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</si>
  <si>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</si>
  <si>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</si>
  <si>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</si>
  <si>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</si>
  <si>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</si>
  <si>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</si>
  <si>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</si>
  <si>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</si>
  <si>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</si>
  <si>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</si>
  <si>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</si>
  <si>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</si>
  <si>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</si>
  <si>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</si>
  <si>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</si>
  <si>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</si>
  <si>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</si>
  <si>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</si>
  <si>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</si>
  <si>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</si>
  <si>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</si>
  <si>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</si>
  <si>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</si>
  <si>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</si>
  <si>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</si>
  <si>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</si>
  <si>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</si>
  <si>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</si>
  <si>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</si>
  <si>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</si>
  <si>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</si>
  <si>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</si>
  <si>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</si>
  <si>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</si>
  <si>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</si>
  <si>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</si>
  <si>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</si>
  <si>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</si>
  <si>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</si>
  <si>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</si>
  <si>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</si>
  <si>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</si>
  <si>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</si>
  <si>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</si>
  <si>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</si>
  <si>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</si>
  <si>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</si>
  <si>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</si>
  <si>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</si>
  <si>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</si>
  <si>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</si>
  <si>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</si>
  <si>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</si>
  <si>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</si>
  <si>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</si>
  <si>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</si>
  <si>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</si>
  <si>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</si>
  <si>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</si>
  <si>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</si>
  <si>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</si>
  <si>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</si>
  <si>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</si>
  <si>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</si>
  <si>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</si>
  <si>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</si>
  <si>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</si>
  <si>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</si>
  <si>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</si>
  <si>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</si>
  <si>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</si>
  <si>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</si>
  <si>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</si>
  <si>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</si>
  <si>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</si>
  <si>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</si>
  <si>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</si>
  <si>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</si>
  <si>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</si>
  <si>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</si>
  <si>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</si>
  <si>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</si>
  <si>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</si>
  <si>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</si>
  <si>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</si>
  <si>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</si>
  <si>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</si>
  <si>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</si>
  <si>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</si>
  <si>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</si>
  <si>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</si>
  <si>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</si>
  <si>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</si>
  <si>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</si>
  <si>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</si>
  <si>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</si>
  <si>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</si>
  <si>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</si>
  <si>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</si>
  <si>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</si>
  <si>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</si>
  <si>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</si>
  <si>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</si>
  <si>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</si>
  <si>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</si>
  <si>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</si>
  <si>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</si>
  <si>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</si>
  <si>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</si>
  <si>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</si>
  <si>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</si>
  <si>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</si>
  <si>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</si>
  <si>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</si>
  <si>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</si>
  <si>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</si>
  <si>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</si>
  <si>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</si>
  <si>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</si>
  <si>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</si>
  <si>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</si>
  <si>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</si>
  <si>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</si>
  <si>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</si>
  <si>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</si>
  <si>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</si>
  <si>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</si>
  <si>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</si>
  <si>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</si>
  <si>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</si>
  <si>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</si>
  <si>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</si>
  <si>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</si>
  <si>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</si>
  <si>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</si>
  <si>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</si>
  <si>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</si>
  <si>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</si>
  <si>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</si>
  <si>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</si>
  <si>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</si>
  <si>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</si>
  <si>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</si>
  <si>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</si>
  <si>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</si>
  <si>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</si>
  <si>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</si>
  <si>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</si>
  <si>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</si>
  <si>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</si>
  <si>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</si>
  <si>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</si>
  <si>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</si>
  <si>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</si>
  <si>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</si>
  <si>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</si>
  <si>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</si>
  <si>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</si>
  <si>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</si>
  <si>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</si>
  <si>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</si>
  <si>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</si>
  <si>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</si>
  <si>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</si>
  <si>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</si>
  <si>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</si>
  <si>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</si>
  <si>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</si>
  <si>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</si>
  <si>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</si>
  <si>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</si>
  <si>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</si>
  <si>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</si>
  <si>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</si>
  <si>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</si>
  <si>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</si>
  <si>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</si>
  <si>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</si>
  <si>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</si>
  <si>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</si>
  <si>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</si>
  <si>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</si>
  <si>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</si>
  <si>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</si>
  <si>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</si>
  <si>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</si>
  <si>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</si>
  <si>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</si>
  <si>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</si>
  <si>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</si>
  <si>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</si>
  <si>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</si>
  <si>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</si>
  <si>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</si>
  <si>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</si>
  <si>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</si>
  <si>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</si>
  <si>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</si>
  <si>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</si>
  <si>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</si>
  <si>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</si>
  <si>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</si>
  <si>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</si>
  <si>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</si>
  <si>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</si>
  <si>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</si>
  <si>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</si>
  <si>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</si>
  <si>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</si>
  <si>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</si>
  <si>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</si>
  <si>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</si>
  <si>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</si>
  <si>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</si>
  <si>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</si>
  <si>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</si>
  <si>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</si>
  <si>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</si>
  <si>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</si>
  <si>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</si>
  <si>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</si>
  <si>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</si>
  <si>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</si>
  <si>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</si>
  <si>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</si>
  <si>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</si>
  <si>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</si>
  <si>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</si>
  <si>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</si>
  <si>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</si>
  <si>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</si>
  <si>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</si>
  <si>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</si>
  <si>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</si>
  <si>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</si>
  <si>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</si>
  <si>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</si>
  <si>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</si>
  <si>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</si>
  <si>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</si>
  <si>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</si>
  <si>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</si>
  <si>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</si>
  <si>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</si>
  <si>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</si>
  <si>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</si>
  <si>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</si>
  <si>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</si>
  <si>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</si>
  <si>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</si>
  <si>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</si>
  <si>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</si>
  <si>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</si>
  <si>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</si>
  <si>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</si>
  <si>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</si>
  <si>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</si>
  <si>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</si>
  <si>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</si>
  <si>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</si>
  <si>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</si>
  <si>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</si>
  <si>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</si>
  <si>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</si>
  <si>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</si>
  <si>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</si>
  <si>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</si>
  <si>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</si>
  <si>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</si>
  <si>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</si>
  <si>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</si>
  <si>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</si>
  <si>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</si>
  <si>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1.10.4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</si>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</sst>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</numFmts>
  <fonts count="8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1E4E79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4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5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</cellStyleXfs>
  <cellXfs count="749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5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5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5" fontId="24" fillId="0" borderId="0" xfId="12" applyFont="1" applyBorder="1"/>
    <xf numFmtId="0" fontId="23" fillId="0" borderId="0" xfId="11" applyFont="1" applyAlignment="1">
      <alignment vertical="center" wrapText="1"/>
    </xf>
    <xf numFmtId="166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7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8" fontId="27" fillId="0" borderId="0" xfId="14" applyNumberFormat="1" applyFont="1" applyAlignment="1">
      <alignment horizontal="center"/>
    </xf>
    <xf numFmtId="0" fontId="27" fillId="0" borderId="0" xfId="11" applyFont="1"/>
    <xf numFmtId="168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6" fontId="24" fillId="0" borderId="0" xfId="11" applyNumberFormat="1" applyFont="1"/>
    <xf numFmtId="0" fontId="6" fillId="0" borderId="0" xfId="11" applyFont="1"/>
    <xf numFmtId="165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9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9" fontId="22" fillId="0" borderId="9" xfId="11" applyNumberFormat="1" applyBorder="1" applyAlignment="1">
      <alignment horizontal="center"/>
    </xf>
    <xf numFmtId="169" fontId="23" fillId="0" borderId="1" xfId="11" applyNumberFormat="1" applyFont="1" applyBorder="1" applyAlignment="1">
      <alignment horizontal="center"/>
    </xf>
    <xf numFmtId="169" fontId="23" fillId="0" borderId="9" xfId="11" applyNumberFormat="1" applyFont="1" applyBorder="1" applyAlignment="1">
      <alignment horizontal="center"/>
    </xf>
    <xf numFmtId="165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5" fontId="7" fillId="0" borderId="9" xfId="12" applyFont="1" applyBorder="1" applyAlignment="1">
      <alignment horizontal="center"/>
    </xf>
    <xf numFmtId="165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9" fontId="23" fillId="0" borderId="13" xfId="11" applyNumberFormat="1" applyFont="1" applyBorder="1" applyAlignment="1">
      <alignment horizontal="center"/>
    </xf>
    <xf numFmtId="169" fontId="23" fillId="0" borderId="10" xfId="11" applyNumberFormat="1" applyFont="1" applyBorder="1" applyAlignment="1">
      <alignment horizontal="center"/>
    </xf>
    <xf numFmtId="169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9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9" fontId="23" fillId="0" borderId="11" xfId="11" applyNumberFormat="1" applyFont="1" applyBorder="1" applyAlignment="1">
      <alignment horizontal="center"/>
    </xf>
    <xf numFmtId="169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9" fontId="23" fillId="0" borderId="15" xfId="11" applyNumberFormat="1" applyFont="1" applyBorder="1" applyAlignment="1">
      <alignment horizontal="center"/>
    </xf>
    <xf numFmtId="169" fontId="23" fillId="0" borderId="14" xfId="11" applyNumberFormat="1" applyFont="1" applyBorder="1" applyAlignment="1">
      <alignment horizontal="center"/>
    </xf>
    <xf numFmtId="169" fontId="23" fillId="0" borderId="3" xfId="11" applyNumberFormat="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70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70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70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9" fontId="23" fillId="0" borderId="16" xfId="11" applyNumberFormat="1" applyFont="1" applyBorder="1" applyAlignment="1">
      <alignment horizontal="right"/>
    </xf>
    <xf numFmtId="170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5" fontId="32" fillId="0" borderId="0" xfId="12" applyFont="1"/>
    <xf numFmtId="165" fontId="7" fillId="0" borderId="0" xfId="12" applyFont="1"/>
    <xf numFmtId="0" fontId="33" fillId="0" borderId="0" xfId="11" applyFont="1"/>
    <xf numFmtId="0" fontId="34" fillId="0" borderId="0" xfId="11" applyFont="1"/>
    <xf numFmtId="165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5" fontId="43" fillId="0" borderId="13" xfId="12" applyFont="1" applyBorder="1" applyAlignment="1">
      <alignment horizontal="center" vertical="center"/>
    </xf>
    <xf numFmtId="165" fontId="43" fillId="0" borderId="13" xfId="11" applyNumberFormat="1" applyFont="1" applyBorder="1" applyAlignment="1">
      <alignment horizontal="center" vertical="center"/>
    </xf>
    <xf numFmtId="169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64" fontId="23" fillId="0" borderId="0" xfId="11" applyNumberFormat="1" applyFont="1"/>
    <xf numFmtId="49" fontId="44" fillId="0" borderId="0" xfId="0" applyNumberFormat="1" applyFont="1"/>
    <xf numFmtId="164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5" fontId="47" fillId="0" borderId="9" xfId="12" applyFont="1" applyBorder="1"/>
    <xf numFmtId="165" fontId="47" fillId="0" borderId="9" xfId="12" applyFont="1" applyBorder="1" applyAlignment="1">
      <alignment horizontal="center" vertical="center"/>
    </xf>
    <xf numFmtId="165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5" fontId="47" fillId="0" borderId="12" xfId="12" applyFont="1" applyBorder="1"/>
    <xf numFmtId="165" fontId="47" fillId="0" borderId="12" xfId="12" applyFont="1" applyBorder="1" applyAlignment="1">
      <alignment horizontal="center" vertical="center"/>
    </xf>
    <xf numFmtId="165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9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5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5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5" fontId="51" fillId="0" borderId="9" xfId="12" applyFont="1" applyBorder="1"/>
    <xf numFmtId="165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2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49" fontId="12" fillId="2" borderId="0" xfId="0" applyNumberFormat="1" applyFont="1" applyFill="1" applyBorder="1"/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Border="1" applyAlignment="1">
      <alignment horizontal="center" vertical="center" wrapText="1"/>
    </xf>
    <xf numFmtId="3" fontId="2" fillId="10" borderId="0" xfId="19" applyNumberFormat="1" applyFill="1" applyBorder="1" applyAlignment="1">
      <alignment horizontal="center" vertical="center"/>
    </xf>
    <xf numFmtId="3" fontId="39" fillId="10" borderId="0" xfId="19" applyNumberFormat="1" applyFont="1" applyFill="1" applyBorder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0" fillId="2" borderId="9" xfId="19" applyFont="1" applyFill="1" applyBorder="1" applyAlignment="1">
      <alignment horizontal="center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0" fillId="2" borderId="12" xfId="19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3" fontId="54" fillId="7" borderId="9" xfId="19" applyNumberFormat="1" applyFont="1" applyFill="1" applyBorder="1" applyAlignment="1">
      <alignment horizontal="center" vertical="center" wrapText="1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2" fillId="0" borderId="0" xfId="0" applyNumberFormat="1" applyFont="1" applyAlignment="1"/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165" fontId="7" fillId="3" borderId="9" xfId="12" applyFont="1" applyFill="1" applyBorder="1" applyAlignment="1">
      <alignment horizont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Border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Border="1" applyAlignment="1">
      <alignment horizontal="center"/>
    </xf>
    <xf numFmtId="49" fontId="70" fillId="2" borderId="0" xfId="0" applyNumberFormat="1" applyFont="1" applyFill="1" applyBorder="1"/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72" fillId="5" borderId="9" xfId="19" applyNumberFormat="1" applyFont="1" applyFill="1" applyBorder="1" applyAlignment="1">
      <alignment horizontal="center" vertical="center" wrapText="1"/>
    </xf>
    <xf numFmtId="4" fontId="63" fillId="2" borderId="9" xfId="20" applyNumberFormat="1" applyFont="1" applyFill="1" applyBorder="1" applyAlignment="1">
      <alignment horizontal="center" vertical="center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4" fontId="72" fillId="2" borderId="9" xfId="20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73" fillId="2" borderId="9" xfId="19" applyNumberFormat="1" applyFont="1" applyFill="1" applyBorder="1" applyAlignment="1">
      <alignment horizontal="center" vertical="center"/>
    </xf>
    <xf numFmtId="4" fontId="72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/>
    <xf numFmtId="49" fontId="6" fillId="0" borderId="10" xfId="0" applyNumberFormat="1" applyFont="1" applyBorder="1" applyAlignment="1">
      <alignment horizontal="left"/>
    </xf>
    <xf numFmtId="2" fontId="6" fillId="0" borderId="0" xfId="0" applyNumberFormat="1" applyFont="1" applyAlignment="1"/>
    <xf numFmtId="49" fontId="75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/>
    <xf numFmtId="2" fontId="55" fillId="0" borderId="0" xfId="19" applyNumberFormat="1" applyFont="1" applyAlignment="1">
      <alignment horizontal="center" vertical="center"/>
    </xf>
    <xf numFmtId="4" fontId="54" fillId="3" borderId="9" xfId="19" applyNumberFormat="1" applyFont="1" applyFill="1" applyBorder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54" fillId="2" borderId="9" xfId="20" applyFont="1" applyFill="1" applyBorder="1" applyAlignment="1">
      <alignment horizontal="center" vertical="center"/>
    </xf>
    <xf numFmtId="0" fontId="77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4" fontId="62" fillId="2" borderId="9" xfId="20" applyNumberFormat="1" applyFont="1" applyFill="1" applyBorder="1" applyAlignment="1">
      <alignment horizontal="center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" fontId="62" fillId="2" borderId="9" xfId="19" applyNumberFormat="1" applyFont="1" applyFill="1" applyBorder="1" applyAlignment="1">
      <alignment horizontal="center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3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" fontId="62" fillId="2" borderId="9" xfId="20" applyNumberFormat="1" applyFont="1" applyFill="1" applyBorder="1" applyAlignment="1">
      <alignment horizontal="center" vertical="center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" fontId="23" fillId="2" borderId="9" xfId="19" applyNumberFormat="1" applyFont="1" applyFill="1" applyBorder="1" applyAlignment="1">
      <alignment horizontal="left" vertical="center" wrapText="1" indent="1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0" fillId="2" borderId="13" xfId="19" applyFont="1" applyFill="1" applyBorder="1" applyAlignment="1">
      <alignment horizontal="center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6" fillId="0" borderId="9" xfId="0" applyNumberFormat="1" applyFont="1" applyBorder="1" applyAlignment="1">
      <alignment horizontal="center"/>
    </xf>
    <xf numFmtId="49" fontId="6" fillId="0" borderId="9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3" borderId="9" xfId="19" applyNumberFormat="1" applyFont="1" applyFill="1" applyBorder="1" applyAlignment="1">
      <alignment horizontal="center" vertical="center"/>
    </xf>
    <xf numFmtId="3" fontId="62" fillId="2" borderId="9" xfId="21" applyNumberFormat="1" applyFont="1" applyFill="1" applyBorder="1" applyAlignment="1">
      <alignment horizontal="center" vertical="center"/>
    </xf>
    <xf numFmtId="3" fontId="54" fillId="2" borderId="9" xfId="21" applyNumberFormat="1" applyFont="1" applyFill="1" applyBorder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4" fontId="77" fillId="2" borderId="9" xfId="20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4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62" fillId="2" borderId="13" xfId="19" applyNumberFormat="1" applyFont="1" applyFill="1" applyBorder="1" applyAlignment="1">
      <alignment horizontal="center" vertical="center" wrapText="1"/>
    </xf>
    <xf numFmtId="4" fontId="62" fillId="2" borderId="12" xfId="19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 indent="1"/>
    </xf>
    <xf numFmtId="3" fontId="72" fillId="2" borderId="9" xfId="20" applyNumberFormat="1" applyFont="1" applyFill="1" applyBorder="1" applyAlignment="1">
      <alignment horizontal="center" vertical="center"/>
    </xf>
    <xf numFmtId="3" fontId="72" fillId="12" borderId="9" xfId="19" applyNumberFormat="1" applyFont="1" applyFill="1" applyBorder="1" applyAlignment="1">
      <alignment horizontal="center" vertical="center"/>
    </xf>
    <xf numFmtId="3" fontId="54" fillId="2" borderId="9" xfId="5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4" fontId="72" fillId="12" borderId="9" xfId="2" applyNumberFormat="1" applyFont="1" applyFill="1" applyBorder="1" applyAlignment="1">
      <alignment horizontal="center" vertical="center"/>
    </xf>
    <xf numFmtId="3" fontId="72" fillId="12" borderId="9" xfId="2" applyNumberFormat="1" applyFont="1" applyFill="1" applyBorder="1" applyAlignment="1">
      <alignment horizontal="center" vertical="center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4" fontId="73" fillId="2" borderId="9" xfId="20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4" fontId="73" fillId="2" borderId="1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4" fontId="72" fillId="12" borderId="9" xfId="19" applyNumberFormat="1" applyFont="1" applyFill="1" applyBorder="1" applyAlignment="1">
      <alignment horizontal="center" vertical="center"/>
    </xf>
    <xf numFmtId="4" fontId="63" fillId="2" borderId="9" xfId="20" applyNumberFormat="1" applyFont="1" applyFill="1" applyBorder="1" applyAlignment="1">
      <alignment horizontal="center" vertical="center" wrapText="1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4" fontId="63" fillId="2" borderId="36" xfId="2" applyNumberFormat="1" applyFont="1" applyFill="1" applyBorder="1" applyAlignment="1">
      <alignment horizontal="center" vertical="center" wrapText="1"/>
    </xf>
    <xf numFmtId="4" fontId="81" fillId="3" borderId="9" xfId="22" applyNumberFormat="1" applyFont="1" applyFill="1" applyBorder="1" applyAlignment="1">
      <alignment horizontal="center" vertical="center" wrapText="1"/>
    </xf>
    <xf numFmtId="3" fontId="63" fillId="3" borderId="9" xfId="2" applyNumberFormat="1" applyFont="1" applyFill="1" applyBorder="1" applyAlignment="1">
      <alignment horizontal="center" vertical="center"/>
    </xf>
    <xf numFmtId="4" fontId="63" fillId="2" borderId="9" xfId="2" applyNumberFormat="1" applyFont="1" applyFill="1" applyBorder="1" applyAlignment="1">
      <alignment horizontal="center" vertical="center"/>
    </xf>
    <xf numFmtId="4" fontId="63" fillId="2" borderId="36" xfId="2" applyNumberFormat="1" applyFont="1" applyFill="1" applyBorder="1" applyAlignment="1">
      <alignment horizontal="center" vertical="center"/>
    </xf>
    <xf numFmtId="4" fontId="63" fillId="2" borderId="45" xfId="2" applyNumberFormat="1" applyFont="1" applyFill="1" applyBorder="1" applyAlignment="1">
      <alignment horizontal="center" vertical="center" wrapText="1"/>
    </xf>
    <xf numFmtId="0" fontId="82" fillId="12" borderId="9" xfId="19" applyFont="1" applyFill="1" applyBorder="1"/>
    <xf numFmtId="4" fontId="72" fillId="12" borderId="12" xfId="2" applyNumberFormat="1" applyFont="1" applyFill="1" applyBorder="1" applyAlignment="1">
      <alignment horizontal="center" vertical="center"/>
    </xf>
    <xf numFmtId="3" fontId="72" fillId="12" borderId="12" xfId="2" applyNumberFormat="1" applyFont="1" applyFill="1" applyBorder="1" applyAlignment="1">
      <alignment horizontal="center" vertical="center"/>
    </xf>
    <xf numFmtId="4" fontId="63" fillId="2" borderId="49" xfId="2" applyNumberFormat="1" applyFont="1" applyFill="1" applyBorder="1" applyAlignment="1">
      <alignment horizontal="center" vertical="center" wrapText="1"/>
    </xf>
    <xf numFmtId="3" fontId="63" fillId="2" borderId="49" xfId="2" applyNumberFormat="1" applyFont="1" applyFill="1" applyBorder="1" applyAlignment="1">
      <alignment horizontal="center" vertical="center" wrapText="1"/>
    </xf>
    <xf numFmtId="3" fontId="63" fillId="2" borderId="50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37" xfId="2" applyNumberFormat="1" applyFont="1" applyFill="1" applyBorder="1" applyAlignment="1">
      <alignment horizontal="center" vertical="center" wrapText="1"/>
    </xf>
    <xf numFmtId="4" fontId="63" fillId="2" borderId="12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48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4" fontId="55" fillId="0" borderId="0" xfId="19" applyNumberFormat="1" applyFont="1"/>
    <xf numFmtId="4" fontId="72" fillId="3" borderId="9" xfId="19" applyNumberFormat="1" applyFont="1" applyFill="1" applyBorder="1" applyAlignment="1">
      <alignment horizontal="center" vertical="center"/>
    </xf>
    <xf numFmtId="3" fontId="72" fillId="3" borderId="9" xfId="19" applyNumberFormat="1" applyFont="1" applyFill="1" applyBorder="1" applyAlignment="1">
      <alignment horizontal="center" vertical="center"/>
    </xf>
    <xf numFmtId="4" fontId="72" fillId="3" borderId="9" xfId="2" applyNumberFormat="1" applyFont="1" applyFill="1" applyBorder="1" applyAlignment="1">
      <alignment horizontal="center" vertical="center"/>
    </xf>
    <xf numFmtId="3" fontId="72" fillId="3" borderId="9" xfId="2" applyNumberFormat="1" applyFont="1" applyFill="1" applyBorder="1" applyAlignment="1">
      <alignment horizontal="center" vertical="center"/>
    </xf>
    <xf numFmtId="4" fontId="63" fillId="3" borderId="36" xfId="2" applyNumberFormat="1" applyFont="1" applyFill="1" applyBorder="1" applyAlignment="1">
      <alignment horizontal="center" vertical="center" wrapText="1"/>
    </xf>
    <xf numFmtId="4" fontId="63" fillId="3" borderId="9" xfId="20" applyNumberFormat="1" applyFont="1" applyFill="1" applyBorder="1" applyAlignment="1">
      <alignment horizontal="center" vertical="center"/>
    </xf>
    <xf numFmtId="3" fontId="63" fillId="3" borderId="9" xfId="19" applyNumberFormat="1" applyFont="1" applyFill="1" applyBorder="1" applyAlignment="1">
      <alignment horizontal="center" vertical="center"/>
    </xf>
    <xf numFmtId="4" fontId="73" fillId="3" borderId="9" xfId="19" applyNumberFormat="1" applyFont="1" applyFill="1" applyBorder="1" applyAlignment="1">
      <alignment horizontal="center" vertical="center"/>
    </xf>
    <xf numFmtId="3" fontId="73" fillId="3" borderId="9" xfId="19" applyNumberFormat="1" applyFont="1" applyFill="1" applyBorder="1" applyAlignment="1">
      <alignment horizontal="center" vertical="center"/>
    </xf>
    <xf numFmtId="4" fontId="63" fillId="3" borderId="9" xfId="20" applyNumberFormat="1" applyFont="1" applyFill="1" applyBorder="1" applyAlignment="1">
      <alignment horizontal="center" vertical="center" wrapText="1"/>
    </xf>
    <xf numFmtId="14" fontId="6" fillId="2" borderId="9" xfId="0" applyNumberFormat="1" applyFont="1" applyFill="1" applyBorder="1" applyAlignment="1">
      <alignment horizontal="center"/>
    </xf>
    <xf numFmtId="3" fontId="62" fillId="2" borderId="49" xfId="2" applyNumberFormat="1" applyFont="1" applyFill="1" applyBorder="1" applyAlignment="1">
      <alignment horizontal="center" vertical="center" wrapText="1"/>
    </xf>
    <xf numFmtId="3" fontId="62" fillId="2" borderId="50" xfId="2" applyNumberFormat="1" applyFont="1" applyFill="1" applyBorder="1" applyAlignment="1">
      <alignment horizontal="center" vertical="center" wrapText="1"/>
    </xf>
    <xf numFmtId="3" fontId="62" fillId="2" borderId="3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0" fontId="36" fillId="3" borderId="0" xfId="19" applyFont="1" applyFill="1"/>
    <xf numFmtId="0" fontId="39" fillId="3" borderId="0" xfId="19" applyFont="1" applyFill="1"/>
    <xf numFmtId="0" fontId="48" fillId="3" borderId="0" xfId="19" applyFont="1" applyFill="1"/>
    <xf numFmtId="4" fontId="63" fillId="2" borderId="1" xfId="2" applyNumberFormat="1" applyFont="1" applyFill="1" applyBorder="1" applyAlignment="1">
      <alignment horizontal="center" vertical="center"/>
    </xf>
    <xf numFmtId="3" fontId="63" fillId="2" borderId="1" xfId="2" applyNumberFormat="1" applyFont="1" applyFill="1" applyBorder="1" applyAlignment="1">
      <alignment horizontal="center" vertical="center"/>
    </xf>
    <xf numFmtId="3" fontId="63" fillId="3" borderId="1" xfId="2" applyNumberFormat="1" applyFont="1" applyFill="1" applyBorder="1" applyAlignment="1">
      <alignment horizontal="center" vertical="center"/>
    </xf>
    <xf numFmtId="4" fontId="62" fillId="2" borderId="12" xfId="19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62" fillId="2" borderId="9" xfId="5" applyNumberFormat="1" applyFont="1" applyFill="1" applyBorder="1" applyAlignment="1">
      <alignment horizontal="center" vertical="center"/>
    </xf>
    <xf numFmtId="3" fontId="54" fillId="2" borderId="9" xfId="20" applyNumberFormat="1" applyFont="1" applyFill="1" applyBorder="1" applyAlignment="1">
      <alignment horizontal="center" vertical="center"/>
    </xf>
    <xf numFmtId="3" fontId="77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1" xfId="2" applyNumberFormat="1" applyFont="1" applyFill="1" applyBorder="1" applyAlignment="1">
      <alignment horizontal="center" vertical="center"/>
    </xf>
    <xf numFmtId="4" fontId="78" fillId="2" borderId="9" xfId="19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54" fillId="2" borderId="13" xfId="19" applyNumberFormat="1" applyFont="1" applyFill="1" applyBorder="1" applyAlignment="1">
      <alignment horizontal="right" vertical="center"/>
    </xf>
    <xf numFmtId="3" fontId="54" fillId="2" borderId="13" xfId="19" applyNumberFormat="1" applyFont="1" applyFill="1" applyBorder="1" applyAlignment="1">
      <alignment horizontal="center" vertical="center"/>
    </xf>
    <xf numFmtId="3" fontId="79" fillId="2" borderId="9" xfId="19" applyNumberFormat="1" applyFont="1" applyFill="1" applyBorder="1" applyAlignment="1">
      <alignment horizontal="center" vertical="center"/>
    </xf>
    <xf numFmtId="4" fontId="79" fillId="2" borderId="9" xfId="19" applyNumberFormat="1" applyFont="1" applyFill="1" applyBorder="1" applyAlignment="1">
      <alignment horizontal="center" vertical="center"/>
    </xf>
    <xf numFmtId="2" fontId="54" fillId="13" borderId="9" xfId="19" applyNumberFormat="1" applyFont="1" applyFill="1" applyBorder="1" applyAlignment="1">
      <alignment horizontal="center" vertical="center"/>
    </xf>
    <xf numFmtId="4" fontId="7" fillId="13" borderId="9" xfId="19" applyNumberFormat="1" applyFont="1" applyFill="1" applyBorder="1" applyAlignment="1">
      <alignment horizontal="left" vertical="center" wrapText="1"/>
    </xf>
    <xf numFmtId="4" fontId="54" fillId="13" borderId="9" xfId="19" applyNumberFormat="1" applyFont="1" applyFill="1" applyBorder="1" applyAlignment="1">
      <alignment horizontal="center" vertical="center"/>
    </xf>
    <xf numFmtId="4" fontId="62" fillId="13" borderId="9" xfId="19" applyNumberFormat="1" applyFont="1" applyFill="1" applyBorder="1" applyAlignment="1">
      <alignment horizontal="center" vertical="center"/>
    </xf>
    <xf numFmtId="3" fontId="54" fillId="13" borderId="9" xfId="2" applyNumberFormat="1" applyFont="1" applyFill="1" applyBorder="1" applyAlignment="1">
      <alignment horizontal="center" vertical="center"/>
    </xf>
    <xf numFmtId="3" fontId="54" fillId="13" borderId="9" xfId="19" applyNumberFormat="1" applyFont="1" applyFill="1" applyBorder="1" applyAlignment="1">
      <alignment horizontal="center" vertical="center"/>
    </xf>
    <xf numFmtId="14" fontId="54" fillId="13" borderId="9" xfId="20" applyNumberFormat="1" applyFont="1" applyFill="1" applyBorder="1" applyAlignment="1">
      <alignment horizontal="center" vertical="center"/>
    </xf>
    <xf numFmtId="49" fontId="54" fillId="13" borderId="9" xfId="19" applyNumberFormat="1" applyFont="1" applyFill="1" applyBorder="1" applyAlignment="1">
      <alignment horizontal="center" vertical="center"/>
    </xf>
    <xf numFmtId="49" fontId="54" fillId="13" borderId="9" xfId="19" quotePrefix="1" applyNumberFormat="1" applyFont="1" applyFill="1" applyBorder="1" applyAlignment="1">
      <alignment horizontal="center" vertical="center"/>
    </xf>
    <xf numFmtId="4" fontId="72" fillId="13" borderId="9" xfId="19" applyNumberFormat="1" applyFont="1" applyFill="1" applyBorder="1" applyAlignment="1">
      <alignment horizontal="center" vertical="center"/>
    </xf>
    <xf numFmtId="3" fontId="72" fillId="13" borderId="9" xfId="19" applyNumberFormat="1" applyFont="1" applyFill="1" applyBorder="1" applyAlignment="1">
      <alignment horizontal="center" vertical="center"/>
    </xf>
    <xf numFmtId="3" fontId="2" fillId="3" borderId="0" xfId="19" applyNumberFormat="1" applyFill="1"/>
    <xf numFmtId="4" fontId="72" fillId="13" borderId="9" xfId="2" applyNumberFormat="1" applyFont="1" applyFill="1" applyBorder="1" applyAlignment="1">
      <alignment horizontal="center" vertical="center"/>
    </xf>
    <xf numFmtId="3" fontId="72" fillId="13" borderId="9" xfId="2" applyNumberFormat="1" applyFont="1" applyFill="1" applyBorder="1" applyAlignment="1">
      <alignment horizontal="center" vertical="center"/>
    </xf>
    <xf numFmtId="3" fontId="78" fillId="2" borderId="1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0" fontId="78" fillId="2" borderId="9" xfId="20" applyFont="1" applyFill="1" applyBorder="1" applyAlignment="1">
      <alignment horizontal="center" vertical="center"/>
    </xf>
    <xf numFmtId="4" fontId="78" fillId="2" borderId="9" xfId="20" applyNumberFormat="1" applyFont="1" applyFill="1" applyBorder="1" applyAlignment="1">
      <alignment horizontal="center" vertical="center"/>
    </xf>
    <xf numFmtId="3" fontId="78" fillId="2" borderId="9" xfId="5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center" vertical="center" wrapText="1"/>
    </xf>
    <xf numFmtId="14" fontId="23" fillId="2" borderId="22" xfId="11" applyNumberFormat="1" applyFont="1" applyFill="1" applyBorder="1" applyAlignment="1">
      <alignment horizontal="center"/>
    </xf>
    <xf numFmtId="0" fontId="54" fillId="13" borderId="9" xfId="19" quotePrefix="1" applyFont="1" applyFill="1" applyBorder="1" applyAlignment="1">
      <alignment horizontal="center" vertical="center"/>
    </xf>
    <xf numFmtId="0" fontId="54" fillId="13" borderId="9" xfId="19" applyFont="1" applyFill="1" applyBorder="1" applyAlignment="1">
      <alignment horizontal="center" vertical="center"/>
    </xf>
    <xf numFmtId="0" fontId="82" fillId="13" borderId="9" xfId="19" applyFont="1" applyFill="1" applyBorder="1"/>
    <xf numFmtId="49" fontId="54" fillId="13" borderId="12" xfId="19" applyNumberFormat="1" applyFont="1" applyFill="1" applyBorder="1" applyAlignment="1">
      <alignment horizontal="center" vertical="center"/>
    </xf>
    <xf numFmtId="4" fontId="7" fillId="13" borderId="12" xfId="19" applyNumberFormat="1" applyFont="1" applyFill="1" applyBorder="1" applyAlignment="1">
      <alignment horizontal="left" vertical="center" wrapText="1"/>
    </xf>
    <xf numFmtId="3" fontId="54" fillId="13" borderId="12" xfId="19" applyNumberFormat="1" applyFont="1" applyFill="1" applyBorder="1" applyAlignment="1">
      <alignment horizontal="center" vertical="center"/>
    </xf>
    <xf numFmtId="4" fontId="62" fillId="13" borderId="12" xfId="19" applyNumberFormat="1" applyFont="1" applyFill="1" applyBorder="1" applyAlignment="1">
      <alignment horizontal="center" vertical="center"/>
    </xf>
    <xf numFmtId="3" fontId="72" fillId="13" borderId="12" xfId="2" applyNumberFormat="1" applyFont="1" applyFill="1" applyBorder="1" applyAlignment="1">
      <alignment horizontal="center" vertical="center"/>
    </xf>
    <xf numFmtId="4" fontId="72" fillId="13" borderId="9" xfId="5" applyNumberFormat="1" applyFont="1" applyFill="1" applyBorder="1" applyAlignment="1">
      <alignment horizontal="center" vertical="center"/>
    </xf>
    <xf numFmtId="3" fontId="72" fillId="13" borderId="9" xfId="5" applyNumberFormat="1" applyFont="1" applyFill="1" applyBorder="1" applyAlignment="1">
      <alignment horizontal="center" vertical="center"/>
    </xf>
    <xf numFmtId="2" fontId="54" fillId="14" borderId="9" xfId="19" applyNumberFormat="1" applyFont="1" applyFill="1" applyBorder="1" applyAlignment="1">
      <alignment horizontal="center" vertical="center"/>
    </xf>
    <xf numFmtId="4" fontId="7" fillId="14" borderId="9" xfId="19" applyNumberFormat="1" applyFont="1" applyFill="1" applyBorder="1" applyAlignment="1">
      <alignment horizontal="left" vertical="center" wrapText="1"/>
    </xf>
    <xf numFmtId="4" fontId="54" fillId="14" borderId="9" xfId="19" applyNumberFormat="1" applyFont="1" applyFill="1" applyBorder="1" applyAlignment="1">
      <alignment horizontal="center" vertical="center"/>
    </xf>
    <xf numFmtId="3" fontId="54" fillId="14" borderId="9" xfId="19" applyNumberFormat="1" applyFont="1" applyFill="1" applyBorder="1" applyAlignment="1">
      <alignment horizontal="center" vertical="center"/>
    </xf>
    <xf numFmtId="49" fontId="54" fillId="14" borderId="9" xfId="19" applyNumberFormat="1" applyFont="1" applyFill="1" applyBorder="1" applyAlignment="1">
      <alignment horizontal="center" vertical="center"/>
    </xf>
    <xf numFmtId="3" fontId="72" fillId="14" borderId="9" xfId="19" applyNumberFormat="1" applyFont="1" applyFill="1" applyBorder="1" applyAlignment="1">
      <alignment horizontal="center" vertical="center"/>
    </xf>
    <xf numFmtId="49" fontId="54" fillId="14" borderId="9" xfId="19" quotePrefix="1" applyNumberFormat="1" applyFont="1" applyFill="1" applyBorder="1" applyAlignment="1">
      <alignment horizontal="center" vertical="center"/>
    </xf>
    <xf numFmtId="49" fontId="54" fillId="14" borderId="13" xfId="19" applyNumberFormat="1" applyFont="1" applyFill="1" applyBorder="1" applyAlignment="1">
      <alignment horizontal="center" vertical="center"/>
    </xf>
    <xf numFmtId="4" fontId="7" fillId="14" borderId="13" xfId="19" applyNumberFormat="1" applyFont="1" applyFill="1" applyBorder="1" applyAlignment="1">
      <alignment horizontal="left" vertical="center" wrapText="1"/>
    </xf>
    <xf numFmtId="4" fontId="54" fillId="14" borderId="13" xfId="19" applyNumberFormat="1" applyFont="1" applyFill="1" applyBorder="1" applyAlignment="1">
      <alignment horizontal="center" vertical="center"/>
    </xf>
    <xf numFmtId="3" fontId="54" fillId="14" borderId="13" xfId="5" applyNumberFormat="1" applyFont="1" applyFill="1" applyBorder="1" applyAlignment="1">
      <alignment horizontal="center" vertic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3" borderId="0" xfId="19" applyFont="1" applyFill="1"/>
    <xf numFmtId="0" fontId="1" fillId="0" borderId="0" xfId="19" applyFont="1"/>
    <xf numFmtId="4" fontId="63" fillId="3" borderId="1" xfId="2" applyNumberFormat="1" applyFont="1" applyFill="1" applyBorder="1" applyAlignment="1">
      <alignment horizontal="center" vertical="center"/>
    </xf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3" borderId="0" xfId="19" applyFont="1" applyFill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86" fillId="2" borderId="9" xfId="22" applyFont="1" applyFill="1" applyBorder="1" applyAlignment="1">
      <alignment horizontal="center" vertical="center" wrapText="1"/>
    </xf>
    <xf numFmtId="0" fontId="53" fillId="2" borderId="3" xfId="20" applyFont="1" applyFill="1" applyBorder="1" applyAlignment="1">
      <alignment horizontal="left" vertical="center" wrapText="1"/>
    </xf>
    <xf numFmtId="0" fontId="53" fillId="2" borderId="9" xfId="20" applyFont="1" applyFill="1" applyBorder="1" applyAlignment="1">
      <alignment horizontal="center" vertical="center" wrapText="1"/>
    </xf>
    <xf numFmtId="4" fontId="63" fillId="6" borderId="1" xfId="2" applyNumberFormat="1" applyFont="1" applyFill="1" applyBorder="1" applyAlignment="1">
      <alignment horizontal="center" vertical="center"/>
    </xf>
    <xf numFmtId="3" fontId="63" fillId="6" borderId="1" xfId="2" applyNumberFormat="1" applyFont="1" applyFill="1" applyBorder="1" applyAlignment="1">
      <alignment horizontal="center" vertical="center"/>
    </xf>
    <xf numFmtId="3" fontId="63" fillId="6" borderId="9" xfId="2" applyNumberFormat="1" applyFont="1" applyFill="1" applyBorder="1" applyAlignment="1">
      <alignment horizontal="center" vertic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10" xfId="13" applyFont="1" applyBorder="1" applyAlignment="1">
      <alignment horizontal="left"/>
    </xf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49" fontId="6" fillId="0" borderId="7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4" fillId="0" borderId="1" xfId="0" applyNumberFormat="1" applyFont="1" applyBorder="1" applyAlignment="1">
      <alignment horizontal="center" wrapText="1"/>
    </xf>
    <xf numFmtId="49" fontId="74" fillId="0" borderId="2" xfId="0" applyNumberFormat="1" applyFont="1" applyBorder="1" applyAlignment="1">
      <alignment horizontal="center" wrapText="1"/>
    </xf>
    <xf numFmtId="49" fontId="74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2" fontId="54" fillId="1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1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1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4" fontId="72" fillId="5" borderId="9" xfId="19" applyNumberFormat="1" applyFont="1" applyFill="1" applyBorder="1" applyAlignment="1">
      <alignment horizontal="center" vertical="center" wrapText="1"/>
    </xf>
    <xf numFmtId="3" fontId="72" fillId="5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15" borderId="9" xfId="19" applyNumberFormat="1" applyFont="1" applyFill="1" applyBorder="1" applyAlignment="1">
      <alignment horizontal="center" vertical="center" wrapText="1"/>
    </xf>
    <xf numFmtId="3" fontId="54" fillId="2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4" fontId="54" fillId="7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56" fillId="0" borderId="0" xfId="19" applyFont="1" applyAlignment="1">
      <alignment horizontal="center" vertical="center" wrapText="1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4" fontId="62" fillId="3" borderId="9" xfId="20" applyNumberFormat="1" applyFont="1" applyFill="1" applyBorder="1" applyAlignment="1">
      <alignment horizontal="center" vertical="center" wrapText="1"/>
    </xf>
  </cellXfs>
  <cellStyles count="24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" xfId="23" xr:uid="{00000000-0005-0000-0000-000005000000}"/>
    <cellStyle name="Обычный 2 2 2 2 3 2" xfId="17" xr:uid="{00000000-0005-0000-0000-000006000000}"/>
    <cellStyle name="Обычный 2 3" xfId="6" xr:uid="{00000000-0005-0000-0000-000007000000}"/>
    <cellStyle name="Обычный 2 3 2" xfId="22" xr:uid="{00000000-0005-0000-0000-000008000000}"/>
    <cellStyle name="Обычный 2 4" xfId="9" xr:uid="{00000000-0005-0000-0000-000009000000}"/>
    <cellStyle name="Обычный 2 5" xfId="14" xr:uid="{00000000-0005-0000-0000-00000A000000}"/>
    <cellStyle name="Обычный 2 6" xfId="19" xr:uid="{00000000-0005-0000-0000-00000B000000}"/>
    <cellStyle name="Обычный 3" xfId="1" xr:uid="{00000000-0005-0000-0000-00000C000000}"/>
    <cellStyle name="Обычный 3 2" xfId="4" xr:uid="{00000000-0005-0000-0000-00000D000000}"/>
    <cellStyle name="Обычный 3 3" xfId="8" xr:uid="{00000000-0005-0000-0000-00000E000000}"/>
    <cellStyle name="Обычный 3 4" xfId="20" xr:uid="{00000000-0005-0000-0000-00000F000000}"/>
    <cellStyle name="Обычный 4" xfId="7" xr:uid="{00000000-0005-0000-0000-000010000000}"/>
    <cellStyle name="Обычный 9" xfId="16" xr:uid="{00000000-0005-0000-0000-000011000000}"/>
    <cellStyle name="Обычный_КС-3_Крюково.06.09" xfId="15" xr:uid="{00000000-0005-0000-0000-000012000000}"/>
    <cellStyle name="Обычный_КС-3_Крюково.xls1" xfId="18" xr:uid="{00000000-0005-0000-0000-000013000000}"/>
    <cellStyle name="Финансовый 2" xfId="5" xr:uid="{00000000-0005-0000-0000-000014000000}"/>
    <cellStyle name="Финансовый 2 2" xfId="10" xr:uid="{00000000-0005-0000-0000-000015000000}"/>
    <cellStyle name="Финансовый 2 3" xfId="12" xr:uid="{00000000-0005-0000-0000-000016000000}"/>
    <cellStyle name="Финансовый 2 4" xfId="21" xr:uid="{00000000-0005-0000-0000-000017000000}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"/>
  <sheetViews>
    <sheetView view="pageBreakPreview" topLeftCell="A20" zoomScaleNormal="100" zoomScaleSheetLayoutView="100" workbookViewId="0">
      <selection activeCell="G24" sqref="G24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82" t="s">
        <v>3</v>
      </c>
      <c r="C7" s="647"/>
      <c r="D7" s="647"/>
      <c r="E7" s="647"/>
      <c r="F7" s="647"/>
      <c r="G7" s="19"/>
      <c r="H7" s="21"/>
    </row>
    <row r="8" spans="1:14" s="14" customFormat="1" ht="18.399999999999999" customHeight="1" x14ac:dyDescent="0.2">
      <c r="A8" s="382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82" t="s">
        <v>54</v>
      </c>
      <c r="B9" s="24"/>
      <c r="C9" s="648" t="s">
        <v>36</v>
      </c>
      <c r="D9" s="648"/>
      <c r="E9" s="648"/>
      <c r="F9" s="648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82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82" t="s">
        <v>55</v>
      </c>
      <c r="B11" s="24"/>
      <c r="C11" s="649" t="s">
        <v>37</v>
      </c>
      <c r="D11" s="649"/>
      <c r="E11" s="649"/>
      <c r="F11" s="649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82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82" t="s">
        <v>56</v>
      </c>
      <c r="B13" s="24"/>
      <c r="C13" s="647" t="s">
        <v>57</v>
      </c>
      <c r="D13" s="647"/>
      <c r="E13" s="647"/>
      <c r="F13" s="647"/>
      <c r="G13" s="13"/>
      <c r="H13" s="21"/>
      <c r="J13" s="23"/>
      <c r="K13" s="23"/>
      <c r="L13" s="27"/>
      <c r="M13" s="23"/>
    </row>
    <row r="14" spans="1:14" ht="36.75" customHeight="1" x14ac:dyDescent="0.2">
      <c r="A14" s="383" t="s">
        <v>58</v>
      </c>
      <c r="B14" s="24"/>
      <c r="C14" s="647" t="s">
        <v>138</v>
      </c>
      <c r="D14" s="647"/>
      <c r="E14" s="647"/>
      <c r="F14" s="647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x14ac:dyDescent="0.2">
      <c r="C19" s="34"/>
      <c r="D19" s="37"/>
      <c r="F19" s="32"/>
      <c r="G19" s="19" t="s">
        <v>17</v>
      </c>
      <c r="H19" s="21"/>
    </row>
    <row r="20" spans="1:16" s="14" customFormat="1" ht="15" customHeight="1" x14ac:dyDescent="0.2">
      <c r="C20" s="34"/>
      <c r="D20" s="38"/>
      <c r="F20" s="15"/>
      <c r="G20" s="13" t="s">
        <v>59</v>
      </c>
      <c r="H20" s="13"/>
    </row>
    <row r="21" spans="1:16" s="14" customFormat="1" ht="5.45" customHeight="1" thickBot="1" x14ac:dyDescent="0.25">
      <c r="C21" s="39"/>
      <c r="D21" s="40"/>
      <c r="F21" s="15"/>
      <c r="G21" s="13"/>
      <c r="H21" s="13"/>
      <c r="J21" s="23"/>
      <c r="K21" s="23"/>
      <c r="L21" s="23"/>
      <c r="M21" s="23"/>
    </row>
    <row r="22" spans="1:16" s="14" customFormat="1" ht="12.2" customHeight="1" thickBot="1" x14ac:dyDescent="0.25">
      <c r="D22" s="41"/>
      <c r="E22" s="42" t="s">
        <v>64</v>
      </c>
      <c r="F22" s="43" t="s">
        <v>65</v>
      </c>
      <c r="G22" s="653" t="s">
        <v>20</v>
      </c>
      <c r="H22" s="654"/>
      <c r="J22" s="23"/>
      <c r="K22" s="23"/>
      <c r="L22" s="23"/>
      <c r="M22" s="23"/>
    </row>
    <row r="23" spans="1:16" s="14" customFormat="1" ht="12.2" customHeight="1" thickBot="1" x14ac:dyDescent="0.25">
      <c r="D23" s="44"/>
      <c r="E23" s="45"/>
      <c r="F23" s="46"/>
      <c r="G23" s="47" t="s">
        <v>21</v>
      </c>
      <c r="H23" s="47" t="s">
        <v>22</v>
      </c>
      <c r="J23" s="23"/>
      <c r="K23" s="23"/>
      <c r="L23" s="23"/>
      <c r="M23" s="23"/>
    </row>
    <row r="24" spans="1:16" s="14" customFormat="1" ht="18" customHeight="1" thickBot="1" x14ac:dyDescent="0.25">
      <c r="D24" s="13"/>
      <c r="E24" s="48">
        <v>1</v>
      </c>
      <c r="F24" s="158">
        <v>45376</v>
      </c>
      <c r="G24" s="602">
        <v>45352</v>
      </c>
      <c r="H24" s="158">
        <f>F24</f>
        <v>45376</v>
      </c>
      <c r="I24" s="49"/>
      <c r="J24" s="23"/>
      <c r="K24" s="23"/>
      <c r="L24" s="23"/>
      <c r="M24" s="23"/>
    </row>
    <row r="25" spans="1:16" s="50" customFormat="1" ht="11.25" x14ac:dyDescent="0.2">
      <c r="J25" s="51"/>
      <c r="K25" s="51"/>
      <c r="L25" s="51"/>
      <c r="M25" s="51"/>
    </row>
    <row r="26" spans="1:16" x14ac:dyDescent="0.2">
      <c r="E26" s="17" t="s">
        <v>66</v>
      </c>
    </row>
    <row r="27" spans="1:16" x14ac:dyDescent="0.2">
      <c r="D27" s="52"/>
      <c r="E27" s="17" t="s">
        <v>67</v>
      </c>
      <c r="F27" s="52"/>
      <c r="G27" s="52"/>
    </row>
    <row r="28" spans="1:16" ht="20.25" customHeight="1" x14ac:dyDescent="0.2">
      <c r="A28" s="154" t="s">
        <v>26</v>
      </c>
      <c r="B28" s="655" t="s">
        <v>68</v>
      </c>
      <c r="C28" s="656"/>
      <c r="D28" s="657"/>
      <c r="E28" s="53" t="s">
        <v>69</v>
      </c>
      <c r="F28" s="54" t="s">
        <v>70</v>
      </c>
      <c r="G28" s="55"/>
      <c r="H28" s="56"/>
      <c r="J28" s="672" t="s">
        <v>606</v>
      </c>
      <c r="K28" s="672"/>
      <c r="L28" s="672"/>
      <c r="M28" s="672"/>
      <c r="N28" s="672"/>
      <c r="O28" s="142"/>
      <c r="P28" s="142"/>
    </row>
    <row r="29" spans="1:16" ht="22.5" customHeight="1" x14ac:dyDescent="0.2">
      <c r="A29" s="155" t="s">
        <v>71</v>
      </c>
      <c r="B29" s="658" t="s">
        <v>72</v>
      </c>
      <c r="C29" s="659"/>
      <c r="D29" s="660"/>
      <c r="E29" s="58"/>
      <c r="F29" s="59" t="s">
        <v>73</v>
      </c>
      <c r="G29" s="60"/>
      <c r="H29" s="59" t="s">
        <v>74</v>
      </c>
      <c r="J29" s="673" t="s">
        <v>126</v>
      </c>
      <c r="K29" s="673"/>
      <c r="L29" s="153">
        <v>513900000</v>
      </c>
      <c r="M29" s="140"/>
      <c r="N29" s="141"/>
      <c r="O29" s="146"/>
      <c r="P29" s="146"/>
    </row>
    <row r="30" spans="1:16" ht="17.25" customHeight="1" x14ac:dyDescent="0.25">
      <c r="A30" s="155" t="s">
        <v>75</v>
      </c>
      <c r="B30" s="658"/>
      <c r="C30" s="659"/>
      <c r="D30" s="660"/>
      <c r="E30" s="58"/>
      <c r="F30" s="59" t="s">
        <v>76</v>
      </c>
      <c r="G30" s="57" t="s">
        <v>77</v>
      </c>
      <c r="H30" s="59" t="s">
        <v>78</v>
      </c>
      <c r="J30" s="143"/>
      <c r="K30" s="145" t="s">
        <v>127</v>
      </c>
      <c r="L30" s="145" t="s">
        <v>128</v>
      </c>
      <c r="M30" s="152" t="s">
        <v>129</v>
      </c>
      <c r="N30" s="152" t="s">
        <v>130</v>
      </c>
      <c r="O30" s="142" t="s">
        <v>132</v>
      </c>
      <c r="P30" s="142"/>
    </row>
    <row r="31" spans="1:16" x14ac:dyDescent="0.2">
      <c r="A31" s="61"/>
      <c r="B31" s="661"/>
      <c r="C31" s="662"/>
      <c r="D31" s="663"/>
      <c r="E31" s="62"/>
      <c r="F31" s="63" t="s">
        <v>79</v>
      </c>
      <c r="G31" s="64"/>
      <c r="H31" s="63" t="s">
        <v>80</v>
      </c>
      <c r="J31" s="174" t="s">
        <v>135</v>
      </c>
      <c r="K31" s="175">
        <f>ROUND((L31/1.2),0)</f>
        <v>135037983</v>
      </c>
      <c r="L31" s="175">
        <f>'кс-2 №1корр'!O578</f>
        <v>162045579</v>
      </c>
      <c r="M31" s="176">
        <v>1</v>
      </c>
      <c r="N31" s="177">
        <v>1</v>
      </c>
      <c r="O31" s="142"/>
      <c r="P31" s="142"/>
    </row>
    <row r="32" spans="1:16" ht="13.5" thickBot="1" x14ac:dyDescent="0.25">
      <c r="A32" s="65">
        <v>1</v>
      </c>
      <c r="B32" s="677">
        <v>2</v>
      </c>
      <c r="C32" s="678"/>
      <c r="D32" s="679"/>
      <c r="E32" s="65">
        <v>3</v>
      </c>
      <c r="F32" s="65">
        <v>4</v>
      </c>
      <c r="G32" s="65">
        <v>5</v>
      </c>
      <c r="H32" s="65">
        <v>6</v>
      </c>
      <c r="J32" s="174"/>
      <c r="K32" s="178"/>
      <c r="L32" s="175"/>
      <c r="M32" s="176"/>
      <c r="N32" s="177"/>
      <c r="O32" s="146"/>
      <c r="P32" s="142"/>
    </row>
    <row r="33" spans="1:17" ht="27" customHeight="1" thickBot="1" x14ac:dyDescent="0.25">
      <c r="A33" s="66"/>
      <c r="B33" s="680" t="s">
        <v>81</v>
      </c>
      <c r="C33" s="681"/>
      <c r="D33" s="682"/>
      <c r="E33" s="67" t="s">
        <v>82</v>
      </c>
      <c r="F33" s="68">
        <f>F34</f>
        <v>135037983</v>
      </c>
      <c r="G33" s="68">
        <f>G34</f>
        <v>135037983</v>
      </c>
      <c r="H33" s="68">
        <f>H34</f>
        <v>135037983</v>
      </c>
      <c r="I33" s="16"/>
      <c r="J33" s="179"/>
      <c r="K33" s="180"/>
      <c r="L33" s="180"/>
      <c r="M33" s="181"/>
      <c r="N33" s="182"/>
      <c r="O33" s="146"/>
      <c r="P33" s="146"/>
      <c r="Q33" s="159"/>
    </row>
    <row r="34" spans="1:17" ht="18.75" customHeight="1" x14ac:dyDescent="0.2">
      <c r="A34" s="69" t="s">
        <v>27</v>
      </c>
      <c r="B34" s="650" t="s">
        <v>83</v>
      </c>
      <c r="C34" s="651"/>
      <c r="D34" s="652"/>
      <c r="E34" s="61"/>
      <c r="F34" s="70">
        <f>G34</f>
        <v>135037983</v>
      </c>
      <c r="G34" s="71">
        <f>H34</f>
        <v>135037983</v>
      </c>
      <c r="H34" s="150">
        <f>K31</f>
        <v>135037983</v>
      </c>
      <c r="I34" s="16"/>
      <c r="J34" s="183"/>
      <c r="K34" s="184"/>
      <c r="L34" s="184"/>
      <c r="M34" s="185"/>
      <c r="N34" s="186"/>
      <c r="O34" s="146"/>
      <c r="P34" s="161"/>
    </row>
    <row r="35" spans="1:17" hidden="1" x14ac:dyDescent="0.2">
      <c r="A35" s="69" t="s">
        <v>24</v>
      </c>
      <c r="B35" s="650" t="s">
        <v>83</v>
      </c>
      <c r="C35" s="651"/>
      <c r="D35" s="652"/>
      <c r="E35" s="61"/>
      <c r="F35" s="70">
        <f t="shared" ref="F35:G39" si="0">G35</f>
        <v>0</v>
      </c>
      <c r="G35" s="71">
        <f t="shared" si="0"/>
        <v>0</v>
      </c>
      <c r="H35" s="72">
        <f>SUM(I35:Q35)</f>
        <v>0</v>
      </c>
      <c r="I35" s="16"/>
      <c r="J35" s="187"/>
      <c r="K35" s="188"/>
      <c r="L35" s="188"/>
      <c r="M35" s="189"/>
      <c r="N35" s="177"/>
      <c r="O35" s="142"/>
      <c r="P35" s="142"/>
    </row>
    <row r="36" spans="1:17" hidden="1" x14ac:dyDescent="0.2">
      <c r="A36" s="69" t="s">
        <v>28</v>
      </c>
      <c r="B36" s="650" t="s">
        <v>84</v>
      </c>
      <c r="C36" s="651"/>
      <c r="D36" s="652"/>
      <c r="E36" s="61"/>
      <c r="F36" s="70">
        <f t="shared" si="0"/>
        <v>0</v>
      </c>
      <c r="G36" s="71">
        <f t="shared" si="0"/>
        <v>0</v>
      </c>
      <c r="H36" s="72">
        <f>SUM(I36:Q36)</f>
        <v>0</v>
      </c>
      <c r="I36" s="16"/>
      <c r="J36" s="187"/>
      <c r="K36" s="188"/>
      <c r="L36" s="188"/>
      <c r="M36" s="189"/>
      <c r="N36" s="177"/>
      <c r="O36" s="671"/>
      <c r="P36" s="671"/>
    </row>
    <row r="37" spans="1:17" hidden="1" x14ac:dyDescent="0.2">
      <c r="A37" s="69" t="s">
        <v>29</v>
      </c>
      <c r="B37" s="650" t="s">
        <v>85</v>
      </c>
      <c r="C37" s="651"/>
      <c r="D37" s="652"/>
      <c r="E37" s="61"/>
      <c r="F37" s="70"/>
      <c r="G37" s="71"/>
      <c r="H37" s="72"/>
      <c r="I37" s="16"/>
      <c r="J37" s="187"/>
      <c r="K37" s="188"/>
      <c r="L37" s="188"/>
      <c r="M37" s="189"/>
      <c r="N37" s="176"/>
      <c r="O37" s="146"/>
      <c r="P37" s="146"/>
    </row>
    <row r="38" spans="1:17" hidden="1" x14ac:dyDescent="0.2">
      <c r="A38" s="69" t="s">
        <v>29</v>
      </c>
      <c r="B38" s="650" t="s">
        <v>86</v>
      </c>
      <c r="C38" s="651"/>
      <c r="D38" s="652"/>
      <c r="E38" s="61"/>
      <c r="F38" s="70"/>
      <c r="G38" s="71"/>
      <c r="H38" s="72"/>
      <c r="I38" s="16"/>
      <c r="J38" s="187"/>
      <c r="K38" s="188"/>
      <c r="L38" s="188"/>
      <c r="M38" s="189"/>
      <c r="N38" s="176"/>
      <c r="O38" s="142"/>
      <c r="P38" s="142"/>
    </row>
    <row r="39" spans="1:17" hidden="1" x14ac:dyDescent="0.2">
      <c r="A39" s="69" t="s">
        <v>30</v>
      </c>
      <c r="B39" s="650" t="s">
        <v>87</v>
      </c>
      <c r="C39" s="651"/>
      <c r="D39" s="652"/>
      <c r="E39" s="61"/>
      <c r="F39" s="70">
        <f t="shared" si="0"/>
        <v>0</v>
      </c>
      <c r="G39" s="71">
        <f t="shared" si="0"/>
        <v>0</v>
      </c>
      <c r="H39" s="72">
        <f>SUM(I39:Q39)</f>
        <v>0</v>
      </c>
      <c r="I39" s="16"/>
      <c r="J39" s="187"/>
      <c r="K39" s="188"/>
      <c r="L39" s="188"/>
      <c r="M39" s="189"/>
      <c r="N39" s="177"/>
      <c r="O39" s="142"/>
      <c r="P39" s="142"/>
    </row>
    <row r="40" spans="1:17" ht="14.25" customHeight="1" x14ac:dyDescent="0.2">
      <c r="A40" s="75"/>
      <c r="E40" s="675" t="s">
        <v>88</v>
      </c>
      <c r="F40" s="675"/>
      <c r="G40" s="675"/>
      <c r="H40" s="76">
        <f>H33</f>
        <v>135037983</v>
      </c>
      <c r="I40" s="16"/>
      <c r="J40" s="187"/>
      <c r="K40" s="188"/>
      <c r="L40" s="188"/>
      <c r="M40" s="176"/>
      <c r="N40" s="176"/>
      <c r="O40" s="146"/>
      <c r="P40" s="161"/>
    </row>
    <row r="41" spans="1:17" ht="14.25" customHeight="1" x14ac:dyDescent="0.2">
      <c r="A41" s="75"/>
      <c r="E41" s="675" t="s">
        <v>89</v>
      </c>
      <c r="F41" s="675"/>
      <c r="G41" s="675"/>
      <c r="H41" s="76">
        <f>ROUND(H40*0.2,0)</f>
        <v>27007597</v>
      </c>
      <c r="I41" s="16"/>
      <c r="J41" s="187"/>
      <c r="K41" s="188"/>
      <c r="L41" s="188"/>
      <c r="M41" s="189"/>
      <c r="N41" s="190"/>
      <c r="O41" s="146"/>
      <c r="P41" s="142"/>
    </row>
    <row r="42" spans="1:17" ht="14.25" customHeight="1" x14ac:dyDescent="0.2">
      <c r="A42" s="75"/>
      <c r="E42" s="675" t="s">
        <v>90</v>
      </c>
      <c r="F42" s="675"/>
      <c r="G42" s="675"/>
      <c r="H42" s="76">
        <f>H40+H41</f>
        <v>162045580</v>
      </c>
      <c r="I42" s="16"/>
      <c r="J42" s="163"/>
      <c r="K42" s="164"/>
      <c r="L42" s="164"/>
      <c r="M42" s="165"/>
      <c r="N42" s="162"/>
      <c r="O42" s="142"/>
      <c r="P42" s="142"/>
    </row>
    <row r="43" spans="1:17" ht="12.75" hidden="1" customHeight="1" x14ac:dyDescent="0.2">
      <c r="A43" s="78"/>
      <c r="B43" s="79"/>
      <c r="C43" s="79"/>
      <c r="D43" s="80"/>
      <c r="E43" s="61"/>
      <c r="F43" s="81"/>
      <c r="G43" s="82"/>
      <c r="H43" s="83"/>
      <c r="I43" s="16"/>
      <c r="J43" s="163"/>
      <c r="K43" s="164"/>
      <c r="L43" s="164"/>
      <c r="M43" s="165"/>
      <c r="N43" s="162"/>
      <c r="O43" s="142"/>
      <c r="P43" s="142"/>
    </row>
    <row r="44" spans="1:17" ht="12.75" hidden="1" customHeight="1" x14ac:dyDescent="0.2">
      <c r="A44" s="78" t="s">
        <v>91</v>
      </c>
      <c r="B44" s="84"/>
      <c r="C44" s="84"/>
      <c r="D44" s="85" t="s">
        <v>92</v>
      </c>
      <c r="E44" s="61"/>
      <c r="F44" s="72" t="e">
        <v>#REF!</v>
      </c>
      <c r="G44" s="71" t="e">
        <v>#REF!</v>
      </c>
      <c r="H44" s="86">
        <v>68388.36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20"/>
      <c r="B45" s="87"/>
      <c r="C45" s="87"/>
      <c r="D45" s="88" t="s">
        <v>93</v>
      </c>
      <c r="E45" s="21"/>
      <c r="F45" s="89"/>
      <c r="G45" s="71" t="e">
        <v>#REF!</v>
      </c>
      <c r="H45" s="90">
        <v>437891.54</v>
      </c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20"/>
      <c r="B46" s="87"/>
      <c r="C46" s="87"/>
      <c r="D46" s="88" t="s">
        <v>94</v>
      </c>
      <c r="E46" s="21"/>
      <c r="F46" s="89"/>
      <c r="G46" s="71">
        <v>0</v>
      </c>
      <c r="H46" s="90">
        <v>0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92</v>
      </c>
      <c r="E47" s="21"/>
      <c r="F47" s="89"/>
      <c r="G47" s="71">
        <v>0</v>
      </c>
      <c r="H47" s="90">
        <v>0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95</v>
      </c>
      <c r="E48" s="21"/>
      <c r="F48" s="89"/>
      <c r="G48" s="71">
        <v>0</v>
      </c>
      <c r="H48" s="86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69" t="s">
        <v>96</v>
      </c>
      <c r="B49" s="91"/>
      <c r="C49" s="91"/>
      <c r="D49" s="80" t="s">
        <v>92</v>
      </c>
      <c r="E49" s="61"/>
      <c r="F49" s="92">
        <v>0</v>
      </c>
      <c r="G49" s="93">
        <v>0</v>
      </c>
      <c r="H49" s="83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3.5" hidden="1" customHeight="1" thickBot="1" x14ac:dyDescent="0.25">
      <c r="A50" s="69"/>
      <c r="B50" s="91"/>
      <c r="C50" s="91"/>
      <c r="D50" s="80"/>
      <c r="E50" s="61"/>
      <c r="F50" s="94"/>
      <c r="G50" s="71"/>
      <c r="H50" s="86"/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97</v>
      </c>
      <c r="B51" s="91"/>
      <c r="C51" s="91"/>
      <c r="D51" s="80" t="s">
        <v>98</v>
      </c>
      <c r="E51" s="61"/>
      <c r="F51" s="94">
        <v>0</v>
      </c>
      <c r="G51" s="71">
        <v>0</v>
      </c>
      <c r="H51" s="86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5.75" hidden="1" customHeight="1" x14ac:dyDescent="0.2">
      <c r="A52" s="69"/>
      <c r="B52" s="91"/>
      <c r="C52" s="91"/>
      <c r="D52" s="80" t="s">
        <v>99</v>
      </c>
      <c r="E52" s="61"/>
      <c r="F52" s="94">
        <v>0</v>
      </c>
      <c r="G52" s="82">
        <v>0</v>
      </c>
      <c r="H52" s="95">
        <v>0</v>
      </c>
      <c r="I52" s="16"/>
      <c r="J52" s="163"/>
      <c r="K52" s="164"/>
      <c r="L52" s="164"/>
      <c r="M52" s="165"/>
      <c r="N52" s="162"/>
      <c r="O52" s="142"/>
      <c r="P52" s="142"/>
    </row>
    <row r="53" spans="1:16" ht="15.75" hidden="1" customHeight="1" x14ac:dyDescent="0.2">
      <c r="A53" s="69"/>
      <c r="B53" s="91"/>
      <c r="C53" s="91"/>
      <c r="D53" s="80"/>
      <c r="E53" s="61"/>
      <c r="F53" s="96"/>
      <c r="G53" s="97"/>
      <c r="H53" s="98"/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20" t="s">
        <v>100</v>
      </c>
      <c r="B54" s="99"/>
      <c r="C54" s="99"/>
      <c r="D54" s="100" t="s">
        <v>92</v>
      </c>
      <c r="E54" s="21"/>
      <c r="F54" s="94">
        <v>0</v>
      </c>
      <c r="G54" s="71">
        <v>0</v>
      </c>
      <c r="H54" s="86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2.75" hidden="1" customHeight="1" x14ac:dyDescent="0.2">
      <c r="A55" s="20"/>
      <c r="B55" s="99"/>
      <c r="C55" s="99"/>
      <c r="D55" s="100"/>
      <c r="E55" s="21"/>
      <c r="F55" s="94"/>
      <c r="G55" s="71"/>
      <c r="H55" s="86"/>
      <c r="I55" s="16"/>
      <c r="J55" s="163"/>
      <c r="K55" s="164"/>
      <c r="L55" s="164"/>
      <c r="M55" s="165"/>
      <c r="N55" s="166"/>
    </row>
    <row r="56" spans="1:16" ht="12.75" hidden="1" customHeight="1" x14ac:dyDescent="0.2">
      <c r="A56" s="20" t="s">
        <v>97</v>
      </c>
      <c r="B56" s="99"/>
      <c r="C56" s="99"/>
      <c r="D56" s="100" t="s">
        <v>101</v>
      </c>
      <c r="E56" s="21"/>
      <c r="F56" s="94">
        <v>401728.83</v>
      </c>
      <c r="G56" s="71">
        <v>401728.83</v>
      </c>
      <c r="H56" s="86">
        <v>401728.83</v>
      </c>
      <c r="I56" s="16"/>
      <c r="J56" s="163"/>
      <c r="K56" s="164"/>
      <c r="L56" s="164"/>
      <c r="M56" s="165"/>
      <c r="N56" s="166"/>
    </row>
    <row r="57" spans="1:16" ht="12.75" hidden="1" customHeight="1" x14ac:dyDescent="0.2">
      <c r="A57" s="20"/>
      <c r="B57" s="99"/>
      <c r="C57" s="99"/>
      <c r="D57" s="100"/>
      <c r="E57" s="21"/>
      <c r="F57" s="96"/>
      <c r="G57" s="101"/>
      <c r="H57" s="102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100</v>
      </c>
      <c r="B58" s="99"/>
      <c r="C58" s="99"/>
      <c r="D58" s="100" t="s">
        <v>92</v>
      </c>
      <c r="E58" s="21"/>
      <c r="F58" s="94">
        <v>72311.19</v>
      </c>
      <c r="G58" s="71">
        <v>72311.19</v>
      </c>
      <c r="H58" s="86">
        <v>72311.19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/>
      <c r="B60" s="99"/>
      <c r="C60" s="99"/>
      <c r="D60" s="100"/>
      <c r="E60" s="21"/>
      <c r="F60" s="56"/>
      <c r="G60" s="103"/>
      <c r="H60" s="86"/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104"/>
      <c r="B61" s="105"/>
      <c r="C61" s="105"/>
      <c r="D61" s="106"/>
      <c r="E61" s="60"/>
      <c r="F61" s="107"/>
      <c r="G61" s="107"/>
      <c r="H61" s="108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 t="s">
        <v>102</v>
      </c>
      <c r="E62" s="21"/>
      <c r="F62" s="109"/>
      <c r="G62" s="110">
        <v>0</v>
      </c>
      <c r="H62" s="111">
        <v>0</v>
      </c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20"/>
      <c r="B63" s="99"/>
      <c r="C63" s="99"/>
      <c r="D63" s="100" t="s">
        <v>92</v>
      </c>
      <c r="E63" s="21"/>
      <c r="F63" s="112"/>
      <c r="G63" s="113">
        <v>0</v>
      </c>
      <c r="H63" s="114">
        <v>0</v>
      </c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103</v>
      </c>
      <c r="E64" s="21"/>
      <c r="F64" s="112"/>
      <c r="G64" s="113">
        <v>0</v>
      </c>
      <c r="H64" s="114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104</v>
      </c>
      <c r="E65" s="60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92</v>
      </c>
      <c r="E66" s="21"/>
      <c r="F66" s="115"/>
      <c r="G66" s="116">
        <v>0</v>
      </c>
      <c r="H66" s="117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118"/>
      <c r="B67" s="104"/>
      <c r="C67" s="104"/>
      <c r="D67" s="85" t="s">
        <v>105</v>
      </c>
      <c r="E67" s="60"/>
      <c r="F67" s="119"/>
      <c r="G67" s="110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87"/>
      <c r="C68" s="87"/>
      <c r="D68" s="88" t="s">
        <v>106</v>
      </c>
      <c r="E68" s="21"/>
      <c r="F68" s="112"/>
      <c r="G68" s="113">
        <v>0</v>
      </c>
      <c r="H68" s="114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20"/>
      <c r="B69" s="87"/>
      <c r="C69" s="87"/>
      <c r="D69" s="88" t="s">
        <v>92</v>
      </c>
      <c r="E69" s="21"/>
      <c r="F69" s="112"/>
      <c r="G69" s="113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107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118"/>
      <c r="B71" s="105"/>
      <c r="C71" s="105"/>
      <c r="D71" s="106" t="s">
        <v>108</v>
      </c>
      <c r="E71" s="60"/>
      <c r="F71" s="119"/>
      <c r="G71" s="110">
        <v>0</v>
      </c>
      <c r="H71" s="111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118"/>
      <c r="B72" s="105"/>
      <c r="C72" s="105"/>
      <c r="D72" s="106" t="s">
        <v>92</v>
      </c>
      <c r="E72" s="60"/>
      <c r="F72" s="119"/>
      <c r="G72" s="110">
        <v>0</v>
      </c>
      <c r="H72" s="111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109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20" t="s">
        <v>34</v>
      </c>
      <c r="B74" s="121"/>
      <c r="C74" s="121"/>
      <c r="D74" s="122" t="s">
        <v>110</v>
      </c>
      <c r="E74" s="123"/>
      <c r="F74" s="124"/>
      <c r="G74" s="125" t="e">
        <v>#REF!</v>
      </c>
      <c r="H74" s="126"/>
      <c r="I74" s="16"/>
      <c r="J74" s="163"/>
      <c r="K74" s="164"/>
      <c r="L74" s="164"/>
      <c r="M74" s="165"/>
      <c r="N74" s="166"/>
    </row>
    <row r="75" spans="1:14" ht="13.5" hidden="1" customHeight="1" thickBot="1" x14ac:dyDescent="0.25">
      <c r="A75" s="50"/>
      <c r="B75" s="50"/>
      <c r="C75" s="50"/>
      <c r="F75" s="50"/>
      <c r="G75" s="32" t="s">
        <v>111</v>
      </c>
      <c r="H75" s="127">
        <v>379935.31</v>
      </c>
      <c r="I75" s="16"/>
      <c r="J75" s="163"/>
      <c r="K75" s="164"/>
      <c r="L75" s="164"/>
      <c r="M75" s="165"/>
      <c r="N75" s="166"/>
    </row>
    <row r="76" spans="1:14" ht="13.5" hidden="1" customHeight="1" thickBot="1" x14ac:dyDescent="0.25">
      <c r="F76" s="50"/>
      <c r="G76" s="32" t="s">
        <v>112</v>
      </c>
      <c r="H76" s="127">
        <v>68388.36</v>
      </c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F77" s="676" t="s">
        <v>113</v>
      </c>
      <c r="G77" s="676"/>
      <c r="H77" s="127">
        <v>448323.67</v>
      </c>
      <c r="I77" s="16"/>
      <c r="J77" s="163"/>
      <c r="K77" s="164"/>
      <c r="L77" s="164"/>
      <c r="M77" s="165"/>
      <c r="N77" s="166"/>
    </row>
    <row r="78" spans="1:14" ht="12.75" hidden="1" customHeight="1" x14ac:dyDescent="0.2">
      <c r="F78" s="50"/>
      <c r="G78" s="50"/>
      <c r="H78" s="128"/>
      <c r="I78" s="16"/>
      <c r="J78" s="163"/>
      <c r="K78" s="164"/>
      <c r="L78" s="164"/>
      <c r="M78" s="165"/>
      <c r="N78" s="166"/>
    </row>
    <row r="79" spans="1:14" x14ac:dyDescent="0.2">
      <c r="E79" s="13" t="s">
        <v>114</v>
      </c>
      <c r="F79" s="50"/>
      <c r="G79" s="50"/>
      <c r="H79" s="409">
        <f>H42/2</f>
        <v>81022790</v>
      </c>
      <c r="I79" s="16"/>
      <c r="J79" s="163"/>
      <c r="K79" s="164"/>
      <c r="L79" s="164"/>
      <c r="M79" s="165"/>
      <c r="N79" s="166"/>
    </row>
    <row r="80" spans="1:14" ht="13.5" thickBot="1" x14ac:dyDescent="0.25">
      <c r="E80" s="13" t="s">
        <v>115</v>
      </c>
      <c r="F80" s="50"/>
      <c r="G80" s="50"/>
      <c r="H80" s="76">
        <f>H79</f>
        <v>81022790</v>
      </c>
      <c r="I80" s="16"/>
      <c r="J80" s="167"/>
      <c r="K80" s="168"/>
      <c r="L80" s="168"/>
      <c r="M80" s="169"/>
      <c r="N80" s="170"/>
    </row>
    <row r="81" spans="1:15" ht="13.5" thickTop="1" x14ac:dyDescent="0.2">
      <c r="E81" s="13" t="s">
        <v>116</v>
      </c>
      <c r="F81" s="50"/>
      <c r="G81" s="50"/>
      <c r="H81" s="76">
        <f>H80/120*20</f>
        <v>13503798.333333332</v>
      </c>
      <c r="I81" s="74"/>
      <c r="J81" s="147"/>
      <c r="K81" s="151">
        <f>SUM(K31:K80)</f>
        <v>135037983</v>
      </c>
      <c r="L81" s="151">
        <f>SUM(L31:L80)</f>
        <v>162045579</v>
      </c>
      <c r="M81" s="148"/>
      <c r="N81" s="149"/>
      <c r="O81" s="146">
        <f>F33-K81</f>
        <v>0</v>
      </c>
    </row>
    <row r="82" spans="1:15" x14ac:dyDescent="0.2">
      <c r="F82" s="50"/>
      <c r="G82" s="50"/>
      <c r="H82" s="128"/>
      <c r="I82" s="74"/>
      <c r="J82" s="77"/>
      <c r="N82" s="73"/>
    </row>
    <row r="83" spans="1:15" ht="15.75" x14ac:dyDescent="0.25">
      <c r="F83" s="50"/>
      <c r="G83" s="50"/>
      <c r="H83" s="128"/>
      <c r="I83" s="74"/>
      <c r="J83" s="77" t="s">
        <v>131</v>
      </c>
      <c r="K83" s="77"/>
      <c r="L83" s="144">
        <f>L29-L81</f>
        <v>351854421</v>
      </c>
      <c r="N83" s="73"/>
    </row>
    <row r="84" spans="1:15" s="130" customFormat="1" ht="25.5" customHeight="1" x14ac:dyDescent="0.2">
      <c r="A84" s="129" t="s">
        <v>54</v>
      </c>
      <c r="B84" s="129"/>
      <c r="C84" s="666" t="s">
        <v>117</v>
      </c>
      <c r="D84" s="666"/>
      <c r="E84" s="666"/>
      <c r="F84" s="667"/>
      <c r="G84" s="667"/>
      <c r="H84" s="130" t="s">
        <v>118</v>
      </c>
      <c r="I84" s="131"/>
      <c r="J84" s="132"/>
      <c r="K84" s="133"/>
      <c r="L84" s="16"/>
      <c r="M84" s="133"/>
      <c r="N84" s="73"/>
    </row>
    <row r="85" spans="1:15" s="130" customFormat="1" ht="9.75" customHeight="1" x14ac:dyDescent="0.2">
      <c r="C85" s="668" t="s">
        <v>119</v>
      </c>
      <c r="D85" s="668"/>
      <c r="E85" s="668"/>
      <c r="F85" s="664" t="s">
        <v>120</v>
      </c>
      <c r="G85" s="664"/>
      <c r="H85" s="134" t="s">
        <v>121</v>
      </c>
      <c r="I85" s="135"/>
      <c r="J85" s="132"/>
      <c r="K85" s="133"/>
      <c r="L85" s="16"/>
      <c r="M85" s="133"/>
      <c r="N85" s="73"/>
    </row>
    <row r="86" spans="1:15" s="134" customFormat="1" ht="15.75" customHeight="1" x14ac:dyDescent="0.2">
      <c r="D86" s="665"/>
      <c r="E86" s="665"/>
      <c r="F86" s="130"/>
      <c r="G86" s="130"/>
      <c r="H86" s="130"/>
      <c r="I86" s="131"/>
      <c r="J86" s="132"/>
      <c r="K86" s="136"/>
      <c r="L86" s="16"/>
      <c r="M86" s="133"/>
      <c r="N86" s="73"/>
    </row>
    <row r="87" spans="1:15" s="130" customFormat="1" ht="12.75" hidden="1" customHeight="1" x14ac:dyDescent="0.2">
      <c r="J87" s="133"/>
      <c r="K87" s="133"/>
      <c r="L87" s="16"/>
      <c r="M87" s="133"/>
      <c r="N87" s="73"/>
    </row>
    <row r="88" spans="1:15" s="130" customFormat="1" ht="12.75" hidden="1" customHeight="1" x14ac:dyDescent="0.2">
      <c r="J88" s="133"/>
      <c r="K88" s="133"/>
      <c r="L88" s="16"/>
      <c r="M88" s="133"/>
      <c r="N88" s="73"/>
    </row>
    <row r="89" spans="1:15" s="130" customFormat="1" x14ac:dyDescent="0.2">
      <c r="B89" s="50" t="s">
        <v>122</v>
      </c>
      <c r="J89" s="133"/>
      <c r="K89" s="133"/>
      <c r="L89" s="16"/>
      <c r="M89" s="133"/>
      <c r="N89" s="73"/>
    </row>
    <row r="90" spans="1:15" s="130" customFormat="1" x14ac:dyDescent="0.2">
      <c r="J90" s="133"/>
      <c r="K90" s="133"/>
      <c r="L90" s="16"/>
      <c r="M90" s="133"/>
    </row>
    <row r="91" spans="1:15" s="130" customFormat="1" x14ac:dyDescent="0.2">
      <c r="J91" s="133"/>
      <c r="K91" s="133"/>
      <c r="L91" s="16"/>
      <c r="M91" s="13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C93" s="669"/>
      <c r="D93" s="670"/>
      <c r="E93" s="670"/>
      <c r="F93" s="670"/>
      <c r="G93" s="670"/>
      <c r="H93" s="137"/>
      <c r="J93" s="133"/>
      <c r="K93" s="133"/>
      <c r="L93" s="133"/>
      <c r="M93" s="133"/>
    </row>
    <row r="94" spans="1:15" s="130" customFormat="1" ht="30.6" customHeight="1" x14ac:dyDescent="0.2">
      <c r="A94" s="129" t="s">
        <v>55</v>
      </c>
      <c r="B94" s="17"/>
      <c r="C94" s="669" t="s">
        <v>123</v>
      </c>
      <c r="D94" s="670"/>
      <c r="E94" s="670"/>
      <c r="F94" s="674"/>
      <c r="G94" s="674"/>
      <c r="H94" s="137" t="s">
        <v>124</v>
      </c>
      <c r="J94" s="133"/>
      <c r="K94" s="133"/>
      <c r="L94" s="133"/>
      <c r="M94" s="133"/>
    </row>
    <row r="95" spans="1:15" s="130" customFormat="1" x14ac:dyDescent="0.2">
      <c r="D95" s="138" t="s">
        <v>119</v>
      </c>
      <c r="E95" s="134"/>
      <c r="F95" s="664" t="s">
        <v>120</v>
      </c>
      <c r="G95" s="664"/>
      <c r="H95" s="139" t="s">
        <v>121</v>
      </c>
      <c r="J95" s="133"/>
      <c r="K95" s="133"/>
      <c r="L95" s="133"/>
      <c r="M95" s="133"/>
    </row>
    <row r="96" spans="1:15" s="130" customFormat="1" x14ac:dyDescent="0.2">
      <c r="D96" s="665" t="s">
        <v>125</v>
      </c>
      <c r="E96" s="665"/>
      <c r="J96" s="133"/>
      <c r="K96" s="133"/>
      <c r="L96" s="133"/>
      <c r="M96" s="133"/>
    </row>
    <row r="97" spans="2:13" s="130" customFormat="1" x14ac:dyDescent="0.2">
      <c r="B97" s="50" t="s">
        <v>122</v>
      </c>
      <c r="J97" s="133"/>
      <c r="K97" s="133"/>
      <c r="L97" s="133"/>
      <c r="M97" s="133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FF00"/>
    <pageSetUpPr fitToPage="1"/>
  </sheetPr>
  <dimension ref="A1:AT587"/>
  <sheetViews>
    <sheetView tabSelected="1" topLeftCell="A6" zoomScaleNormal="100" workbookViewId="0">
      <selection activeCell="J84" sqref="J84"/>
    </sheetView>
  </sheetViews>
  <sheetFormatPr defaultColWidth="9.140625" defaultRowHeight="15" outlineLevelRow="1" x14ac:dyDescent="0.25"/>
  <cols>
    <col min="1" max="1" width="25.5703125" style="448" customWidth="1"/>
    <col min="2" max="2" width="64.5703125" style="477" customWidth="1"/>
    <col min="3" max="3" width="10.5703125" style="478" customWidth="1"/>
    <col min="4" max="4" width="12.5703125" style="437" hidden="1" customWidth="1"/>
    <col min="5" max="5" width="15.42578125" style="425" hidden="1" customWidth="1"/>
    <col min="6" max="6" width="17.5703125" style="425" hidden="1" customWidth="1"/>
    <col min="7" max="7" width="13.42578125" style="425" hidden="1" customWidth="1"/>
    <col min="8" max="8" width="16.7109375" style="425" hidden="1" customWidth="1"/>
    <col min="9" max="9" width="18.5703125" style="425" hidden="1" customWidth="1"/>
    <col min="10" max="10" width="15.42578125" style="497" customWidth="1"/>
    <col min="11" max="11" width="10.28515625" style="486" customWidth="1"/>
    <col min="12" max="12" width="14.28515625" style="486" customWidth="1"/>
    <col min="13" max="13" width="13.42578125" style="486" customWidth="1"/>
    <col min="14" max="14" width="17.5703125" style="486" customWidth="1"/>
    <col min="15" max="15" width="18.5703125" style="486" customWidth="1"/>
    <col min="16" max="16" width="13.5703125" style="196" hidden="1" customWidth="1"/>
    <col min="17" max="16384" width="9.140625" style="196"/>
  </cols>
  <sheetData>
    <row r="1" spans="1:23" s="2" customFormat="1" x14ac:dyDescent="0.25">
      <c r="A1" s="438"/>
      <c r="B1" s="439"/>
      <c r="C1" s="439"/>
      <c r="D1" s="418"/>
      <c r="E1" s="418"/>
      <c r="F1" s="418"/>
      <c r="G1" s="418"/>
      <c r="H1" s="418"/>
      <c r="I1" s="418"/>
      <c r="J1" s="439"/>
      <c r="K1" s="439"/>
      <c r="L1" s="439"/>
      <c r="M1" s="439"/>
      <c r="N1" s="439"/>
      <c r="O1" s="439"/>
    </row>
    <row r="2" spans="1:23" s="2" customFormat="1" x14ac:dyDescent="0.25">
      <c r="A2" s="438"/>
      <c r="B2" s="439"/>
      <c r="C2" s="439"/>
      <c r="D2" s="418"/>
      <c r="E2" s="418"/>
      <c r="F2" s="418"/>
      <c r="G2" s="418"/>
      <c r="H2" s="418"/>
      <c r="I2" s="418"/>
      <c r="J2" s="439"/>
      <c r="K2" s="439"/>
      <c r="L2" s="439"/>
      <c r="M2" s="686" t="s">
        <v>0</v>
      </c>
      <c r="N2" s="687"/>
      <c r="O2" s="688"/>
    </row>
    <row r="3" spans="1:23" s="2" customFormat="1" x14ac:dyDescent="0.25">
      <c r="A3" s="438"/>
      <c r="B3" s="439"/>
      <c r="C3" s="439"/>
      <c r="D3" s="418"/>
      <c r="E3" s="418"/>
      <c r="F3" s="418"/>
      <c r="G3" s="418"/>
      <c r="H3" s="418"/>
      <c r="I3" s="418"/>
      <c r="J3" s="439"/>
      <c r="K3" s="439"/>
      <c r="L3" s="481" t="s">
        <v>1</v>
      </c>
      <c r="M3" s="686" t="s">
        <v>2</v>
      </c>
      <c r="N3" s="687"/>
      <c r="O3" s="688"/>
    </row>
    <row r="4" spans="1:23" s="2" customFormat="1" x14ac:dyDescent="0.25">
      <c r="A4" s="438"/>
      <c r="B4" s="482"/>
      <c r="C4" s="439"/>
      <c r="D4" s="418"/>
      <c r="E4" s="418"/>
      <c r="F4" s="418"/>
      <c r="G4" s="418"/>
      <c r="H4" s="418"/>
      <c r="I4" s="418"/>
      <c r="J4" s="439"/>
      <c r="K4" s="439"/>
      <c r="L4" s="481"/>
      <c r="M4" s="689"/>
      <c r="N4" s="690"/>
      <c r="O4" s="691"/>
    </row>
    <row r="5" spans="1:23" s="2" customFormat="1" ht="12.6" customHeight="1" x14ac:dyDescent="0.25">
      <c r="A5" s="440" t="s">
        <v>3</v>
      </c>
      <c r="B5" s="441"/>
      <c r="C5" s="442"/>
      <c r="D5" s="418"/>
      <c r="E5" s="418"/>
      <c r="F5" s="418"/>
      <c r="G5" s="418"/>
      <c r="H5" s="418"/>
      <c r="I5" s="418"/>
      <c r="J5" s="439"/>
      <c r="K5" s="439"/>
      <c r="L5" s="481" t="s">
        <v>4</v>
      </c>
      <c r="M5" s="683"/>
      <c r="N5" s="684"/>
      <c r="O5" s="685"/>
    </row>
    <row r="6" spans="1:23" s="2" customFormat="1" x14ac:dyDescent="0.25">
      <c r="A6" s="438"/>
      <c r="B6" s="482" t="s">
        <v>6</v>
      </c>
      <c r="C6" s="439"/>
      <c r="D6" s="418"/>
      <c r="E6" s="418"/>
      <c r="F6" s="418"/>
      <c r="G6" s="418"/>
      <c r="H6" s="418"/>
      <c r="I6" s="418"/>
      <c r="J6" s="439"/>
      <c r="K6" s="439"/>
      <c r="L6" s="481"/>
      <c r="M6" s="689"/>
      <c r="N6" s="690"/>
      <c r="O6" s="691"/>
    </row>
    <row r="7" spans="1:23" s="2" customFormat="1" ht="14.45" customHeight="1" x14ac:dyDescent="0.25">
      <c r="A7" s="440" t="s">
        <v>7</v>
      </c>
      <c r="B7" s="443" t="s">
        <v>1130</v>
      </c>
      <c r="C7" s="442"/>
      <c r="D7" s="418"/>
      <c r="E7" s="418"/>
      <c r="F7" s="418"/>
      <c r="G7" s="418"/>
      <c r="H7" s="418"/>
      <c r="I7" s="418"/>
      <c r="J7" s="439"/>
      <c r="K7" s="439"/>
      <c r="L7" s="481" t="s">
        <v>4</v>
      </c>
      <c r="M7" s="683" t="s">
        <v>42</v>
      </c>
      <c r="N7" s="684"/>
      <c r="O7" s="685"/>
      <c r="P7" s="275"/>
      <c r="Q7" s="4"/>
    </row>
    <row r="8" spans="1:23" s="2" customFormat="1" x14ac:dyDescent="0.25">
      <c r="A8" s="438"/>
      <c r="B8" s="482" t="s">
        <v>6</v>
      </c>
      <c r="C8" s="439"/>
      <c r="D8" s="418"/>
      <c r="E8" s="418"/>
      <c r="F8" s="418"/>
      <c r="G8" s="418"/>
      <c r="H8" s="418"/>
      <c r="I8" s="418"/>
      <c r="J8" s="439"/>
      <c r="K8" s="439"/>
      <c r="L8" s="481"/>
      <c r="M8" s="689"/>
      <c r="N8" s="690"/>
      <c r="O8" s="691"/>
    </row>
    <row r="9" spans="1:23" s="2" customFormat="1" x14ac:dyDescent="0.25">
      <c r="A9" s="440" t="s">
        <v>8</v>
      </c>
      <c r="B9" s="443" t="s">
        <v>1131</v>
      </c>
      <c r="C9" s="442"/>
      <c r="D9" s="418"/>
      <c r="E9" s="418"/>
      <c r="F9" s="418"/>
      <c r="G9" s="418"/>
      <c r="H9" s="418"/>
      <c r="I9" s="418"/>
      <c r="J9" s="439"/>
      <c r="K9" s="439"/>
      <c r="L9" s="481" t="s">
        <v>4</v>
      </c>
      <c r="M9" s="683" t="s">
        <v>43</v>
      </c>
      <c r="N9" s="684"/>
      <c r="O9" s="685"/>
      <c r="R9" s="4"/>
      <c r="S9" s="4"/>
    </row>
    <row r="10" spans="1:23" s="2" customFormat="1" ht="16.5" customHeight="1" x14ac:dyDescent="0.25">
      <c r="A10" s="438"/>
      <c r="B10" s="482" t="s">
        <v>6</v>
      </c>
      <c r="C10" s="439"/>
      <c r="D10" s="418"/>
      <c r="E10" s="418"/>
      <c r="F10" s="418"/>
      <c r="G10" s="418"/>
      <c r="H10" s="418"/>
      <c r="I10" s="418"/>
      <c r="J10" s="439"/>
      <c r="K10" s="439"/>
      <c r="L10" s="439"/>
      <c r="M10" s="689"/>
      <c r="N10" s="690"/>
      <c r="O10" s="691"/>
    </row>
    <row r="11" spans="1:23" s="2" customFormat="1" ht="27.75" customHeight="1" x14ac:dyDescent="0.25">
      <c r="A11" s="444" t="s">
        <v>9</v>
      </c>
      <c r="B11" s="443" t="s">
        <v>138</v>
      </c>
      <c r="C11" s="442"/>
      <c r="D11" s="418"/>
      <c r="E11" s="418"/>
      <c r="F11" s="418"/>
      <c r="G11" s="418"/>
      <c r="H11" s="418"/>
      <c r="I11" s="418"/>
      <c r="J11" s="439"/>
      <c r="K11" s="439"/>
      <c r="L11" s="439"/>
      <c r="M11" s="683"/>
      <c r="N11" s="684"/>
      <c r="O11" s="685"/>
      <c r="T11" s="275"/>
    </row>
    <row r="12" spans="1:23" s="2" customFormat="1" x14ac:dyDescent="0.25">
      <c r="A12" s="438"/>
      <c r="B12" s="445" t="s">
        <v>10</v>
      </c>
      <c r="C12" s="439"/>
      <c r="D12" s="418"/>
      <c r="E12" s="418"/>
      <c r="F12" s="418"/>
      <c r="G12" s="418"/>
      <c r="H12" s="418"/>
      <c r="I12" s="418"/>
      <c r="J12" s="439"/>
      <c r="K12" s="439"/>
      <c r="L12" s="439"/>
      <c r="M12" s="689"/>
      <c r="N12" s="690"/>
      <c r="O12" s="691"/>
    </row>
    <row r="13" spans="1:23" s="2" customFormat="1" x14ac:dyDescent="0.25">
      <c r="A13" s="444" t="s">
        <v>11</v>
      </c>
      <c r="B13" s="443" t="s">
        <v>137</v>
      </c>
      <c r="C13" s="442"/>
      <c r="D13" s="419"/>
      <c r="E13" s="419"/>
      <c r="F13" s="419"/>
      <c r="G13" s="419"/>
      <c r="H13" s="419"/>
      <c r="I13" s="419"/>
      <c r="J13" s="447"/>
      <c r="K13" s="447"/>
      <c r="L13" s="439"/>
      <c r="M13" s="683"/>
      <c r="N13" s="684"/>
      <c r="O13" s="685"/>
      <c r="U13" s="275"/>
    </row>
    <row r="14" spans="1:23" s="2" customFormat="1" x14ac:dyDescent="0.25">
      <c r="A14" s="438"/>
      <c r="B14" s="446" t="s">
        <v>12</v>
      </c>
      <c r="C14" s="447"/>
      <c r="D14" s="419"/>
      <c r="E14" s="419"/>
      <c r="F14" s="421"/>
      <c r="G14" s="419"/>
      <c r="H14" s="422"/>
      <c r="I14" s="419"/>
      <c r="J14" s="447"/>
      <c r="K14" s="447"/>
      <c r="L14" s="481" t="s">
        <v>13</v>
      </c>
      <c r="M14" s="686"/>
      <c r="N14" s="687"/>
      <c r="O14" s="688"/>
    </row>
    <row r="15" spans="1:23" s="2" customFormat="1" ht="15" customHeight="1" x14ac:dyDescent="0.25">
      <c r="A15" s="438"/>
      <c r="B15" s="482"/>
      <c r="C15" s="439"/>
      <c r="D15" s="418"/>
      <c r="E15" s="418"/>
      <c r="F15" s="418"/>
      <c r="G15" s="418"/>
      <c r="H15" s="423"/>
      <c r="I15" s="418"/>
      <c r="J15" s="439"/>
      <c r="K15" s="481" t="s">
        <v>14</v>
      </c>
      <c r="L15" s="483" t="s">
        <v>15</v>
      </c>
      <c r="M15" s="692" t="s">
        <v>136</v>
      </c>
      <c r="N15" s="693"/>
      <c r="O15" s="694"/>
      <c r="V15" s="4" t="s">
        <v>5</v>
      </c>
    </row>
    <row r="16" spans="1:23" s="2" customFormat="1" x14ac:dyDescent="0.25">
      <c r="A16" s="438"/>
      <c r="B16" s="439"/>
      <c r="C16" s="439"/>
      <c r="D16" s="418"/>
      <c r="E16" s="418"/>
      <c r="F16" s="418"/>
      <c r="G16" s="418"/>
      <c r="H16" s="423"/>
      <c r="I16" s="418"/>
      <c r="J16" s="439"/>
      <c r="K16" s="439"/>
      <c r="L16" s="483" t="s">
        <v>16</v>
      </c>
      <c r="M16" s="695" t="s">
        <v>603</v>
      </c>
      <c r="N16" s="696"/>
      <c r="O16" s="697"/>
      <c r="W16" s="4" t="s">
        <v>5</v>
      </c>
    </row>
    <row r="17" spans="1:16" s="2" customFormat="1" x14ac:dyDescent="0.25">
      <c r="A17" s="438"/>
      <c r="B17" s="439"/>
      <c r="C17" s="439"/>
      <c r="D17" s="418"/>
      <c r="E17" s="418"/>
      <c r="F17" s="418"/>
      <c r="G17" s="418"/>
      <c r="H17" s="423"/>
      <c r="I17" s="418"/>
      <c r="J17" s="439"/>
      <c r="K17" s="439"/>
      <c r="L17" s="481" t="s">
        <v>17</v>
      </c>
      <c r="M17" s="686"/>
      <c r="N17" s="687"/>
      <c r="O17" s="688"/>
    </row>
    <row r="18" spans="1:16" s="2" customFormat="1" x14ac:dyDescent="0.25">
      <c r="A18" s="438"/>
      <c r="B18" s="439"/>
      <c r="C18" s="439"/>
      <c r="D18" s="418"/>
      <c r="E18" s="418"/>
      <c r="F18" s="418"/>
      <c r="G18" s="418"/>
      <c r="H18" s="423"/>
      <c r="I18" s="418"/>
      <c r="J18" s="439"/>
      <c r="K18" s="481"/>
      <c r="L18" s="482"/>
      <c r="M18" s="482"/>
      <c r="N18" s="482"/>
      <c r="O18" s="439"/>
    </row>
    <row r="19" spans="1:16" s="2" customFormat="1" ht="11.25" customHeight="1" x14ac:dyDescent="0.25">
      <c r="A19" s="438"/>
      <c r="B19" s="439"/>
      <c r="C19" s="439"/>
      <c r="D19" s="418"/>
      <c r="E19" s="418"/>
      <c r="F19" s="418"/>
      <c r="G19" s="418"/>
      <c r="H19" s="423"/>
      <c r="I19" s="418"/>
      <c r="J19" s="439"/>
      <c r="K19" s="481"/>
      <c r="L19" s="698" t="s">
        <v>18</v>
      </c>
      <c r="M19" s="698" t="s">
        <v>19</v>
      </c>
      <c r="N19" s="699" t="s">
        <v>20</v>
      </c>
      <c r="O19" s="699"/>
    </row>
    <row r="20" spans="1:16" s="2" customFormat="1" x14ac:dyDescent="0.25">
      <c r="A20" s="438"/>
      <c r="B20" s="439"/>
      <c r="C20" s="439"/>
      <c r="D20" s="418"/>
      <c r="E20" s="418"/>
      <c r="F20" s="418"/>
      <c r="G20" s="418"/>
      <c r="H20" s="423"/>
      <c r="I20" s="418"/>
      <c r="J20" s="439"/>
      <c r="K20" s="481"/>
      <c r="L20" s="698"/>
      <c r="M20" s="698"/>
      <c r="N20" s="484" t="s">
        <v>21</v>
      </c>
      <c r="O20" s="484" t="s">
        <v>22</v>
      </c>
    </row>
    <row r="21" spans="1:16" s="2" customFormat="1" x14ac:dyDescent="0.25">
      <c r="A21" s="438"/>
      <c r="B21" s="439"/>
      <c r="C21" s="439"/>
      <c r="D21" s="418"/>
      <c r="E21" s="418"/>
      <c r="F21" s="418"/>
      <c r="G21" s="418"/>
      <c r="H21" s="424"/>
      <c r="I21" s="418"/>
      <c r="J21" s="439"/>
      <c r="K21" s="481"/>
      <c r="L21" s="483" t="s">
        <v>27</v>
      </c>
      <c r="M21" s="485">
        <f>O21</f>
        <v>45376</v>
      </c>
      <c r="N21" s="551">
        <v>45352</v>
      </c>
      <c r="O21" s="485">
        <v>45376</v>
      </c>
    </row>
    <row r="22" spans="1:16" s="2" customFormat="1" x14ac:dyDescent="0.25">
      <c r="A22" s="438"/>
      <c r="B22" s="712" t="s">
        <v>23</v>
      </c>
      <c r="C22" s="712"/>
      <c r="D22" s="712"/>
      <c r="E22" s="712"/>
      <c r="F22" s="712"/>
      <c r="G22" s="712"/>
      <c r="H22" s="712"/>
      <c r="I22" s="712"/>
      <c r="J22" s="712"/>
      <c r="K22" s="712"/>
      <c r="L22" s="712"/>
      <c r="M22" s="482"/>
      <c r="N22" s="482"/>
      <c r="O22" s="439"/>
    </row>
    <row r="23" spans="1:16" s="2" customFormat="1" x14ac:dyDescent="0.25">
      <c r="A23" s="438"/>
      <c r="B23" s="712" t="s">
        <v>25</v>
      </c>
      <c r="C23" s="712"/>
      <c r="D23" s="712"/>
      <c r="E23" s="712"/>
      <c r="F23" s="712"/>
      <c r="G23" s="712"/>
      <c r="H23" s="712"/>
      <c r="I23" s="712"/>
      <c r="J23" s="712"/>
      <c r="K23" s="712"/>
      <c r="L23" s="712"/>
      <c r="M23" s="482"/>
      <c r="N23" s="482"/>
      <c r="O23" s="439"/>
    </row>
    <row r="24" spans="1:16" ht="21" customHeight="1" x14ac:dyDescent="0.25">
      <c r="B24" s="713" t="s">
        <v>602</v>
      </c>
      <c r="C24" s="713"/>
      <c r="D24" s="713"/>
      <c r="E24" s="713"/>
      <c r="F24" s="713"/>
      <c r="G24" s="713"/>
      <c r="H24" s="713"/>
      <c r="I24" s="713"/>
      <c r="J24" s="713"/>
      <c r="K24" s="713"/>
      <c r="L24" s="713"/>
    </row>
    <row r="25" spans="1:16" ht="10.5" customHeight="1" x14ac:dyDescent="0.25">
      <c r="B25" s="505"/>
      <c r="C25" s="505"/>
      <c r="D25" s="426"/>
      <c r="E25" s="426"/>
      <c r="F25" s="426"/>
      <c r="G25" s="426"/>
      <c r="H25" s="426"/>
      <c r="I25" s="426"/>
      <c r="J25" s="505"/>
      <c r="K25" s="505"/>
      <c r="L25" s="505"/>
    </row>
    <row r="26" spans="1:16" s="197" customFormat="1" ht="39" customHeight="1" x14ac:dyDescent="0.25">
      <c r="A26" s="700" t="s">
        <v>48</v>
      </c>
      <c r="B26" s="702" t="s">
        <v>139</v>
      </c>
      <c r="C26" s="704" t="s">
        <v>140</v>
      </c>
      <c r="D26" s="706" t="s">
        <v>141</v>
      </c>
      <c r="E26" s="707" t="s">
        <v>142</v>
      </c>
      <c r="F26" s="707"/>
      <c r="G26" s="707" t="s">
        <v>143</v>
      </c>
      <c r="H26" s="707"/>
      <c r="I26" s="707" t="s">
        <v>144</v>
      </c>
      <c r="J26" s="704" t="s">
        <v>141</v>
      </c>
      <c r="K26" s="709" t="s">
        <v>142</v>
      </c>
      <c r="L26" s="710"/>
      <c r="M26" s="709" t="s">
        <v>143</v>
      </c>
      <c r="N26" s="710"/>
      <c r="O26" s="709" t="s">
        <v>144</v>
      </c>
      <c r="P26" s="540"/>
    </row>
    <row r="27" spans="1:16" s="197" customFormat="1" ht="27.75" hidden="1" customHeight="1" x14ac:dyDescent="0.25">
      <c r="A27" s="701"/>
      <c r="B27" s="703"/>
      <c r="C27" s="705"/>
      <c r="D27" s="706"/>
      <c r="E27" s="427" t="s">
        <v>145</v>
      </c>
      <c r="F27" s="427" t="s">
        <v>146</v>
      </c>
      <c r="G27" s="427" t="s">
        <v>147</v>
      </c>
      <c r="H27" s="427" t="s">
        <v>146</v>
      </c>
      <c r="I27" s="707"/>
      <c r="J27" s="708"/>
      <c r="K27" s="388" t="s">
        <v>145</v>
      </c>
      <c r="L27" s="388" t="s">
        <v>146</v>
      </c>
      <c r="M27" s="388" t="s">
        <v>147</v>
      </c>
      <c r="N27" s="388" t="s">
        <v>146</v>
      </c>
      <c r="O27" s="711"/>
    </row>
    <row r="28" spans="1:16" ht="25.5" x14ac:dyDescent="0.25">
      <c r="A28" s="613" t="s">
        <v>616</v>
      </c>
      <c r="B28" s="614" t="s">
        <v>148</v>
      </c>
      <c r="C28" s="615"/>
      <c r="D28" s="436"/>
      <c r="E28" s="433"/>
      <c r="F28" s="433"/>
      <c r="G28" s="433"/>
      <c r="H28" s="433"/>
      <c r="I28" s="433"/>
      <c r="J28" s="615"/>
      <c r="K28" s="616"/>
      <c r="L28" s="616"/>
      <c r="M28" s="616"/>
      <c r="N28" s="616"/>
      <c r="O28" s="616"/>
      <c r="P28" s="412"/>
    </row>
    <row r="29" spans="1:16" ht="15.75" x14ac:dyDescent="0.25">
      <c r="A29" s="578" t="s">
        <v>149</v>
      </c>
      <c r="B29" s="579" t="s">
        <v>150</v>
      </c>
      <c r="C29" s="580"/>
      <c r="D29" s="543"/>
      <c r="E29" s="544"/>
      <c r="F29" s="544">
        <f>SUM(F30:F69)</f>
        <v>22129692.975504998</v>
      </c>
      <c r="G29" s="544"/>
      <c r="H29" s="544">
        <f>SUM(H30:H69)</f>
        <v>20718895.625329997</v>
      </c>
      <c r="I29" s="542">
        <f>SUM(I30:I69)</f>
        <v>42848588.600835003</v>
      </c>
      <c r="J29" s="581"/>
      <c r="K29" s="582"/>
      <c r="L29" s="582">
        <f>SUM(L30:L69)</f>
        <v>6476421.4273931207</v>
      </c>
      <c r="M29" s="582"/>
      <c r="N29" s="582">
        <f>SUM(N30:N69)</f>
        <v>6962762.621694237</v>
      </c>
      <c r="O29" s="583">
        <f>SUM(O30:O69)</f>
        <v>13439184.049087357</v>
      </c>
      <c r="P29" s="412"/>
    </row>
    <row r="30" spans="1:16" s="221" customFormat="1" ht="17.45" customHeight="1" x14ac:dyDescent="0.25">
      <c r="A30" s="450" t="s">
        <v>607</v>
      </c>
      <c r="B30" s="453" t="s">
        <v>133</v>
      </c>
      <c r="C30" s="454"/>
      <c r="D30" s="431"/>
      <c r="E30" s="504"/>
      <c r="F30" s="508"/>
      <c r="G30" s="508"/>
      <c r="H30" s="508"/>
      <c r="I30" s="433"/>
      <c r="J30" s="339"/>
      <c r="K30" s="503"/>
      <c r="L30" s="565"/>
      <c r="M30" s="565"/>
      <c r="N30" s="565"/>
      <c r="O30" s="490"/>
      <c r="P30" s="558"/>
    </row>
    <row r="31" spans="1:16" s="221" customFormat="1" ht="17.45" customHeight="1" outlineLevel="1" x14ac:dyDescent="0.25">
      <c r="A31" s="450" t="s">
        <v>613</v>
      </c>
      <c r="B31" s="500" t="s">
        <v>151</v>
      </c>
      <c r="C31" s="452" t="s">
        <v>33</v>
      </c>
      <c r="D31" s="428">
        <v>0.44</v>
      </c>
      <c r="E31" s="509">
        <v>49415</v>
      </c>
      <c r="F31" s="510">
        <f>E31*D31</f>
        <v>21742.6</v>
      </c>
      <c r="G31" s="510"/>
      <c r="H31" s="510"/>
      <c r="I31" s="430">
        <f>F31+H31</f>
        <v>21742.6</v>
      </c>
      <c r="J31" s="470">
        <v>0.44</v>
      </c>
      <c r="K31" s="566">
        <v>49415</v>
      </c>
      <c r="L31" s="539">
        <f>K31*J31</f>
        <v>21742.6</v>
      </c>
      <c r="M31" s="539"/>
      <c r="N31" s="539"/>
      <c r="O31" s="465">
        <f>L31+N31</f>
        <v>21742.6</v>
      </c>
      <c r="P31" s="558"/>
    </row>
    <row r="32" spans="1:16" s="221" customFormat="1" ht="17.45" customHeight="1" outlineLevel="1" x14ac:dyDescent="0.25">
      <c r="A32" s="450" t="s">
        <v>614</v>
      </c>
      <c r="B32" s="500" t="s">
        <v>152</v>
      </c>
      <c r="C32" s="452" t="s">
        <v>153</v>
      </c>
      <c r="D32" s="428">
        <v>389.4</v>
      </c>
      <c r="E32" s="509">
        <v>990.36</v>
      </c>
      <c r="F32" s="510">
        <f>E32*D32</f>
        <v>385646.18400000001</v>
      </c>
      <c r="G32" s="510"/>
      <c r="H32" s="510"/>
      <c r="I32" s="430">
        <f>F32+H32</f>
        <v>385646.18400000001</v>
      </c>
      <c r="J32" s="470">
        <v>389.4</v>
      </c>
      <c r="K32" s="566">
        <v>990.36</v>
      </c>
      <c r="L32" s="539">
        <f>K32*J32</f>
        <v>385646.18400000001</v>
      </c>
      <c r="M32" s="539"/>
      <c r="N32" s="539"/>
      <c r="O32" s="465">
        <f>L32+N32</f>
        <v>385646.18400000001</v>
      </c>
      <c r="P32" s="558"/>
    </row>
    <row r="33" spans="1:16" s="230" customFormat="1" ht="17.45" hidden="1" customHeight="1" x14ac:dyDescent="0.25">
      <c r="A33" s="596" t="s">
        <v>608</v>
      </c>
      <c r="B33" s="453" t="s">
        <v>154</v>
      </c>
      <c r="C33" s="454" t="s">
        <v>33</v>
      </c>
      <c r="D33" s="431">
        <v>0.34</v>
      </c>
      <c r="E33" s="504">
        <v>95478</v>
      </c>
      <c r="F33" s="508">
        <f>E33*D33</f>
        <v>32462.520000000004</v>
      </c>
      <c r="G33" s="508">
        <v>229000</v>
      </c>
      <c r="H33" s="508">
        <f>G33*D33</f>
        <v>77860</v>
      </c>
      <c r="I33" s="433">
        <f>F33+H33</f>
        <v>110322.52</v>
      </c>
      <c r="J33" s="339"/>
      <c r="K33" s="504">
        <v>95478</v>
      </c>
      <c r="L33" s="508">
        <f>K33*J33</f>
        <v>0</v>
      </c>
      <c r="M33" s="508">
        <v>229000</v>
      </c>
      <c r="N33" s="508">
        <f>M33*J33</f>
        <v>0</v>
      </c>
      <c r="O33" s="433">
        <f>L33+N33</f>
        <v>0</v>
      </c>
    </row>
    <row r="34" spans="1:16" s="221" customFormat="1" ht="17.45" customHeight="1" x14ac:dyDescent="0.25">
      <c r="A34" s="596" t="s">
        <v>610</v>
      </c>
      <c r="B34" s="453" t="s">
        <v>155</v>
      </c>
      <c r="C34" s="454" t="s">
        <v>153</v>
      </c>
      <c r="D34" s="431">
        <v>389.4</v>
      </c>
      <c r="E34" s="504">
        <v>2711</v>
      </c>
      <c r="F34" s="508">
        <f>E34*D34</f>
        <v>1055663.3999999999</v>
      </c>
      <c r="G34" s="508">
        <v>6573</v>
      </c>
      <c r="H34" s="508">
        <f>G34*D34</f>
        <v>2559526.1999999997</v>
      </c>
      <c r="I34" s="433">
        <f>F34+H34</f>
        <v>3615189.5999999996</v>
      </c>
      <c r="J34" s="339">
        <v>389.4</v>
      </c>
      <c r="K34" s="503">
        <v>2711</v>
      </c>
      <c r="L34" s="565">
        <f>K34*J34</f>
        <v>1055663.3999999999</v>
      </c>
      <c r="M34" s="565">
        <v>6573</v>
      </c>
      <c r="N34" s="565">
        <f>M34*J34</f>
        <v>2559526.1999999997</v>
      </c>
      <c r="O34" s="490">
        <f>L34+N34</f>
        <v>3615189.5999999996</v>
      </c>
      <c r="P34" s="558"/>
    </row>
    <row r="35" spans="1:16" s="230" customFormat="1" ht="17.45" customHeight="1" x14ac:dyDescent="0.25">
      <c r="A35" s="596" t="s">
        <v>609</v>
      </c>
      <c r="B35" s="453" t="s">
        <v>156</v>
      </c>
      <c r="C35" s="453"/>
      <c r="D35" s="431"/>
      <c r="E35" s="501"/>
      <c r="F35" s="432"/>
      <c r="G35" s="433"/>
      <c r="H35" s="433"/>
      <c r="I35" s="433"/>
      <c r="J35" s="339"/>
      <c r="K35" s="567"/>
      <c r="L35" s="489"/>
      <c r="M35" s="490"/>
      <c r="N35" s="490"/>
      <c r="O35" s="490"/>
      <c r="P35" s="559"/>
    </row>
    <row r="36" spans="1:16" s="221" customFormat="1" ht="51" x14ac:dyDescent="0.25">
      <c r="A36" s="450" t="s">
        <v>615</v>
      </c>
      <c r="B36" s="451" t="s">
        <v>157</v>
      </c>
      <c r="C36" s="452" t="s">
        <v>153</v>
      </c>
      <c r="D36" s="428">
        <v>536</v>
      </c>
      <c r="E36" s="509">
        <v>4955</v>
      </c>
      <c r="F36" s="510">
        <f>E36*D36</f>
        <v>2655880</v>
      </c>
      <c r="G36" s="510">
        <v>4501</v>
      </c>
      <c r="H36" s="510">
        <f>G36*D36</f>
        <v>2412536</v>
      </c>
      <c r="I36" s="510">
        <f>F36+H36</f>
        <v>5068416</v>
      </c>
      <c r="J36" s="470">
        <v>428.8</v>
      </c>
      <c r="K36" s="566">
        <v>4955</v>
      </c>
      <c r="L36" s="539">
        <f>K36*J36</f>
        <v>2124704</v>
      </c>
      <c r="M36" s="539">
        <v>4501</v>
      </c>
      <c r="N36" s="539">
        <f>M36*J36</f>
        <v>1930028.8</v>
      </c>
      <c r="O36" s="539">
        <f>L36+N36</f>
        <v>4054732.7999999998</v>
      </c>
      <c r="P36" s="558"/>
    </row>
    <row r="37" spans="1:16" s="416" customFormat="1" ht="15.75" hidden="1" x14ac:dyDescent="0.25">
      <c r="A37" s="450" t="s">
        <v>617</v>
      </c>
      <c r="B37" s="451" t="s">
        <v>158</v>
      </c>
      <c r="C37" s="452" t="s">
        <v>31</v>
      </c>
      <c r="D37" s="428">
        <v>2</v>
      </c>
      <c r="E37" s="509">
        <v>8577.880000000001</v>
      </c>
      <c r="F37" s="510">
        <f>E37*D37</f>
        <v>17155.760000000002</v>
      </c>
      <c r="G37" s="510">
        <v>4657.25</v>
      </c>
      <c r="H37" s="510">
        <f>G37*D37</f>
        <v>9314.5</v>
      </c>
      <c r="I37" s="510">
        <f>F37+H37</f>
        <v>26470.260000000002</v>
      </c>
      <c r="J37" s="470"/>
      <c r="K37" s="509">
        <v>8577.880000000001</v>
      </c>
      <c r="L37" s="510">
        <f>K37*J37</f>
        <v>0</v>
      </c>
      <c r="M37" s="510">
        <v>4657.25</v>
      </c>
      <c r="N37" s="510">
        <f>M37*J37</f>
        <v>0</v>
      </c>
      <c r="O37" s="510">
        <f>L37+N37</f>
        <v>0</v>
      </c>
    </row>
    <row r="38" spans="1:16" s="417" customFormat="1" ht="17.45" hidden="1" customHeight="1" x14ac:dyDescent="0.25">
      <c r="A38" s="452" t="s">
        <v>612</v>
      </c>
      <c r="B38" s="453" t="s">
        <v>159</v>
      </c>
      <c r="C38" s="454"/>
      <c r="D38" s="431"/>
      <c r="E38" s="504"/>
      <c r="F38" s="508"/>
      <c r="G38" s="508"/>
      <c r="H38" s="508"/>
      <c r="I38" s="508"/>
      <c r="J38" s="339"/>
      <c r="K38" s="504"/>
      <c r="L38" s="508"/>
      <c r="M38" s="508"/>
      <c r="N38" s="508"/>
      <c r="O38" s="508"/>
    </row>
    <row r="39" spans="1:16" s="417" customFormat="1" ht="17.45" hidden="1" customHeight="1" x14ac:dyDescent="0.25">
      <c r="A39" s="452" t="s">
        <v>618</v>
      </c>
      <c r="B39" s="451" t="s">
        <v>160</v>
      </c>
      <c r="C39" s="452" t="s">
        <v>153</v>
      </c>
      <c r="D39" s="428">
        <v>301.39999999999998</v>
      </c>
      <c r="E39" s="509">
        <v>3957.0696000000007</v>
      </c>
      <c r="F39" s="510">
        <f t="shared" ref="F39:F46" si="0">E39*D39</f>
        <v>1192660.7774400001</v>
      </c>
      <c r="G39" s="510"/>
      <c r="H39" s="510"/>
      <c r="I39" s="510">
        <f t="shared" ref="I39:I46" si="1">F39+H39</f>
        <v>1192660.7774400001</v>
      </c>
      <c r="J39" s="470"/>
      <c r="K39" s="509">
        <v>3957.0696000000007</v>
      </c>
      <c r="L39" s="510">
        <f t="shared" ref="L39:L46" si="2">K39*J39</f>
        <v>0</v>
      </c>
      <c r="M39" s="510"/>
      <c r="N39" s="510"/>
      <c r="O39" s="510">
        <f t="shared" ref="O39:O46" si="3">L39+N39</f>
        <v>0</v>
      </c>
    </row>
    <row r="40" spans="1:16" s="417" customFormat="1" ht="17.45" hidden="1" customHeight="1" x14ac:dyDescent="0.25">
      <c r="A40" s="452" t="s">
        <v>619</v>
      </c>
      <c r="B40" s="451" t="s">
        <v>161</v>
      </c>
      <c r="C40" s="452" t="s">
        <v>153</v>
      </c>
      <c r="D40" s="428">
        <v>168.8</v>
      </c>
      <c r="E40" s="509">
        <v>1131.7614000000001</v>
      </c>
      <c r="F40" s="510">
        <f t="shared" si="0"/>
        <v>191041.32432000001</v>
      </c>
      <c r="G40" s="510">
        <v>3051.3912000000005</v>
      </c>
      <c r="H40" s="510">
        <f>G40*D40</f>
        <v>515074.8345600001</v>
      </c>
      <c r="I40" s="510">
        <f t="shared" si="1"/>
        <v>706116.15888000012</v>
      </c>
      <c r="J40" s="470"/>
      <c r="K40" s="509">
        <v>1131.7614000000001</v>
      </c>
      <c r="L40" s="510">
        <f t="shared" si="2"/>
        <v>0</v>
      </c>
      <c r="M40" s="510">
        <v>3051.3912000000005</v>
      </c>
      <c r="N40" s="510">
        <f>M40*J40</f>
        <v>0</v>
      </c>
      <c r="O40" s="510">
        <f t="shared" si="3"/>
        <v>0</v>
      </c>
    </row>
    <row r="41" spans="1:16" s="417" customFormat="1" ht="17.45" hidden="1" customHeight="1" x14ac:dyDescent="0.25">
      <c r="A41" s="452" t="s">
        <v>620</v>
      </c>
      <c r="B41" s="451" t="s">
        <v>162</v>
      </c>
      <c r="C41" s="452" t="s">
        <v>153</v>
      </c>
      <c r="D41" s="428">
        <v>111.8</v>
      </c>
      <c r="E41" s="509">
        <v>7888.9800000000014</v>
      </c>
      <c r="F41" s="510">
        <f t="shared" si="0"/>
        <v>881987.96400000015</v>
      </c>
      <c r="G41" s="510"/>
      <c r="H41" s="510"/>
      <c r="I41" s="510">
        <f t="shared" si="1"/>
        <v>881987.96400000015</v>
      </c>
      <c r="J41" s="470"/>
      <c r="K41" s="509">
        <v>7888.9800000000014</v>
      </c>
      <c r="L41" s="510">
        <f t="shared" si="2"/>
        <v>0</v>
      </c>
      <c r="M41" s="510"/>
      <c r="N41" s="510"/>
      <c r="O41" s="510">
        <f t="shared" si="3"/>
        <v>0</v>
      </c>
    </row>
    <row r="42" spans="1:16" s="417" customFormat="1" ht="15.75" hidden="1" x14ac:dyDescent="0.25">
      <c r="A42" s="452" t="s">
        <v>621</v>
      </c>
      <c r="B42" s="451" t="s">
        <v>163</v>
      </c>
      <c r="C42" s="452" t="s">
        <v>153</v>
      </c>
      <c r="D42" s="428">
        <v>206.75</v>
      </c>
      <c r="E42" s="509">
        <v>1134.7875000000001</v>
      </c>
      <c r="F42" s="510">
        <f t="shared" si="0"/>
        <v>234617.31562500002</v>
      </c>
      <c r="G42" s="510">
        <v>719.08980000000008</v>
      </c>
      <c r="H42" s="510">
        <f>G42*D42</f>
        <v>148671.81615000003</v>
      </c>
      <c r="I42" s="510">
        <f t="shared" si="1"/>
        <v>383289.13177500002</v>
      </c>
      <c r="J42" s="470"/>
      <c r="K42" s="509">
        <v>1134.7875000000001</v>
      </c>
      <c r="L42" s="510">
        <f t="shared" si="2"/>
        <v>0</v>
      </c>
      <c r="M42" s="510">
        <v>719.08980000000008</v>
      </c>
      <c r="N42" s="510">
        <f>M42*J42</f>
        <v>0</v>
      </c>
      <c r="O42" s="510">
        <f t="shared" si="3"/>
        <v>0</v>
      </c>
    </row>
    <row r="43" spans="1:16" s="417" customFormat="1" ht="17.45" hidden="1" customHeight="1" x14ac:dyDescent="0.25">
      <c r="A43" s="452" t="s">
        <v>622</v>
      </c>
      <c r="B43" s="451" t="s">
        <v>164</v>
      </c>
      <c r="C43" s="452" t="s">
        <v>153</v>
      </c>
      <c r="D43" s="428">
        <v>69.400000000000006</v>
      </c>
      <c r="E43" s="509">
        <v>888.18000000000006</v>
      </c>
      <c r="F43" s="510">
        <f t="shared" si="0"/>
        <v>61639.69200000001</v>
      </c>
      <c r="G43" s="510">
        <v>462.8</v>
      </c>
      <c r="H43" s="510">
        <f>G43*D43</f>
        <v>32118.320000000003</v>
      </c>
      <c r="I43" s="510">
        <f t="shared" si="1"/>
        <v>93758.012000000017</v>
      </c>
      <c r="J43" s="470"/>
      <c r="K43" s="509">
        <v>888.18000000000006</v>
      </c>
      <c r="L43" s="510">
        <f t="shared" si="2"/>
        <v>0</v>
      </c>
      <c r="M43" s="510">
        <v>462.8</v>
      </c>
      <c r="N43" s="510">
        <f>M43*J43</f>
        <v>0</v>
      </c>
      <c r="O43" s="510">
        <f t="shared" si="3"/>
        <v>0</v>
      </c>
    </row>
    <row r="44" spans="1:16" s="417" customFormat="1" ht="17.45" hidden="1" customHeight="1" x14ac:dyDescent="0.25">
      <c r="A44" s="452" t="s">
        <v>623</v>
      </c>
      <c r="B44" s="451" t="s">
        <v>165</v>
      </c>
      <c r="C44" s="452" t="s">
        <v>153</v>
      </c>
      <c r="D44" s="428">
        <v>69.400000000000006</v>
      </c>
      <c r="E44" s="509">
        <v>1277.25</v>
      </c>
      <c r="F44" s="510">
        <f t="shared" si="0"/>
        <v>88641.150000000009</v>
      </c>
      <c r="G44" s="510">
        <v>397.78700000000003</v>
      </c>
      <c r="H44" s="510">
        <f>G44*D44</f>
        <v>27606.417800000003</v>
      </c>
      <c r="I44" s="510">
        <f t="shared" si="1"/>
        <v>116247.56780000002</v>
      </c>
      <c r="J44" s="470"/>
      <c r="K44" s="509">
        <v>1277.25</v>
      </c>
      <c r="L44" s="510">
        <f t="shared" si="2"/>
        <v>0</v>
      </c>
      <c r="M44" s="510">
        <v>397.78700000000003</v>
      </c>
      <c r="N44" s="510">
        <f>M44*J44</f>
        <v>0</v>
      </c>
      <c r="O44" s="510">
        <f t="shared" si="3"/>
        <v>0</v>
      </c>
    </row>
    <row r="45" spans="1:16" s="417" customFormat="1" ht="17.45" hidden="1" customHeight="1" x14ac:dyDescent="0.25">
      <c r="A45" s="452" t="s">
        <v>624</v>
      </c>
      <c r="B45" s="451" t="s">
        <v>166</v>
      </c>
      <c r="C45" s="452" t="s">
        <v>153</v>
      </c>
      <c r="D45" s="428">
        <f>69.4*2</f>
        <v>138.80000000000001</v>
      </c>
      <c r="E45" s="509">
        <v>635.48100000000011</v>
      </c>
      <c r="F45" s="510">
        <f t="shared" si="0"/>
        <v>88204.762800000026</v>
      </c>
      <c r="G45" s="510">
        <v>740.96879999999999</v>
      </c>
      <c r="H45" s="510">
        <f>G45*D45</f>
        <v>102846.46944</v>
      </c>
      <c r="I45" s="510">
        <f t="shared" si="1"/>
        <v>191051.23224000004</v>
      </c>
      <c r="J45" s="470"/>
      <c r="K45" s="509">
        <v>635.48100000000011</v>
      </c>
      <c r="L45" s="510">
        <f t="shared" si="2"/>
        <v>0</v>
      </c>
      <c r="M45" s="510">
        <v>740.96879999999999</v>
      </c>
      <c r="N45" s="510">
        <f>M45*J45</f>
        <v>0</v>
      </c>
      <c r="O45" s="510">
        <f t="shared" si="3"/>
        <v>0</v>
      </c>
    </row>
    <row r="46" spans="1:16" s="417" customFormat="1" ht="17.45" hidden="1" customHeight="1" x14ac:dyDescent="0.25">
      <c r="A46" s="452" t="s">
        <v>625</v>
      </c>
      <c r="B46" s="451" t="s">
        <v>167</v>
      </c>
      <c r="C46" s="452" t="s">
        <v>153</v>
      </c>
      <c r="D46" s="428">
        <f>69.4*2</f>
        <v>138.80000000000001</v>
      </c>
      <c r="E46" s="509">
        <v>75.652500000000018</v>
      </c>
      <c r="F46" s="510">
        <f t="shared" si="0"/>
        <v>10500.567000000003</v>
      </c>
      <c r="G46" s="510">
        <v>42.299400000000006</v>
      </c>
      <c r="H46" s="510">
        <f>G46*D46</f>
        <v>5871.1567200000009</v>
      </c>
      <c r="I46" s="510">
        <f t="shared" si="1"/>
        <v>16371.723720000004</v>
      </c>
      <c r="J46" s="470"/>
      <c r="K46" s="509">
        <v>75.652500000000018</v>
      </c>
      <c r="L46" s="510">
        <f t="shared" si="2"/>
        <v>0</v>
      </c>
      <c r="M46" s="510">
        <v>42.299400000000006</v>
      </c>
      <c r="N46" s="510">
        <f>M46*J46</f>
        <v>0</v>
      </c>
      <c r="O46" s="510">
        <f t="shared" si="3"/>
        <v>0</v>
      </c>
    </row>
    <row r="47" spans="1:16" s="221" customFormat="1" ht="17.45" customHeight="1" x14ac:dyDescent="0.25">
      <c r="A47" s="450" t="s">
        <v>611</v>
      </c>
      <c r="B47" s="453" t="s">
        <v>168</v>
      </c>
      <c r="C47" s="452"/>
      <c r="D47" s="428"/>
      <c r="E47" s="429"/>
      <c r="F47" s="430"/>
      <c r="G47" s="430"/>
      <c r="H47" s="430"/>
      <c r="I47" s="430"/>
      <c r="J47" s="470"/>
      <c r="K47" s="488"/>
      <c r="L47" s="465"/>
      <c r="M47" s="465"/>
      <c r="N47" s="465"/>
      <c r="O47" s="465"/>
      <c r="P47" s="558"/>
    </row>
    <row r="48" spans="1:16" s="221" customFormat="1" ht="17.45" customHeight="1" x14ac:dyDescent="0.25">
      <c r="A48" s="450" t="s">
        <v>626</v>
      </c>
      <c r="B48" s="451" t="s">
        <v>169</v>
      </c>
      <c r="C48" s="452" t="s">
        <v>153</v>
      </c>
      <c r="D48" s="428">
        <v>352.5</v>
      </c>
      <c r="E48" s="509">
        <v>378.26249999999999</v>
      </c>
      <c r="F48" s="510">
        <f t="shared" ref="F48:F69" si="4">E48*D48</f>
        <v>133337.53125</v>
      </c>
      <c r="G48" s="510">
        <v>72.930000000000007</v>
      </c>
      <c r="H48" s="510">
        <f t="shared" ref="H48:H69" si="5">G48*D48</f>
        <v>25707.825000000001</v>
      </c>
      <c r="I48" s="510">
        <f t="shared" ref="I48:I69" si="6">F48+H48</f>
        <v>159045.35625000001</v>
      </c>
      <c r="J48" s="470">
        <v>352.5</v>
      </c>
      <c r="K48" s="566">
        <v>378.26249999999999</v>
      </c>
      <c r="L48" s="539">
        <f t="shared" ref="L48:L69" si="7">K48*J48</f>
        <v>133337.53125</v>
      </c>
      <c r="M48" s="539">
        <v>72.930000000000007</v>
      </c>
      <c r="N48" s="539">
        <f t="shared" ref="N48:N69" si="8">M48*J48</f>
        <v>25707.825000000001</v>
      </c>
      <c r="O48" s="539">
        <f t="shared" ref="O48:O69" si="9">L48+N48</f>
        <v>159045.35625000001</v>
      </c>
      <c r="P48" s="558"/>
    </row>
    <row r="49" spans="1:16" s="221" customFormat="1" ht="17.45" customHeight="1" x14ac:dyDescent="0.25">
      <c r="A49" s="450" t="s">
        <v>627</v>
      </c>
      <c r="B49" s="451" t="s">
        <v>170</v>
      </c>
      <c r="C49" s="452" t="s">
        <v>171</v>
      </c>
      <c r="D49" s="428">
        <v>7.87</v>
      </c>
      <c r="E49" s="509">
        <v>13208</v>
      </c>
      <c r="F49" s="510">
        <f t="shared" si="4"/>
        <v>103946.96</v>
      </c>
      <c r="G49" s="510">
        <v>14998</v>
      </c>
      <c r="H49" s="510">
        <f t="shared" si="5"/>
        <v>118034.26</v>
      </c>
      <c r="I49" s="510">
        <f t="shared" si="6"/>
        <v>221981.22</v>
      </c>
      <c r="J49" s="470">
        <v>7.87</v>
      </c>
      <c r="K49" s="566">
        <v>13208</v>
      </c>
      <c r="L49" s="539">
        <f t="shared" si="7"/>
        <v>103946.96</v>
      </c>
      <c r="M49" s="539">
        <v>14998</v>
      </c>
      <c r="N49" s="539">
        <f t="shared" si="8"/>
        <v>118034.26</v>
      </c>
      <c r="O49" s="539">
        <f t="shared" si="9"/>
        <v>221981.22</v>
      </c>
      <c r="P49" s="558"/>
    </row>
    <row r="50" spans="1:16" s="417" customFormat="1" ht="17.45" hidden="1" customHeight="1" x14ac:dyDescent="0.25">
      <c r="A50" s="452" t="s">
        <v>628</v>
      </c>
      <c r="B50" s="451" t="s">
        <v>172</v>
      </c>
      <c r="C50" s="452" t="s">
        <v>153</v>
      </c>
      <c r="D50" s="428">
        <v>187.8</v>
      </c>
      <c r="E50" s="509">
        <v>4772</v>
      </c>
      <c r="F50" s="510">
        <f t="shared" si="4"/>
        <v>896181.60000000009</v>
      </c>
      <c r="G50" s="510">
        <v>2131</v>
      </c>
      <c r="H50" s="510">
        <f t="shared" si="5"/>
        <v>400201.80000000005</v>
      </c>
      <c r="I50" s="510">
        <f t="shared" si="6"/>
        <v>1296383.4000000001</v>
      </c>
      <c r="J50" s="470"/>
      <c r="K50" s="509">
        <v>4772</v>
      </c>
      <c r="L50" s="510">
        <f t="shared" si="7"/>
        <v>0</v>
      </c>
      <c r="M50" s="510">
        <v>2131</v>
      </c>
      <c r="N50" s="510">
        <f t="shared" si="8"/>
        <v>0</v>
      </c>
      <c r="O50" s="510">
        <f t="shared" si="9"/>
        <v>0</v>
      </c>
    </row>
    <row r="51" spans="1:16" s="417" customFormat="1" ht="17.45" hidden="1" customHeight="1" x14ac:dyDescent="0.25">
      <c r="A51" s="452" t="s">
        <v>629</v>
      </c>
      <c r="B51" s="451" t="s">
        <v>173</v>
      </c>
      <c r="C51" s="452" t="s">
        <v>153</v>
      </c>
      <c r="D51" s="428">
        <v>332.1</v>
      </c>
      <c r="E51" s="509">
        <v>2629</v>
      </c>
      <c r="F51" s="510">
        <f t="shared" si="4"/>
        <v>873090.9</v>
      </c>
      <c r="G51" s="510">
        <v>3034</v>
      </c>
      <c r="H51" s="510">
        <f t="shared" si="5"/>
        <v>1007591.4</v>
      </c>
      <c r="I51" s="510">
        <f t="shared" si="6"/>
        <v>1880682.3</v>
      </c>
      <c r="J51" s="470"/>
      <c r="K51" s="509">
        <v>2629</v>
      </c>
      <c r="L51" s="510">
        <f t="shared" si="7"/>
        <v>0</v>
      </c>
      <c r="M51" s="510">
        <v>3034</v>
      </c>
      <c r="N51" s="510">
        <f t="shared" si="8"/>
        <v>0</v>
      </c>
      <c r="O51" s="510">
        <f t="shared" si="9"/>
        <v>0</v>
      </c>
    </row>
    <row r="52" spans="1:16" s="417" customFormat="1" ht="17.45" hidden="1" customHeight="1" x14ac:dyDescent="0.25">
      <c r="A52" s="452" t="s">
        <v>630</v>
      </c>
      <c r="B52" s="451" t="s">
        <v>174</v>
      </c>
      <c r="C52" s="452" t="s">
        <v>153</v>
      </c>
      <c r="D52" s="428">
        <v>121.8</v>
      </c>
      <c r="E52" s="509">
        <v>708.10739999999998</v>
      </c>
      <c r="F52" s="510">
        <f t="shared" si="4"/>
        <v>86247.481319999992</v>
      </c>
      <c r="G52" s="510">
        <v>2641.5246000000002</v>
      </c>
      <c r="H52" s="510">
        <f t="shared" si="5"/>
        <v>321737.69628000003</v>
      </c>
      <c r="I52" s="510">
        <f t="shared" si="6"/>
        <v>407985.17760000005</v>
      </c>
      <c r="J52" s="470"/>
      <c r="K52" s="509">
        <v>708.10739999999998</v>
      </c>
      <c r="L52" s="510">
        <f t="shared" si="7"/>
        <v>0</v>
      </c>
      <c r="M52" s="510">
        <v>2641.5246000000002</v>
      </c>
      <c r="N52" s="510">
        <f t="shared" si="8"/>
        <v>0</v>
      </c>
      <c r="O52" s="510">
        <f t="shared" si="9"/>
        <v>0</v>
      </c>
    </row>
    <row r="53" spans="1:16" s="417" customFormat="1" ht="17.45" hidden="1" customHeight="1" x14ac:dyDescent="0.25">
      <c r="A53" s="452" t="s">
        <v>631</v>
      </c>
      <c r="B53" s="451" t="s">
        <v>175</v>
      </c>
      <c r="C53" s="452" t="s">
        <v>153</v>
      </c>
      <c r="D53" s="428">
        <v>141.30000000000001</v>
      </c>
      <c r="E53" s="509">
        <v>680.87250000000006</v>
      </c>
      <c r="F53" s="510">
        <f t="shared" si="4"/>
        <v>96207.284250000012</v>
      </c>
      <c r="G53" s="510">
        <v>1083.7398000000001</v>
      </c>
      <c r="H53" s="510">
        <f t="shared" si="5"/>
        <v>153132.43374000001</v>
      </c>
      <c r="I53" s="510">
        <f t="shared" si="6"/>
        <v>249339.71799000003</v>
      </c>
      <c r="J53" s="470"/>
      <c r="K53" s="509">
        <v>680.87250000000006</v>
      </c>
      <c r="L53" s="510">
        <f t="shared" si="7"/>
        <v>0</v>
      </c>
      <c r="M53" s="510">
        <v>1083.7398000000001</v>
      </c>
      <c r="N53" s="510">
        <f t="shared" si="8"/>
        <v>0</v>
      </c>
      <c r="O53" s="510">
        <f t="shared" si="9"/>
        <v>0</v>
      </c>
    </row>
    <row r="54" spans="1:16" s="417" customFormat="1" ht="17.45" hidden="1" customHeight="1" x14ac:dyDescent="0.25">
      <c r="A54" s="452" t="s">
        <v>632</v>
      </c>
      <c r="B54" s="451" t="s">
        <v>176</v>
      </c>
      <c r="C54" s="452" t="s">
        <v>153</v>
      </c>
      <c r="D54" s="428">
        <v>355.6</v>
      </c>
      <c r="E54" s="509">
        <v>3576</v>
      </c>
      <c r="F54" s="510">
        <f t="shared" si="4"/>
        <v>1271625.6000000001</v>
      </c>
      <c r="G54" s="510">
        <v>1630</v>
      </c>
      <c r="H54" s="510">
        <f t="shared" si="5"/>
        <v>579628</v>
      </c>
      <c r="I54" s="510">
        <f t="shared" si="6"/>
        <v>1851253.6</v>
      </c>
      <c r="J54" s="470"/>
      <c r="K54" s="509">
        <v>3576</v>
      </c>
      <c r="L54" s="510">
        <f t="shared" si="7"/>
        <v>0</v>
      </c>
      <c r="M54" s="510">
        <v>1630</v>
      </c>
      <c r="N54" s="510">
        <f t="shared" si="8"/>
        <v>0</v>
      </c>
      <c r="O54" s="510">
        <f t="shared" si="9"/>
        <v>0</v>
      </c>
    </row>
    <row r="55" spans="1:16" s="417" customFormat="1" ht="17.45" hidden="1" customHeight="1" x14ac:dyDescent="0.25">
      <c r="A55" s="452" t="s">
        <v>633</v>
      </c>
      <c r="B55" s="451" t="s">
        <v>177</v>
      </c>
      <c r="C55" s="452" t="s">
        <v>153</v>
      </c>
      <c r="D55" s="428">
        <v>2</v>
      </c>
      <c r="E55" s="509">
        <v>4149</v>
      </c>
      <c r="F55" s="510">
        <f t="shared" si="4"/>
        <v>8298</v>
      </c>
      <c r="G55" s="510">
        <v>2131</v>
      </c>
      <c r="H55" s="510">
        <f t="shared" si="5"/>
        <v>4262</v>
      </c>
      <c r="I55" s="510">
        <f t="shared" si="6"/>
        <v>12560</v>
      </c>
      <c r="J55" s="470"/>
      <c r="K55" s="509">
        <v>4149</v>
      </c>
      <c r="L55" s="510">
        <f t="shared" si="7"/>
        <v>0</v>
      </c>
      <c r="M55" s="510">
        <v>2131</v>
      </c>
      <c r="N55" s="510">
        <f t="shared" si="8"/>
        <v>0</v>
      </c>
      <c r="O55" s="510">
        <f t="shared" si="9"/>
        <v>0</v>
      </c>
    </row>
    <row r="56" spans="1:16" s="417" customFormat="1" ht="23.25" hidden="1" customHeight="1" x14ac:dyDescent="0.25">
      <c r="A56" s="452" t="s">
        <v>634</v>
      </c>
      <c r="B56" s="451" t="s">
        <v>178</v>
      </c>
      <c r="C56" s="452" t="s">
        <v>153</v>
      </c>
      <c r="D56" s="428">
        <v>141.30000000000001</v>
      </c>
      <c r="E56" s="509">
        <v>3470</v>
      </c>
      <c r="F56" s="510">
        <f t="shared" si="4"/>
        <v>490311.00000000006</v>
      </c>
      <c r="G56" s="510">
        <v>1590</v>
      </c>
      <c r="H56" s="510">
        <f t="shared" si="5"/>
        <v>224667.00000000003</v>
      </c>
      <c r="I56" s="510">
        <f t="shared" si="6"/>
        <v>714978.00000000012</v>
      </c>
      <c r="J56" s="470"/>
      <c r="K56" s="509">
        <v>3470</v>
      </c>
      <c r="L56" s="510">
        <f t="shared" si="7"/>
        <v>0</v>
      </c>
      <c r="M56" s="510">
        <v>1590</v>
      </c>
      <c r="N56" s="510">
        <f t="shared" si="8"/>
        <v>0</v>
      </c>
      <c r="O56" s="510">
        <f t="shared" si="9"/>
        <v>0</v>
      </c>
    </row>
    <row r="57" spans="1:16" s="417" customFormat="1" ht="17.45" hidden="1" customHeight="1" x14ac:dyDescent="0.25">
      <c r="A57" s="452" t="s">
        <v>635</v>
      </c>
      <c r="B57" s="451" t="s">
        <v>179</v>
      </c>
      <c r="C57" s="452" t="s">
        <v>153</v>
      </c>
      <c r="D57" s="428">
        <v>1140.5999999999999</v>
      </c>
      <c r="E57" s="509">
        <v>75.652500000000018</v>
      </c>
      <c r="F57" s="510">
        <f t="shared" si="4"/>
        <v>86289.241500000018</v>
      </c>
      <c r="G57" s="510">
        <v>42.299400000000006</v>
      </c>
      <c r="H57" s="510">
        <f t="shared" si="5"/>
        <v>48246.695640000005</v>
      </c>
      <c r="I57" s="510">
        <f t="shared" si="6"/>
        <v>134535.93714000002</v>
      </c>
      <c r="J57" s="470"/>
      <c r="K57" s="509">
        <v>75.652500000000018</v>
      </c>
      <c r="L57" s="510">
        <f t="shared" si="7"/>
        <v>0</v>
      </c>
      <c r="M57" s="510">
        <v>42.299400000000006</v>
      </c>
      <c r="N57" s="510">
        <f t="shared" si="8"/>
        <v>0</v>
      </c>
      <c r="O57" s="510">
        <f t="shared" si="9"/>
        <v>0</v>
      </c>
    </row>
    <row r="58" spans="1:16" s="230" customFormat="1" ht="17.45" customHeight="1" x14ac:dyDescent="0.25">
      <c r="A58" s="450" t="s">
        <v>636</v>
      </c>
      <c r="B58" s="451" t="s">
        <v>180</v>
      </c>
      <c r="C58" s="452" t="s">
        <v>153</v>
      </c>
      <c r="D58" s="431">
        <v>1194.52</v>
      </c>
      <c r="E58" s="504">
        <v>4448.1898168301914</v>
      </c>
      <c r="F58" s="508">
        <f t="shared" si="4"/>
        <v>5313451.7</v>
      </c>
      <c r="G58" s="508">
        <v>3702.4359575394305</v>
      </c>
      <c r="H58" s="508">
        <f t="shared" si="5"/>
        <v>4422633.8000000007</v>
      </c>
      <c r="I58" s="508">
        <f t="shared" si="6"/>
        <v>9736085.5</v>
      </c>
      <c r="J58" s="470">
        <v>98.58</v>
      </c>
      <c r="K58" s="566">
        <v>4448.1898168301914</v>
      </c>
      <c r="L58" s="539">
        <f t="shared" si="7"/>
        <v>438502.55214312027</v>
      </c>
      <c r="M58" s="539">
        <v>3702.4359575394305</v>
      </c>
      <c r="N58" s="539">
        <f t="shared" si="8"/>
        <v>364986.13669423707</v>
      </c>
      <c r="O58" s="539">
        <f t="shared" si="9"/>
        <v>803488.68883735733</v>
      </c>
      <c r="P58" s="559"/>
    </row>
    <row r="59" spans="1:16" s="631" customFormat="1" ht="17.45" hidden="1" customHeight="1" x14ac:dyDescent="0.25">
      <c r="A59" s="630" t="s">
        <v>637</v>
      </c>
      <c r="B59" s="453" t="s">
        <v>181</v>
      </c>
      <c r="C59" s="455" t="s">
        <v>31</v>
      </c>
      <c r="D59" s="511">
        <v>11</v>
      </c>
      <c r="E59" s="512">
        <v>34209</v>
      </c>
      <c r="F59" s="513">
        <f t="shared" si="4"/>
        <v>376299</v>
      </c>
      <c r="G59" s="513">
        <v>89433</v>
      </c>
      <c r="H59" s="513">
        <f t="shared" si="5"/>
        <v>983763</v>
      </c>
      <c r="I59" s="513">
        <f t="shared" si="6"/>
        <v>1360062</v>
      </c>
      <c r="J59" s="491"/>
      <c r="K59" s="512">
        <v>34209</v>
      </c>
      <c r="L59" s="513">
        <f t="shared" si="7"/>
        <v>0</v>
      </c>
      <c r="M59" s="513">
        <v>89433</v>
      </c>
      <c r="N59" s="513">
        <f t="shared" si="8"/>
        <v>0</v>
      </c>
      <c r="O59" s="513">
        <f t="shared" si="9"/>
        <v>0</v>
      </c>
    </row>
    <row r="60" spans="1:16" s="631" customFormat="1" ht="17.45" hidden="1" customHeight="1" x14ac:dyDescent="0.25">
      <c r="A60" s="630" t="s">
        <v>638</v>
      </c>
      <c r="B60" s="453" t="s">
        <v>182</v>
      </c>
      <c r="C60" s="455" t="s">
        <v>31</v>
      </c>
      <c r="D60" s="511">
        <v>6</v>
      </c>
      <c r="E60" s="512">
        <v>18204</v>
      </c>
      <c r="F60" s="513">
        <f t="shared" si="4"/>
        <v>109224</v>
      </c>
      <c r="G60" s="513">
        <v>79865</v>
      </c>
      <c r="H60" s="513">
        <f t="shared" si="5"/>
        <v>479190</v>
      </c>
      <c r="I60" s="513">
        <f t="shared" si="6"/>
        <v>588414</v>
      </c>
      <c r="J60" s="491"/>
      <c r="K60" s="512">
        <v>18204</v>
      </c>
      <c r="L60" s="513">
        <f t="shared" si="7"/>
        <v>0</v>
      </c>
      <c r="M60" s="513">
        <v>79865</v>
      </c>
      <c r="N60" s="513">
        <f t="shared" si="8"/>
        <v>0</v>
      </c>
      <c r="O60" s="513">
        <f t="shared" si="9"/>
        <v>0</v>
      </c>
    </row>
    <row r="61" spans="1:16" s="631" customFormat="1" ht="17.45" hidden="1" customHeight="1" x14ac:dyDescent="0.25">
      <c r="A61" s="630" t="s">
        <v>639</v>
      </c>
      <c r="B61" s="453" t="s">
        <v>183</v>
      </c>
      <c r="C61" s="455" t="s">
        <v>31</v>
      </c>
      <c r="D61" s="511">
        <v>42</v>
      </c>
      <c r="E61" s="512">
        <v>14176</v>
      </c>
      <c r="F61" s="513">
        <f t="shared" si="4"/>
        <v>595392</v>
      </c>
      <c r="G61" s="513">
        <v>34900</v>
      </c>
      <c r="H61" s="513">
        <f t="shared" si="5"/>
        <v>1465800</v>
      </c>
      <c r="I61" s="513">
        <f t="shared" si="6"/>
        <v>2061192</v>
      </c>
      <c r="J61" s="491"/>
      <c r="K61" s="512">
        <v>14176</v>
      </c>
      <c r="L61" s="513">
        <f t="shared" si="7"/>
        <v>0</v>
      </c>
      <c r="M61" s="513">
        <v>34900</v>
      </c>
      <c r="N61" s="513">
        <f t="shared" si="8"/>
        <v>0</v>
      </c>
      <c r="O61" s="513">
        <f t="shared" si="9"/>
        <v>0</v>
      </c>
    </row>
    <row r="62" spans="1:16" s="631" customFormat="1" ht="17.45" hidden="1" customHeight="1" x14ac:dyDescent="0.25">
      <c r="A62" s="630" t="s">
        <v>640</v>
      </c>
      <c r="B62" s="453" t="s">
        <v>184</v>
      </c>
      <c r="C62" s="455" t="s">
        <v>31</v>
      </c>
      <c r="D62" s="511">
        <v>1</v>
      </c>
      <c r="E62" s="512">
        <v>504288.43</v>
      </c>
      <c r="F62" s="513">
        <f t="shared" si="4"/>
        <v>504288.43</v>
      </c>
      <c r="G62" s="513">
        <v>855301.20000000007</v>
      </c>
      <c r="H62" s="513">
        <f t="shared" si="5"/>
        <v>855301.20000000007</v>
      </c>
      <c r="I62" s="513">
        <f t="shared" si="6"/>
        <v>1359589.6300000001</v>
      </c>
      <c r="J62" s="491"/>
      <c r="K62" s="512">
        <v>504288.43</v>
      </c>
      <c r="L62" s="513">
        <f t="shared" si="7"/>
        <v>0</v>
      </c>
      <c r="M62" s="513">
        <v>855301.20000000007</v>
      </c>
      <c r="N62" s="513">
        <f t="shared" si="8"/>
        <v>0</v>
      </c>
      <c r="O62" s="513">
        <f t="shared" si="9"/>
        <v>0</v>
      </c>
    </row>
    <row r="63" spans="1:16" s="221" customFormat="1" ht="17.45" customHeight="1" x14ac:dyDescent="0.25">
      <c r="A63" s="595" t="s">
        <v>641</v>
      </c>
      <c r="B63" s="597" t="s">
        <v>185</v>
      </c>
      <c r="C63" s="598" t="s">
        <v>171</v>
      </c>
      <c r="D63" s="511">
        <v>41.2</v>
      </c>
      <c r="E63" s="512">
        <v>44343.5</v>
      </c>
      <c r="F63" s="513">
        <f t="shared" si="4"/>
        <v>1826952.2000000002</v>
      </c>
      <c r="G63" s="513">
        <v>47372</v>
      </c>
      <c r="H63" s="513">
        <f t="shared" si="5"/>
        <v>1951726.4000000001</v>
      </c>
      <c r="I63" s="513">
        <f t="shared" si="6"/>
        <v>3778678.6000000006</v>
      </c>
      <c r="J63" s="599">
        <v>41.2</v>
      </c>
      <c r="K63" s="600">
        <v>44343.5</v>
      </c>
      <c r="L63" s="593">
        <f t="shared" si="7"/>
        <v>1826952.2000000002</v>
      </c>
      <c r="M63" s="593">
        <v>47372</v>
      </c>
      <c r="N63" s="593">
        <f t="shared" si="8"/>
        <v>1951726.4000000001</v>
      </c>
      <c r="O63" s="593">
        <f t="shared" si="9"/>
        <v>3778678.6000000006</v>
      </c>
      <c r="P63" s="558"/>
    </row>
    <row r="64" spans="1:16" s="631" customFormat="1" ht="17.45" hidden="1" customHeight="1" x14ac:dyDescent="0.25">
      <c r="A64" s="630" t="s">
        <v>642</v>
      </c>
      <c r="B64" s="453" t="s">
        <v>186</v>
      </c>
      <c r="C64" s="456" t="s">
        <v>153</v>
      </c>
      <c r="D64" s="514">
        <v>387</v>
      </c>
      <c r="E64" s="515">
        <v>3576</v>
      </c>
      <c r="F64" s="515">
        <f t="shared" si="4"/>
        <v>1383912</v>
      </c>
      <c r="G64" s="515">
        <v>3510</v>
      </c>
      <c r="H64" s="515">
        <f t="shared" si="5"/>
        <v>1358370</v>
      </c>
      <c r="I64" s="513">
        <f t="shared" si="6"/>
        <v>2742282</v>
      </c>
      <c r="J64" s="493"/>
      <c r="K64" s="515">
        <v>3576</v>
      </c>
      <c r="L64" s="515">
        <f t="shared" si="7"/>
        <v>0</v>
      </c>
      <c r="M64" s="515">
        <v>3510</v>
      </c>
      <c r="N64" s="515">
        <f t="shared" si="8"/>
        <v>0</v>
      </c>
      <c r="O64" s="513">
        <f t="shared" si="9"/>
        <v>0</v>
      </c>
    </row>
    <row r="65" spans="1:16" s="230" customFormat="1" ht="17.45" customHeight="1" x14ac:dyDescent="0.25">
      <c r="A65" s="595" t="s">
        <v>643</v>
      </c>
      <c r="B65" s="597" t="s">
        <v>187</v>
      </c>
      <c r="C65" s="601" t="s">
        <v>31</v>
      </c>
      <c r="D65" s="514">
        <v>15</v>
      </c>
      <c r="E65" s="515">
        <v>25728.400000000001</v>
      </c>
      <c r="F65" s="515">
        <f t="shared" si="4"/>
        <v>385926</v>
      </c>
      <c r="G65" s="515">
        <v>850.2</v>
      </c>
      <c r="H65" s="515">
        <f t="shared" si="5"/>
        <v>12753</v>
      </c>
      <c r="I65" s="513">
        <f t="shared" si="6"/>
        <v>398679</v>
      </c>
      <c r="J65" s="572">
        <v>15</v>
      </c>
      <c r="K65" s="592">
        <v>25728.400000000001</v>
      </c>
      <c r="L65" s="592">
        <f t="shared" si="7"/>
        <v>385926</v>
      </c>
      <c r="M65" s="592">
        <v>850.2</v>
      </c>
      <c r="N65" s="592">
        <f t="shared" si="8"/>
        <v>12753</v>
      </c>
      <c r="O65" s="593">
        <f t="shared" si="9"/>
        <v>398679</v>
      </c>
      <c r="P65" s="559"/>
    </row>
    <row r="66" spans="1:16" s="631" customFormat="1" ht="17.45" hidden="1" customHeight="1" x14ac:dyDescent="0.25">
      <c r="A66" s="630" t="s">
        <v>644</v>
      </c>
      <c r="B66" s="453" t="s">
        <v>188</v>
      </c>
      <c r="C66" s="456" t="s">
        <v>31</v>
      </c>
      <c r="D66" s="514">
        <v>1</v>
      </c>
      <c r="E66" s="515">
        <v>89509.680000000008</v>
      </c>
      <c r="F66" s="515">
        <f t="shared" si="4"/>
        <v>89509.680000000008</v>
      </c>
      <c r="G66" s="515">
        <v>73184.800000000003</v>
      </c>
      <c r="H66" s="515">
        <f t="shared" si="5"/>
        <v>73184.800000000003</v>
      </c>
      <c r="I66" s="513">
        <f t="shared" si="6"/>
        <v>162694.48000000001</v>
      </c>
      <c r="J66" s="493"/>
      <c r="K66" s="515">
        <v>89509.680000000008</v>
      </c>
      <c r="L66" s="515">
        <f t="shared" si="7"/>
        <v>0</v>
      </c>
      <c r="M66" s="515">
        <v>73184.800000000003</v>
      </c>
      <c r="N66" s="515">
        <f t="shared" si="8"/>
        <v>0</v>
      </c>
      <c r="O66" s="513">
        <f t="shared" si="9"/>
        <v>0</v>
      </c>
    </row>
    <row r="67" spans="1:16" s="632" customFormat="1" ht="17.45" hidden="1" customHeight="1" x14ac:dyDescent="0.25">
      <c r="A67" s="630" t="s">
        <v>645</v>
      </c>
      <c r="B67" s="453" t="s">
        <v>189</v>
      </c>
      <c r="C67" s="456" t="s">
        <v>31</v>
      </c>
      <c r="D67" s="514">
        <v>12</v>
      </c>
      <c r="E67" s="515">
        <v>11909.974166666669</v>
      </c>
      <c r="F67" s="515">
        <f t="shared" si="4"/>
        <v>142919.69000000003</v>
      </c>
      <c r="G67" s="515">
        <v>4538.7333333333336</v>
      </c>
      <c r="H67" s="515">
        <f t="shared" si="5"/>
        <v>54464.800000000003</v>
      </c>
      <c r="I67" s="513">
        <f t="shared" si="6"/>
        <v>197384.49000000005</v>
      </c>
      <c r="J67" s="493"/>
      <c r="K67" s="515">
        <v>11909.974166666669</v>
      </c>
      <c r="L67" s="515">
        <f t="shared" si="7"/>
        <v>0</v>
      </c>
      <c r="M67" s="515">
        <v>4538.7333333333336</v>
      </c>
      <c r="N67" s="515">
        <f t="shared" si="8"/>
        <v>0</v>
      </c>
      <c r="O67" s="513">
        <f t="shared" si="9"/>
        <v>0</v>
      </c>
    </row>
    <row r="68" spans="1:16" s="631" customFormat="1" ht="28.5" hidden="1" customHeight="1" x14ac:dyDescent="0.25">
      <c r="A68" s="630" t="s">
        <v>646</v>
      </c>
      <c r="B68" s="453" t="s">
        <v>190</v>
      </c>
      <c r="C68" s="456" t="s">
        <v>31</v>
      </c>
      <c r="D68" s="514">
        <v>5</v>
      </c>
      <c r="E68" s="515">
        <v>43829.718000000008</v>
      </c>
      <c r="F68" s="515">
        <f t="shared" si="4"/>
        <v>219148.59000000003</v>
      </c>
      <c r="G68" s="515">
        <v>26306.28</v>
      </c>
      <c r="H68" s="515">
        <f t="shared" si="5"/>
        <v>131531.4</v>
      </c>
      <c r="I68" s="513">
        <f t="shared" si="6"/>
        <v>350679.99</v>
      </c>
      <c r="J68" s="493"/>
      <c r="K68" s="515">
        <v>43829.718000000008</v>
      </c>
      <c r="L68" s="515">
        <f t="shared" si="7"/>
        <v>0</v>
      </c>
      <c r="M68" s="515">
        <v>26306.28</v>
      </c>
      <c r="N68" s="515">
        <f t="shared" si="8"/>
        <v>0</v>
      </c>
      <c r="O68" s="513">
        <f t="shared" si="9"/>
        <v>0</v>
      </c>
    </row>
    <row r="69" spans="1:16" s="633" customFormat="1" ht="17.45" hidden="1" customHeight="1" x14ac:dyDescent="0.25">
      <c r="A69" s="630" t="s">
        <v>647</v>
      </c>
      <c r="B69" s="453" t="s">
        <v>191</v>
      </c>
      <c r="C69" s="456" t="s">
        <v>31</v>
      </c>
      <c r="D69" s="514">
        <v>1</v>
      </c>
      <c r="E69" s="515">
        <v>219290.07</v>
      </c>
      <c r="F69" s="515">
        <f t="shared" si="4"/>
        <v>219290.07</v>
      </c>
      <c r="G69" s="515">
        <v>155542.39999999999</v>
      </c>
      <c r="H69" s="515">
        <f t="shared" si="5"/>
        <v>155542.39999999999</v>
      </c>
      <c r="I69" s="513">
        <f t="shared" si="6"/>
        <v>374832.47</v>
      </c>
      <c r="J69" s="493"/>
      <c r="K69" s="515">
        <v>219290.07</v>
      </c>
      <c r="L69" s="515">
        <f t="shared" si="7"/>
        <v>0</v>
      </c>
      <c r="M69" s="515">
        <v>155542.39999999999</v>
      </c>
      <c r="N69" s="515">
        <f t="shared" si="8"/>
        <v>0</v>
      </c>
      <c r="O69" s="513">
        <f t="shared" si="9"/>
        <v>0</v>
      </c>
    </row>
    <row r="70" spans="1:16" s="242" customFormat="1" ht="17.45" customHeight="1" x14ac:dyDescent="0.25">
      <c r="A70" s="584" t="s">
        <v>648</v>
      </c>
      <c r="B70" s="579" t="s">
        <v>193</v>
      </c>
      <c r="C70" s="580"/>
      <c r="D70" s="541"/>
      <c r="E70" s="542"/>
      <c r="F70" s="542">
        <f>F71+F74+F76+F81+F83+F86</f>
        <v>11518228.359999999</v>
      </c>
      <c r="G70" s="542"/>
      <c r="H70" s="542">
        <f>H71+H74+H76+H81+H83+H86</f>
        <v>20862917.377999999</v>
      </c>
      <c r="I70" s="542">
        <f>I71+I74+I76+I81+I83+I86</f>
        <v>32381145.738000002</v>
      </c>
      <c r="J70" s="581"/>
      <c r="K70" s="583"/>
      <c r="L70" s="583">
        <f>L71+L74+L76+L81+L83+L86</f>
        <v>4084784.62</v>
      </c>
      <c r="M70" s="583"/>
      <c r="N70" s="583">
        <f>N71+N74+N76+N81+N83+N86</f>
        <v>10885660</v>
      </c>
      <c r="O70" s="583">
        <f>O71+O74+O76+O81+O83+O86</f>
        <v>14970444.620000001</v>
      </c>
      <c r="P70" s="560"/>
    </row>
    <row r="71" spans="1:16" s="635" customFormat="1" ht="17.45" customHeight="1" x14ac:dyDescent="0.25">
      <c r="A71" s="630" t="s">
        <v>649</v>
      </c>
      <c r="B71" s="453" t="s">
        <v>194</v>
      </c>
      <c r="C71" s="456"/>
      <c r="D71" s="514"/>
      <c r="E71" s="515"/>
      <c r="F71" s="515">
        <f>SUM(F72:F73)</f>
        <v>1391114.46</v>
      </c>
      <c r="G71" s="515"/>
      <c r="H71" s="515">
        <f>SUM(H72:H73)</f>
        <v>3336530</v>
      </c>
      <c r="I71" s="513">
        <f>SUM(I72:I73)</f>
        <v>4727644.46</v>
      </c>
      <c r="J71" s="493"/>
      <c r="K71" s="569"/>
      <c r="L71" s="569">
        <f>SUM(L72:L73)</f>
        <v>696034.62</v>
      </c>
      <c r="M71" s="569"/>
      <c r="N71" s="569">
        <f>SUM(N72:N73)</f>
        <v>1669410</v>
      </c>
      <c r="O71" s="568">
        <f>SUM(O72:O73)</f>
        <v>2365444.62</v>
      </c>
      <c r="P71" s="634"/>
    </row>
    <row r="72" spans="1:16" ht="17.45" customHeight="1" x14ac:dyDescent="0.25">
      <c r="A72" s="595" t="s">
        <v>650</v>
      </c>
      <c r="B72" s="457" t="s">
        <v>195</v>
      </c>
      <c r="C72" s="470" t="s">
        <v>33</v>
      </c>
      <c r="D72" s="428">
        <v>13.9</v>
      </c>
      <c r="E72" s="510">
        <v>95478</v>
      </c>
      <c r="F72" s="510">
        <f>E72*D72</f>
        <v>1327144.2</v>
      </c>
      <c r="G72" s="510">
        <v>229000</v>
      </c>
      <c r="H72" s="510">
        <f>G72*D72</f>
        <v>3183100</v>
      </c>
      <c r="I72" s="510">
        <f>F72+H72</f>
        <v>4510244.2</v>
      </c>
      <c r="J72" s="470">
        <v>6.95</v>
      </c>
      <c r="K72" s="539">
        <v>95478</v>
      </c>
      <c r="L72" s="539">
        <f>K72*J72</f>
        <v>663572.1</v>
      </c>
      <c r="M72" s="539">
        <v>229000</v>
      </c>
      <c r="N72" s="539">
        <f>M72*J72</f>
        <v>1591550</v>
      </c>
      <c r="O72" s="539">
        <f>L72+N72</f>
        <v>2255122.1</v>
      </c>
      <c r="P72" s="412"/>
    </row>
    <row r="73" spans="1:16" ht="28.5" customHeight="1" x14ac:dyDescent="0.25">
      <c r="A73" s="595" t="s">
        <v>651</v>
      </c>
      <c r="B73" s="457" t="s">
        <v>196</v>
      </c>
      <c r="C73" s="470" t="s">
        <v>33</v>
      </c>
      <c r="D73" s="428">
        <v>0.67</v>
      </c>
      <c r="E73" s="510">
        <v>95478</v>
      </c>
      <c r="F73" s="510">
        <f>E73*D73</f>
        <v>63970.26</v>
      </c>
      <c r="G73" s="510">
        <v>229000</v>
      </c>
      <c r="H73" s="510">
        <f>G73*D73</f>
        <v>153430</v>
      </c>
      <c r="I73" s="510">
        <f>F73+H73</f>
        <v>217400.26</v>
      </c>
      <c r="J73" s="470">
        <v>0.34</v>
      </c>
      <c r="K73" s="539">
        <v>95478</v>
      </c>
      <c r="L73" s="539">
        <f>K73*J73</f>
        <v>32462.520000000004</v>
      </c>
      <c r="M73" s="539">
        <v>229000</v>
      </c>
      <c r="N73" s="539">
        <f>M73*J73</f>
        <v>77860</v>
      </c>
      <c r="O73" s="539">
        <f>L73+N73</f>
        <v>110322.52</v>
      </c>
      <c r="P73" s="412"/>
    </row>
    <row r="74" spans="1:16" s="636" customFormat="1" ht="17.45" hidden="1" customHeight="1" x14ac:dyDescent="0.25">
      <c r="A74" s="456" t="s">
        <v>652</v>
      </c>
      <c r="B74" s="453" t="s">
        <v>197</v>
      </c>
      <c r="C74" s="456" t="s">
        <v>153</v>
      </c>
      <c r="D74" s="514">
        <v>439.29</v>
      </c>
      <c r="E74" s="515"/>
      <c r="F74" s="515">
        <f>SUM(F75:F75)</f>
        <v>1823053.5</v>
      </c>
      <c r="G74" s="515"/>
      <c r="H74" s="515">
        <f>SUM(H75:H75)</f>
        <v>292127.85000000003</v>
      </c>
      <c r="I74" s="513">
        <f>SUM(I75:I75)</f>
        <v>2115181.35</v>
      </c>
      <c r="J74" s="493"/>
      <c r="K74" s="515"/>
      <c r="L74" s="515">
        <f>SUM(L75:L75)</f>
        <v>0</v>
      </c>
      <c r="M74" s="515"/>
      <c r="N74" s="515">
        <f>SUM(N75:N75)</f>
        <v>0</v>
      </c>
      <c r="O74" s="513">
        <f>SUM(O75:O75)</f>
        <v>0</v>
      </c>
    </row>
    <row r="75" spans="1:16" s="637" customFormat="1" ht="17.45" hidden="1" customHeight="1" x14ac:dyDescent="0.25">
      <c r="A75" s="625" t="s">
        <v>653</v>
      </c>
      <c r="B75" s="457" t="s">
        <v>198</v>
      </c>
      <c r="C75" s="458" t="s">
        <v>153</v>
      </c>
      <c r="D75" s="428">
        <v>439.29</v>
      </c>
      <c r="E75" s="510">
        <v>4150</v>
      </c>
      <c r="F75" s="510">
        <f>E75*D75</f>
        <v>1823053.5</v>
      </c>
      <c r="G75" s="510">
        <v>665</v>
      </c>
      <c r="H75" s="510">
        <f>G75*D75</f>
        <v>292127.85000000003</v>
      </c>
      <c r="I75" s="510">
        <f>F75+H75</f>
        <v>2115181.35</v>
      </c>
      <c r="J75" s="470"/>
      <c r="K75" s="510">
        <v>4150</v>
      </c>
      <c r="L75" s="510">
        <f>K75*J75</f>
        <v>0</v>
      </c>
      <c r="M75" s="510">
        <v>665</v>
      </c>
      <c r="N75" s="510">
        <f>M75*J75</f>
        <v>0</v>
      </c>
      <c r="O75" s="510">
        <f>L75+N75</f>
        <v>0</v>
      </c>
    </row>
    <row r="76" spans="1:16" s="410" customFormat="1" ht="17.45" hidden="1" customHeight="1" x14ac:dyDescent="0.25">
      <c r="A76" s="456" t="s">
        <v>654</v>
      </c>
      <c r="B76" s="453" t="s">
        <v>199</v>
      </c>
      <c r="C76" s="456"/>
      <c r="D76" s="514"/>
      <c r="E76" s="515"/>
      <c r="F76" s="515">
        <f>SUM(F77:F80)</f>
        <v>202237.8</v>
      </c>
      <c r="G76" s="515"/>
      <c r="H76" s="515">
        <f>SUM(H77:H80)</f>
        <v>401840.08799999999</v>
      </c>
      <c r="I76" s="513">
        <f>SUM(I77:I80)</f>
        <v>604077.88800000004</v>
      </c>
      <c r="J76" s="493"/>
      <c r="K76" s="515"/>
      <c r="L76" s="515">
        <f>SUM(L77:L80)</f>
        <v>0</v>
      </c>
      <c r="M76" s="515"/>
      <c r="N76" s="515">
        <f>SUM(N77:N80)</f>
        <v>0</v>
      </c>
      <c r="O76" s="513">
        <f>SUM(O77:O80)</f>
        <v>0</v>
      </c>
    </row>
    <row r="77" spans="1:16" s="624" customFormat="1" ht="17.45" hidden="1" customHeight="1" x14ac:dyDescent="0.25">
      <c r="A77" s="625" t="s">
        <v>655</v>
      </c>
      <c r="B77" s="457" t="s">
        <v>200</v>
      </c>
      <c r="C77" s="458" t="s">
        <v>31</v>
      </c>
      <c r="D77" s="428">
        <v>71</v>
      </c>
      <c r="E77" s="510">
        <v>707.4</v>
      </c>
      <c r="F77" s="510">
        <f>E77*D77</f>
        <v>50225.4</v>
      </c>
      <c r="G77" s="510">
        <v>1310.4000000000001</v>
      </c>
      <c r="H77" s="510">
        <f>G77*D77</f>
        <v>93038.400000000009</v>
      </c>
      <c r="I77" s="510">
        <f>F77+H77</f>
        <v>143263.80000000002</v>
      </c>
      <c r="J77" s="470"/>
      <c r="K77" s="510">
        <v>707.4</v>
      </c>
      <c r="L77" s="510">
        <f>K77*J77</f>
        <v>0</v>
      </c>
      <c r="M77" s="510">
        <v>1310.4000000000001</v>
      </c>
      <c r="N77" s="510">
        <f>M77*J77</f>
        <v>0</v>
      </c>
      <c r="O77" s="510">
        <f>L77+N77</f>
        <v>0</v>
      </c>
    </row>
    <row r="78" spans="1:16" s="624" customFormat="1" ht="17.45" hidden="1" customHeight="1" x14ac:dyDescent="0.25">
      <c r="A78" s="625" t="s">
        <v>656</v>
      </c>
      <c r="B78" s="457" t="s">
        <v>201</v>
      </c>
      <c r="C78" s="458" t="s">
        <v>31</v>
      </c>
      <c r="D78" s="428">
        <v>350</v>
      </c>
      <c r="E78" s="510">
        <v>235.8</v>
      </c>
      <c r="F78" s="510">
        <f>E78*D78</f>
        <v>82530</v>
      </c>
      <c r="G78" s="510">
        <v>326.35199999999998</v>
      </c>
      <c r="H78" s="510">
        <f>G78*D78</f>
        <v>114223.2</v>
      </c>
      <c r="I78" s="510">
        <f>F78+H78</f>
        <v>196753.2</v>
      </c>
      <c r="J78" s="470"/>
      <c r="K78" s="510">
        <v>235.8</v>
      </c>
      <c r="L78" s="510">
        <f>K78*J78</f>
        <v>0</v>
      </c>
      <c r="M78" s="510">
        <v>326.35199999999998</v>
      </c>
      <c r="N78" s="510">
        <f>M78*J78</f>
        <v>0</v>
      </c>
      <c r="O78" s="510">
        <f>L78+N78</f>
        <v>0</v>
      </c>
    </row>
    <row r="79" spans="1:16" s="624" customFormat="1" ht="17.45" hidden="1" customHeight="1" x14ac:dyDescent="0.25">
      <c r="A79" s="625" t="s">
        <v>657</v>
      </c>
      <c r="B79" s="457" t="s">
        <v>202</v>
      </c>
      <c r="C79" s="458" t="s">
        <v>31</v>
      </c>
      <c r="D79" s="428">
        <v>260</v>
      </c>
      <c r="E79" s="510">
        <v>188.64000000000001</v>
      </c>
      <c r="F79" s="510">
        <f>E79*D79</f>
        <v>49046.400000000001</v>
      </c>
      <c r="G79" s="510">
        <v>492.96</v>
      </c>
      <c r="H79" s="510">
        <f>G79*D79</f>
        <v>128169.59999999999</v>
      </c>
      <c r="I79" s="510">
        <f>F79+H79</f>
        <v>177216</v>
      </c>
      <c r="J79" s="470"/>
      <c r="K79" s="510">
        <v>188.64000000000001</v>
      </c>
      <c r="L79" s="510">
        <f>K79*J79</f>
        <v>0</v>
      </c>
      <c r="M79" s="510">
        <v>492.96</v>
      </c>
      <c r="N79" s="510">
        <f>M79*J79</f>
        <v>0</v>
      </c>
      <c r="O79" s="510">
        <f>L79+N79</f>
        <v>0</v>
      </c>
    </row>
    <row r="80" spans="1:16" s="624" customFormat="1" ht="17.45" hidden="1" customHeight="1" x14ac:dyDescent="0.25">
      <c r="A80" s="625" t="s">
        <v>658</v>
      </c>
      <c r="B80" s="457" t="s">
        <v>203</v>
      </c>
      <c r="C80" s="458" t="s">
        <v>31</v>
      </c>
      <c r="D80" s="428">
        <v>130</v>
      </c>
      <c r="E80" s="510">
        <v>157.20000000000002</v>
      </c>
      <c r="F80" s="510">
        <f>E80*D80</f>
        <v>20436.000000000004</v>
      </c>
      <c r="G80" s="510">
        <v>510.83759999999995</v>
      </c>
      <c r="H80" s="510">
        <f>G80*D80</f>
        <v>66408.887999999992</v>
      </c>
      <c r="I80" s="510">
        <f>F80+H80</f>
        <v>86844.887999999992</v>
      </c>
      <c r="J80" s="470"/>
      <c r="K80" s="510">
        <v>157.20000000000002</v>
      </c>
      <c r="L80" s="510">
        <f>K80*J80</f>
        <v>0</v>
      </c>
      <c r="M80" s="510">
        <v>510.83759999999995</v>
      </c>
      <c r="N80" s="510">
        <f>M80*J80</f>
        <v>0</v>
      </c>
      <c r="O80" s="510">
        <f>L80+N80</f>
        <v>0</v>
      </c>
    </row>
    <row r="81" spans="1:16" s="410" customFormat="1" ht="17.45" hidden="1" customHeight="1" x14ac:dyDescent="0.25">
      <c r="A81" s="456" t="s">
        <v>659</v>
      </c>
      <c r="B81" s="453" t="s">
        <v>204</v>
      </c>
      <c r="C81" s="456"/>
      <c r="D81" s="514"/>
      <c r="E81" s="515"/>
      <c r="F81" s="515">
        <f>F82</f>
        <v>103490</v>
      </c>
      <c r="G81" s="515"/>
      <c r="H81" s="515">
        <f>H82</f>
        <v>6500</v>
      </c>
      <c r="I81" s="513">
        <f>I82</f>
        <v>109990</v>
      </c>
      <c r="J81" s="493"/>
      <c r="K81" s="515"/>
      <c r="L81" s="515">
        <f>L82</f>
        <v>0</v>
      </c>
      <c r="M81" s="515"/>
      <c r="N81" s="515">
        <f>N82</f>
        <v>0</v>
      </c>
      <c r="O81" s="513">
        <f>O82</f>
        <v>0</v>
      </c>
    </row>
    <row r="82" spans="1:16" s="624" customFormat="1" ht="25.5" hidden="1" customHeight="1" x14ac:dyDescent="0.25">
      <c r="A82" s="625" t="s">
        <v>660</v>
      </c>
      <c r="B82" s="457" t="s">
        <v>205</v>
      </c>
      <c r="C82" s="458" t="s">
        <v>33</v>
      </c>
      <c r="D82" s="428">
        <v>1</v>
      </c>
      <c r="E82" s="510">
        <v>103490</v>
      </c>
      <c r="F82" s="510">
        <f>E82*D82</f>
        <v>103490</v>
      </c>
      <c r="G82" s="510">
        <v>6500</v>
      </c>
      <c r="H82" s="510">
        <f>G82*D82</f>
        <v>6500</v>
      </c>
      <c r="I82" s="510">
        <f>F82+H82</f>
        <v>109990</v>
      </c>
      <c r="J82" s="470"/>
      <c r="K82" s="510">
        <v>103490</v>
      </c>
      <c r="L82" s="510">
        <f>K82*J82</f>
        <v>0</v>
      </c>
      <c r="M82" s="510">
        <v>6500</v>
      </c>
      <c r="N82" s="510">
        <f>M82*J82</f>
        <v>0</v>
      </c>
      <c r="O82" s="510">
        <f>L82+N82</f>
        <v>0</v>
      </c>
    </row>
    <row r="83" spans="1:16" ht="17.45" customHeight="1" x14ac:dyDescent="0.25">
      <c r="A83" s="459" t="s">
        <v>661</v>
      </c>
      <c r="B83" s="453" t="s">
        <v>206</v>
      </c>
      <c r="C83" s="456"/>
      <c r="D83" s="514"/>
      <c r="E83" s="515"/>
      <c r="F83" s="515">
        <f>SUM(F84:F85)</f>
        <v>6149267.5999999996</v>
      </c>
      <c r="G83" s="515"/>
      <c r="H83" s="515">
        <f>SUM(H84:H85)</f>
        <v>16539153.999999998</v>
      </c>
      <c r="I83" s="513">
        <f>SUM(I84:I85)</f>
        <v>22688421.599999998</v>
      </c>
      <c r="J83" s="493"/>
      <c r="K83" s="569"/>
      <c r="L83" s="569">
        <f>SUM(L84:L85)</f>
        <v>3388750</v>
      </c>
      <c r="M83" s="569"/>
      <c r="N83" s="569">
        <f>SUM(N84:N85)</f>
        <v>9216250</v>
      </c>
      <c r="O83" s="568">
        <f>SUM(O84:O85)</f>
        <v>12605000</v>
      </c>
      <c r="P83" s="412"/>
    </row>
    <row r="84" spans="1:16" ht="27" customHeight="1" x14ac:dyDescent="0.25">
      <c r="A84" s="594" t="s">
        <v>662</v>
      </c>
      <c r="B84" s="457" t="s">
        <v>207</v>
      </c>
      <c r="C84" s="458" t="s">
        <v>153</v>
      </c>
      <c r="D84" s="517">
        <v>2230.6</v>
      </c>
      <c r="E84" s="510">
        <v>2711</v>
      </c>
      <c r="F84" s="510">
        <f>E84*D84</f>
        <v>6047156.5999999996</v>
      </c>
      <c r="G84" s="510">
        <v>7373</v>
      </c>
      <c r="H84" s="518">
        <f>G84*D84</f>
        <v>16446213.799999999</v>
      </c>
      <c r="I84" s="519">
        <f>F84+H84</f>
        <v>22493370.399999999</v>
      </c>
      <c r="J84" s="748">
        <v>1250</v>
      </c>
      <c r="K84" s="539">
        <v>2711</v>
      </c>
      <c r="L84" s="539">
        <f>K84*J84</f>
        <v>3388750</v>
      </c>
      <c r="M84" s="539">
        <v>7373</v>
      </c>
      <c r="N84" s="570">
        <f>M84*J84</f>
        <v>9216250</v>
      </c>
      <c r="O84" s="571">
        <f>L84+N84</f>
        <v>12605000</v>
      </c>
      <c r="P84" s="412"/>
    </row>
    <row r="85" spans="1:16" s="410" customFormat="1" ht="26.25" hidden="1" customHeight="1" x14ac:dyDescent="0.25">
      <c r="A85" s="459" t="s">
        <v>663</v>
      </c>
      <c r="B85" s="457" t="s">
        <v>208</v>
      </c>
      <c r="C85" s="458" t="s">
        <v>153</v>
      </c>
      <c r="D85" s="428">
        <v>20.2</v>
      </c>
      <c r="E85" s="510">
        <v>5055</v>
      </c>
      <c r="F85" s="510">
        <f>E85*D85</f>
        <v>102111</v>
      </c>
      <c r="G85" s="510">
        <v>4601</v>
      </c>
      <c r="H85" s="520">
        <f>G85*D85</f>
        <v>92940.2</v>
      </c>
      <c r="I85" s="519">
        <f>F85+H85</f>
        <v>195051.2</v>
      </c>
      <c r="J85" s="470"/>
      <c r="K85" s="510">
        <v>5055</v>
      </c>
      <c r="L85" s="510">
        <f>K85*J85</f>
        <v>0</v>
      </c>
      <c r="M85" s="510">
        <v>4601</v>
      </c>
      <c r="N85" s="520">
        <f>M85*J85</f>
        <v>0</v>
      </c>
      <c r="O85" s="519">
        <f>L85+N85</f>
        <v>0</v>
      </c>
    </row>
    <row r="86" spans="1:16" s="410" customFormat="1" ht="17.45" hidden="1" customHeight="1" x14ac:dyDescent="0.25">
      <c r="A86" s="456" t="s">
        <v>664</v>
      </c>
      <c r="B86" s="453" t="s">
        <v>209</v>
      </c>
      <c r="C86" s="456"/>
      <c r="D86" s="514"/>
      <c r="E86" s="515"/>
      <c r="F86" s="515">
        <f>SUM(F87:F89)</f>
        <v>1849065</v>
      </c>
      <c r="G86" s="515"/>
      <c r="H86" s="515">
        <f>SUM(H87:H89)</f>
        <v>286765.44</v>
      </c>
      <c r="I86" s="513">
        <f>SUM(I87:I89)</f>
        <v>2135830.44</v>
      </c>
      <c r="J86" s="493"/>
      <c r="K86" s="515"/>
      <c r="L86" s="515">
        <f>SUM(L87:L89)</f>
        <v>0</v>
      </c>
      <c r="M86" s="515"/>
      <c r="N86" s="515">
        <f>SUM(N87:N89)</f>
        <v>0</v>
      </c>
      <c r="O86" s="513">
        <f>SUM(O87:O89)</f>
        <v>0</v>
      </c>
    </row>
    <row r="87" spans="1:16" s="624" customFormat="1" ht="17.45" hidden="1" customHeight="1" x14ac:dyDescent="0.25">
      <c r="A87" s="625" t="s">
        <v>665</v>
      </c>
      <c r="B87" s="457" t="s">
        <v>210</v>
      </c>
      <c r="C87" s="458" t="s">
        <v>171</v>
      </c>
      <c r="D87" s="428">
        <v>7.6</v>
      </c>
      <c r="E87" s="510">
        <v>39300</v>
      </c>
      <c r="F87" s="510">
        <f>E87*D87</f>
        <v>298680</v>
      </c>
      <c r="G87" s="510">
        <v>23774.400000000001</v>
      </c>
      <c r="H87" s="510">
        <f>G87*D87</f>
        <v>180685.44</v>
      </c>
      <c r="I87" s="510">
        <f>F87+H87</f>
        <v>479365.44</v>
      </c>
      <c r="J87" s="470"/>
      <c r="K87" s="510">
        <v>39300</v>
      </c>
      <c r="L87" s="510">
        <f>K87*J87</f>
        <v>0</v>
      </c>
      <c r="M87" s="510">
        <v>23774.400000000001</v>
      </c>
      <c r="N87" s="510">
        <f>M87*J87</f>
        <v>0</v>
      </c>
      <c r="O87" s="510">
        <f>L87+N87</f>
        <v>0</v>
      </c>
    </row>
    <row r="88" spans="1:16" s="624" customFormat="1" ht="17.45" hidden="1" customHeight="1" x14ac:dyDescent="0.25">
      <c r="A88" s="625" t="s">
        <v>666</v>
      </c>
      <c r="B88" s="457" t="s">
        <v>211</v>
      </c>
      <c r="C88" s="458" t="s">
        <v>153</v>
      </c>
      <c r="D88" s="428">
        <v>115</v>
      </c>
      <c r="E88" s="510">
        <v>1179</v>
      </c>
      <c r="F88" s="510">
        <f>E88*D88</f>
        <v>135585</v>
      </c>
      <c r="G88" s="510"/>
      <c r="H88" s="510"/>
      <c r="I88" s="510">
        <f>F88+H88</f>
        <v>135585</v>
      </c>
      <c r="J88" s="470"/>
      <c r="K88" s="510">
        <v>1179</v>
      </c>
      <c r="L88" s="510">
        <f>K88*J88</f>
        <v>0</v>
      </c>
      <c r="M88" s="510"/>
      <c r="N88" s="510"/>
      <c r="O88" s="510">
        <f>L88+N88</f>
        <v>0</v>
      </c>
    </row>
    <row r="89" spans="1:16" s="624" customFormat="1" ht="17.45" hidden="1" customHeight="1" x14ac:dyDescent="0.25">
      <c r="A89" s="625" t="s">
        <v>667</v>
      </c>
      <c r="B89" s="457" t="s">
        <v>212</v>
      </c>
      <c r="C89" s="458" t="s">
        <v>213</v>
      </c>
      <c r="D89" s="428">
        <v>600</v>
      </c>
      <c r="E89" s="510">
        <v>2358</v>
      </c>
      <c r="F89" s="510">
        <f>E89*D89</f>
        <v>1414800</v>
      </c>
      <c r="G89" s="510">
        <v>176.8</v>
      </c>
      <c r="H89" s="510">
        <f>G89*D89</f>
        <v>106080</v>
      </c>
      <c r="I89" s="510">
        <f>F89+H89</f>
        <v>1520880</v>
      </c>
      <c r="J89" s="470"/>
      <c r="K89" s="510">
        <v>2358</v>
      </c>
      <c r="L89" s="510">
        <f>K89*J89</f>
        <v>0</v>
      </c>
      <c r="M89" s="510">
        <v>176.8</v>
      </c>
      <c r="N89" s="510">
        <f>M89*J89</f>
        <v>0</v>
      </c>
      <c r="O89" s="510">
        <f>L89+N89</f>
        <v>0</v>
      </c>
    </row>
    <row r="90" spans="1:16" s="410" customFormat="1" ht="17.45" hidden="1" customHeight="1" x14ac:dyDescent="0.25">
      <c r="A90" s="603" t="s">
        <v>214</v>
      </c>
      <c r="B90" s="579" t="s">
        <v>215</v>
      </c>
      <c r="C90" s="580"/>
      <c r="D90" s="516"/>
      <c r="E90" s="502"/>
      <c r="F90" s="502">
        <f>SUM(F91:F94)</f>
        <v>3943362</v>
      </c>
      <c r="G90" s="502"/>
      <c r="H90" s="502">
        <f>SUM(H91:H94)</f>
        <v>7445174</v>
      </c>
      <c r="I90" s="502">
        <f>SUM(I91:I94)</f>
        <v>11388536</v>
      </c>
      <c r="J90" s="580"/>
      <c r="K90" s="588"/>
      <c r="L90" s="588">
        <f>SUM(L91:L94)</f>
        <v>0</v>
      </c>
      <c r="M90" s="588"/>
      <c r="N90" s="588">
        <f>SUM(N91:N94)</f>
        <v>0</v>
      </c>
      <c r="O90" s="588">
        <f>SUM(O91:O94)</f>
        <v>0</v>
      </c>
    </row>
    <row r="91" spans="1:16" s="636" customFormat="1" ht="17.45" hidden="1" customHeight="1" x14ac:dyDescent="0.25">
      <c r="A91" s="638" t="s">
        <v>668</v>
      </c>
      <c r="B91" s="453" t="s">
        <v>216</v>
      </c>
      <c r="C91" s="456" t="s">
        <v>217</v>
      </c>
      <c r="D91" s="435">
        <v>1</v>
      </c>
      <c r="E91" s="434">
        <v>910581</v>
      </c>
      <c r="F91" s="434">
        <f>E91*D91</f>
        <v>910581</v>
      </c>
      <c r="G91" s="434">
        <v>979867</v>
      </c>
      <c r="H91" s="434">
        <f>G91*D91</f>
        <v>979867</v>
      </c>
      <c r="I91" s="434">
        <f>F91+H91</f>
        <v>1890448</v>
      </c>
      <c r="J91" s="493"/>
      <c r="K91" s="434">
        <v>910581</v>
      </c>
      <c r="L91" s="434">
        <f>K91*J91</f>
        <v>0</v>
      </c>
      <c r="M91" s="434">
        <v>979867</v>
      </c>
      <c r="N91" s="434">
        <f>M91*J91</f>
        <v>0</v>
      </c>
      <c r="O91" s="434">
        <f>L91+N91</f>
        <v>0</v>
      </c>
    </row>
    <row r="92" spans="1:16" s="636" customFormat="1" ht="17.45" hidden="1" customHeight="1" x14ac:dyDescent="0.25">
      <c r="A92" s="638" t="s">
        <v>669</v>
      </c>
      <c r="B92" s="453" t="s">
        <v>218</v>
      </c>
      <c r="C92" s="456" t="s">
        <v>217</v>
      </c>
      <c r="D92" s="435">
        <v>1</v>
      </c>
      <c r="E92" s="434">
        <v>1137342</v>
      </c>
      <c r="F92" s="434">
        <f>E92*D92</f>
        <v>1137342</v>
      </c>
      <c r="G92" s="434">
        <v>1607675</v>
      </c>
      <c r="H92" s="434">
        <f>G92*D92</f>
        <v>1607675</v>
      </c>
      <c r="I92" s="434">
        <f>F92+H92</f>
        <v>2745017</v>
      </c>
      <c r="J92" s="493"/>
      <c r="K92" s="434">
        <v>1137342</v>
      </c>
      <c r="L92" s="434">
        <f>K92*J92</f>
        <v>0</v>
      </c>
      <c r="M92" s="434">
        <v>1607675</v>
      </c>
      <c r="N92" s="434">
        <f>M92*J92</f>
        <v>0</v>
      </c>
      <c r="O92" s="434">
        <f>L92+N92</f>
        <v>0</v>
      </c>
    </row>
    <row r="93" spans="1:16" s="636" customFormat="1" ht="17.45" hidden="1" customHeight="1" x14ac:dyDescent="0.25">
      <c r="A93" s="638" t="s">
        <v>671</v>
      </c>
      <c r="B93" s="453" t="s">
        <v>219</v>
      </c>
      <c r="C93" s="456" t="s">
        <v>217</v>
      </c>
      <c r="D93" s="435">
        <v>1</v>
      </c>
      <c r="E93" s="434">
        <v>1545276</v>
      </c>
      <c r="F93" s="434">
        <f>E93*D93</f>
        <v>1545276</v>
      </c>
      <c r="G93" s="434">
        <v>4118435</v>
      </c>
      <c r="H93" s="434">
        <f>G93*D93</f>
        <v>4118435</v>
      </c>
      <c r="I93" s="434">
        <f>F93+H93</f>
        <v>5663711</v>
      </c>
      <c r="J93" s="493"/>
      <c r="K93" s="434">
        <v>1545276</v>
      </c>
      <c r="L93" s="434">
        <f>K93*J93</f>
        <v>0</v>
      </c>
      <c r="M93" s="434">
        <v>4118435</v>
      </c>
      <c r="N93" s="434">
        <f>M93*J93</f>
        <v>0</v>
      </c>
      <c r="O93" s="434">
        <f>L93+N93</f>
        <v>0</v>
      </c>
    </row>
    <row r="94" spans="1:16" s="636" customFormat="1" ht="17.45" hidden="1" customHeight="1" x14ac:dyDescent="0.25">
      <c r="A94" s="638" t="s">
        <v>670</v>
      </c>
      <c r="B94" s="453" t="s">
        <v>220</v>
      </c>
      <c r="C94" s="456" t="s">
        <v>217</v>
      </c>
      <c r="D94" s="435">
        <v>1</v>
      </c>
      <c r="E94" s="434">
        <v>350163</v>
      </c>
      <c r="F94" s="434">
        <f>E94*D94</f>
        <v>350163</v>
      </c>
      <c r="G94" s="434">
        <v>739197</v>
      </c>
      <c r="H94" s="434">
        <f>G94*D94</f>
        <v>739197</v>
      </c>
      <c r="I94" s="434">
        <f>F94+H94</f>
        <v>1089360</v>
      </c>
      <c r="J94" s="493"/>
      <c r="K94" s="434">
        <v>350163</v>
      </c>
      <c r="L94" s="434">
        <f>K94*J94</f>
        <v>0</v>
      </c>
      <c r="M94" s="434">
        <v>739197</v>
      </c>
      <c r="N94" s="434">
        <f>M94*J94</f>
        <v>0</v>
      </c>
      <c r="O94" s="434">
        <f>L94+N94</f>
        <v>0</v>
      </c>
    </row>
    <row r="95" spans="1:16" s="410" customFormat="1" ht="17.45" hidden="1" customHeight="1" x14ac:dyDescent="0.25">
      <c r="A95" s="604" t="s">
        <v>221</v>
      </c>
      <c r="B95" s="579" t="s">
        <v>222</v>
      </c>
      <c r="C95" s="580"/>
      <c r="D95" s="516"/>
      <c r="E95" s="502"/>
      <c r="F95" s="502">
        <f>SUM(F96:F146)</f>
        <v>2676199</v>
      </c>
      <c r="G95" s="502"/>
      <c r="H95" s="502">
        <f>SUM(H96:H146)</f>
        <v>4039309.352</v>
      </c>
      <c r="I95" s="502">
        <f>SUM(I96:I146)</f>
        <v>6715508.352</v>
      </c>
      <c r="J95" s="580"/>
      <c r="K95" s="588"/>
      <c r="L95" s="588">
        <f>SUM(L96:L146)</f>
        <v>0</v>
      </c>
      <c r="M95" s="588"/>
      <c r="N95" s="588">
        <f>SUM(N96:N146)</f>
        <v>0</v>
      </c>
      <c r="O95" s="588">
        <f>SUM(O96:O146)</f>
        <v>0</v>
      </c>
    </row>
    <row r="96" spans="1:16" s="410" customFormat="1" ht="17.45" hidden="1" customHeight="1" x14ac:dyDescent="0.25">
      <c r="A96" s="460" t="s">
        <v>672</v>
      </c>
      <c r="B96" s="461" t="s">
        <v>223</v>
      </c>
      <c r="C96" s="462" t="s">
        <v>224</v>
      </c>
      <c r="D96" s="521">
        <v>1</v>
      </c>
      <c r="E96" s="510">
        <v>50304</v>
      </c>
      <c r="F96" s="510">
        <f t="shared" ref="F96:F127" si="10">E96*D96</f>
        <v>50304</v>
      </c>
      <c r="G96" s="510"/>
      <c r="H96" s="510"/>
      <c r="I96" s="510">
        <f t="shared" ref="I96:I127" si="11">F96+H96</f>
        <v>50304</v>
      </c>
      <c r="J96" s="462"/>
      <c r="K96" s="510">
        <v>50304</v>
      </c>
      <c r="L96" s="510">
        <f t="shared" ref="L96:L127" si="12">K96*J96</f>
        <v>0</v>
      </c>
      <c r="M96" s="510"/>
      <c r="N96" s="510"/>
      <c r="O96" s="510">
        <f t="shared" ref="O96:O127" si="13">L96+N96</f>
        <v>0</v>
      </c>
    </row>
    <row r="97" spans="1:15" s="410" customFormat="1" ht="17.45" hidden="1" customHeight="1" x14ac:dyDescent="0.25">
      <c r="A97" s="460" t="s">
        <v>673</v>
      </c>
      <c r="B97" s="461" t="s">
        <v>225</v>
      </c>
      <c r="C97" s="462" t="s">
        <v>31</v>
      </c>
      <c r="D97" s="521">
        <v>2</v>
      </c>
      <c r="E97" s="510">
        <v>5502</v>
      </c>
      <c r="F97" s="510">
        <f t="shared" si="10"/>
        <v>11004</v>
      </c>
      <c r="G97" s="510">
        <v>36625.68</v>
      </c>
      <c r="H97" s="510">
        <f t="shared" ref="H97:H128" si="14">D97*G97</f>
        <v>73251.360000000001</v>
      </c>
      <c r="I97" s="510">
        <f t="shared" si="11"/>
        <v>84255.360000000001</v>
      </c>
      <c r="J97" s="462"/>
      <c r="K97" s="510">
        <v>5502</v>
      </c>
      <c r="L97" s="510">
        <f t="shared" si="12"/>
        <v>0</v>
      </c>
      <c r="M97" s="510">
        <v>36625.68</v>
      </c>
      <c r="N97" s="510">
        <f t="shared" ref="N97:N128" si="15">J97*M97</f>
        <v>0</v>
      </c>
      <c r="O97" s="510">
        <f t="shared" si="13"/>
        <v>0</v>
      </c>
    </row>
    <row r="98" spans="1:15" s="410" customFormat="1" ht="17.45" hidden="1" customHeight="1" x14ac:dyDescent="0.25">
      <c r="A98" s="460" t="s">
        <v>674</v>
      </c>
      <c r="B98" s="461" t="s">
        <v>226</v>
      </c>
      <c r="C98" s="462" t="s">
        <v>31</v>
      </c>
      <c r="D98" s="521">
        <v>1</v>
      </c>
      <c r="E98" s="510">
        <v>2358</v>
      </c>
      <c r="F98" s="510">
        <f t="shared" si="10"/>
        <v>2358</v>
      </c>
      <c r="G98" s="510">
        <v>1456</v>
      </c>
      <c r="H98" s="510">
        <f t="shared" si="14"/>
        <v>1456</v>
      </c>
      <c r="I98" s="510">
        <f t="shared" si="11"/>
        <v>3814</v>
      </c>
      <c r="J98" s="462"/>
      <c r="K98" s="510">
        <v>2358</v>
      </c>
      <c r="L98" s="510">
        <f t="shared" si="12"/>
        <v>0</v>
      </c>
      <c r="M98" s="510">
        <v>1456</v>
      </c>
      <c r="N98" s="510">
        <f t="shared" si="15"/>
        <v>0</v>
      </c>
      <c r="O98" s="510">
        <f t="shared" si="13"/>
        <v>0</v>
      </c>
    </row>
    <row r="99" spans="1:15" s="410" customFormat="1" ht="17.45" hidden="1" customHeight="1" x14ac:dyDescent="0.25">
      <c r="A99" s="460" t="s">
        <v>675</v>
      </c>
      <c r="B99" s="461" t="s">
        <v>227</v>
      </c>
      <c r="C99" s="462" t="s">
        <v>31</v>
      </c>
      <c r="D99" s="521">
        <v>1</v>
      </c>
      <c r="E99" s="510">
        <v>5502</v>
      </c>
      <c r="F99" s="510">
        <f t="shared" si="10"/>
        <v>5502</v>
      </c>
      <c r="G99" s="510">
        <v>15730</v>
      </c>
      <c r="H99" s="510">
        <f t="shared" si="14"/>
        <v>15730</v>
      </c>
      <c r="I99" s="510">
        <f t="shared" si="11"/>
        <v>21232</v>
      </c>
      <c r="J99" s="462"/>
      <c r="K99" s="510">
        <v>5502</v>
      </c>
      <c r="L99" s="510">
        <f t="shared" si="12"/>
        <v>0</v>
      </c>
      <c r="M99" s="510">
        <v>15730</v>
      </c>
      <c r="N99" s="510">
        <f t="shared" si="15"/>
        <v>0</v>
      </c>
      <c r="O99" s="510">
        <f t="shared" si="13"/>
        <v>0</v>
      </c>
    </row>
    <row r="100" spans="1:15" s="410" customFormat="1" ht="17.45" hidden="1" customHeight="1" x14ac:dyDescent="0.25">
      <c r="A100" s="460" t="s">
        <v>676</v>
      </c>
      <c r="B100" s="461" t="s">
        <v>228</v>
      </c>
      <c r="C100" s="462" t="s">
        <v>31</v>
      </c>
      <c r="D100" s="521">
        <v>1</v>
      </c>
      <c r="E100" s="510">
        <v>5502</v>
      </c>
      <c r="F100" s="510">
        <f t="shared" si="10"/>
        <v>5502</v>
      </c>
      <c r="G100" s="510">
        <v>42033.68</v>
      </c>
      <c r="H100" s="510">
        <f t="shared" si="14"/>
        <v>42033.68</v>
      </c>
      <c r="I100" s="510">
        <f t="shared" si="11"/>
        <v>47535.68</v>
      </c>
      <c r="J100" s="462"/>
      <c r="K100" s="510">
        <v>5502</v>
      </c>
      <c r="L100" s="510">
        <f t="shared" si="12"/>
        <v>0</v>
      </c>
      <c r="M100" s="510">
        <v>42033.68</v>
      </c>
      <c r="N100" s="510">
        <f t="shared" si="15"/>
        <v>0</v>
      </c>
      <c r="O100" s="510">
        <f t="shared" si="13"/>
        <v>0</v>
      </c>
    </row>
    <row r="101" spans="1:15" s="410" customFormat="1" ht="17.45" hidden="1" customHeight="1" x14ac:dyDescent="0.25">
      <c r="A101" s="460" t="s">
        <v>677</v>
      </c>
      <c r="B101" s="461" t="s">
        <v>229</v>
      </c>
      <c r="C101" s="462" t="s">
        <v>31</v>
      </c>
      <c r="D101" s="521">
        <v>6</v>
      </c>
      <c r="E101" s="510">
        <v>524</v>
      </c>
      <c r="F101" s="510">
        <f t="shared" si="10"/>
        <v>3144</v>
      </c>
      <c r="G101" s="510">
        <v>7368.4000000000005</v>
      </c>
      <c r="H101" s="510">
        <f t="shared" si="14"/>
        <v>44210.400000000001</v>
      </c>
      <c r="I101" s="510">
        <f t="shared" si="11"/>
        <v>47354.400000000001</v>
      </c>
      <c r="J101" s="462"/>
      <c r="K101" s="510">
        <v>524</v>
      </c>
      <c r="L101" s="510">
        <f t="shared" si="12"/>
        <v>0</v>
      </c>
      <c r="M101" s="510">
        <v>7368.4000000000005</v>
      </c>
      <c r="N101" s="510">
        <f t="shared" si="15"/>
        <v>0</v>
      </c>
      <c r="O101" s="510">
        <f t="shared" si="13"/>
        <v>0</v>
      </c>
    </row>
    <row r="102" spans="1:15" s="410" customFormat="1" ht="17.45" hidden="1" customHeight="1" x14ac:dyDescent="0.25">
      <c r="A102" s="460" t="s">
        <v>678</v>
      </c>
      <c r="B102" s="461" t="s">
        <v>230</v>
      </c>
      <c r="C102" s="462" t="s">
        <v>31</v>
      </c>
      <c r="D102" s="521">
        <v>1</v>
      </c>
      <c r="E102" s="510">
        <v>3406</v>
      </c>
      <c r="F102" s="510">
        <f t="shared" si="10"/>
        <v>3406</v>
      </c>
      <c r="G102" s="510">
        <v>14788.176000000001</v>
      </c>
      <c r="H102" s="510">
        <f t="shared" si="14"/>
        <v>14788.176000000001</v>
      </c>
      <c r="I102" s="510">
        <f t="shared" si="11"/>
        <v>18194.175999999999</v>
      </c>
      <c r="J102" s="462"/>
      <c r="K102" s="510">
        <v>3406</v>
      </c>
      <c r="L102" s="510">
        <f t="shared" si="12"/>
        <v>0</v>
      </c>
      <c r="M102" s="510">
        <v>14788.176000000001</v>
      </c>
      <c r="N102" s="510">
        <f t="shared" si="15"/>
        <v>0</v>
      </c>
      <c r="O102" s="510">
        <f t="shared" si="13"/>
        <v>0</v>
      </c>
    </row>
    <row r="103" spans="1:15" s="410" customFormat="1" ht="17.45" hidden="1" customHeight="1" x14ac:dyDescent="0.25">
      <c r="A103" s="460" t="s">
        <v>679</v>
      </c>
      <c r="B103" s="461" t="s">
        <v>231</v>
      </c>
      <c r="C103" s="462" t="s">
        <v>31</v>
      </c>
      <c r="D103" s="521">
        <v>2</v>
      </c>
      <c r="E103" s="510">
        <v>3406</v>
      </c>
      <c r="F103" s="510">
        <f t="shared" si="10"/>
        <v>6812</v>
      </c>
      <c r="G103" s="510">
        <v>6507.8519999999999</v>
      </c>
      <c r="H103" s="510">
        <f t="shared" si="14"/>
        <v>13015.704</v>
      </c>
      <c r="I103" s="510">
        <f t="shared" si="11"/>
        <v>19827.703999999998</v>
      </c>
      <c r="J103" s="462"/>
      <c r="K103" s="510">
        <v>3406</v>
      </c>
      <c r="L103" s="510">
        <f t="shared" si="12"/>
        <v>0</v>
      </c>
      <c r="M103" s="510">
        <v>6507.8519999999999</v>
      </c>
      <c r="N103" s="510">
        <f t="shared" si="15"/>
        <v>0</v>
      </c>
      <c r="O103" s="510">
        <f t="shared" si="13"/>
        <v>0</v>
      </c>
    </row>
    <row r="104" spans="1:15" s="410" customFormat="1" ht="17.45" hidden="1" customHeight="1" x14ac:dyDescent="0.25">
      <c r="A104" s="460" t="s">
        <v>680</v>
      </c>
      <c r="B104" s="461" t="s">
        <v>232</v>
      </c>
      <c r="C104" s="462" t="s">
        <v>31</v>
      </c>
      <c r="D104" s="521">
        <v>1</v>
      </c>
      <c r="E104" s="510">
        <v>3406</v>
      </c>
      <c r="F104" s="510">
        <f t="shared" si="10"/>
        <v>3406</v>
      </c>
      <c r="G104" s="510">
        <v>5933.9280000000008</v>
      </c>
      <c r="H104" s="510">
        <f t="shared" si="14"/>
        <v>5933.9280000000008</v>
      </c>
      <c r="I104" s="510">
        <f t="shared" si="11"/>
        <v>9339.9279999999999</v>
      </c>
      <c r="J104" s="462"/>
      <c r="K104" s="510">
        <v>3406</v>
      </c>
      <c r="L104" s="510">
        <f t="shared" si="12"/>
        <v>0</v>
      </c>
      <c r="M104" s="510">
        <v>5933.9280000000008</v>
      </c>
      <c r="N104" s="510">
        <f t="shared" si="15"/>
        <v>0</v>
      </c>
      <c r="O104" s="510">
        <f t="shared" si="13"/>
        <v>0</v>
      </c>
    </row>
    <row r="105" spans="1:15" s="410" customFormat="1" ht="22.5" hidden="1" customHeight="1" x14ac:dyDescent="0.25">
      <c r="A105" s="460" t="s">
        <v>681</v>
      </c>
      <c r="B105" s="461" t="s">
        <v>233</v>
      </c>
      <c r="C105" s="462" t="s">
        <v>31</v>
      </c>
      <c r="D105" s="521">
        <v>71</v>
      </c>
      <c r="E105" s="510">
        <v>1572</v>
      </c>
      <c r="F105" s="510">
        <f t="shared" si="10"/>
        <v>111612</v>
      </c>
      <c r="G105" s="510">
        <v>2472.34</v>
      </c>
      <c r="H105" s="510">
        <f t="shared" si="14"/>
        <v>175536.14</v>
      </c>
      <c r="I105" s="510">
        <f t="shared" si="11"/>
        <v>287148.14</v>
      </c>
      <c r="J105" s="462"/>
      <c r="K105" s="510">
        <v>1572</v>
      </c>
      <c r="L105" s="510">
        <f t="shared" si="12"/>
        <v>0</v>
      </c>
      <c r="M105" s="510">
        <v>2472.34</v>
      </c>
      <c r="N105" s="510">
        <f t="shared" si="15"/>
        <v>0</v>
      </c>
      <c r="O105" s="510">
        <f t="shared" si="13"/>
        <v>0</v>
      </c>
    </row>
    <row r="106" spans="1:15" s="410" customFormat="1" ht="17.45" hidden="1" customHeight="1" x14ac:dyDescent="0.25">
      <c r="A106" s="460" t="s">
        <v>682</v>
      </c>
      <c r="B106" s="461" t="s">
        <v>234</v>
      </c>
      <c r="C106" s="462" t="s">
        <v>31</v>
      </c>
      <c r="D106" s="521">
        <v>26</v>
      </c>
      <c r="E106" s="510">
        <v>4454</v>
      </c>
      <c r="F106" s="510">
        <f t="shared" si="10"/>
        <v>115804</v>
      </c>
      <c r="G106" s="510">
        <v>37518</v>
      </c>
      <c r="H106" s="510">
        <f t="shared" si="14"/>
        <v>975468</v>
      </c>
      <c r="I106" s="510">
        <f t="shared" si="11"/>
        <v>1091272</v>
      </c>
      <c r="J106" s="462"/>
      <c r="K106" s="510">
        <v>4454</v>
      </c>
      <c r="L106" s="510">
        <f t="shared" si="12"/>
        <v>0</v>
      </c>
      <c r="M106" s="510">
        <v>37518</v>
      </c>
      <c r="N106" s="510">
        <f t="shared" si="15"/>
        <v>0</v>
      </c>
      <c r="O106" s="510">
        <f t="shared" si="13"/>
        <v>0</v>
      </c>
    </row>
    <row r="107" spans="1:15" s="410" customFormat="1" ht="17.45" hidden="1" customHeight="1" x14ac:dyDescent="0.25">
      <c r="A107" s="460" t="s">
        <v>683</v>
      </c>
      <c r="B107" s="461" t="s">
        <v>235</v>
      </c>
      <c r="C107" s="462" t="s">
        <v>31</v>
      </c>
      <c r="D107" s="521">
        <v>20</v>
      </c>
      <c r="E107" s="510">
        <v>1572</v>
      </c>
      <c r="F107" s="510">
        <f t="shared" si="10"/>
        <v>31440</v>
      </c>
      <c r="G107" s="510">
        <v>1458.34</v>
      </c>
      <c r="H107" s="510">
        <f t="shared" si="14"/>
        <v>29166.799999999999</v>
      </c>
      <c r="I107" s="510">
        <f t="shared" si="11"/>
        <v>60606.8</v>
      </c>
      <c r="J107" s="462"/>
      <c r="K107" s="510">
        <v>1572</v>
      </c>
      <c r="L107" s="510">
        <f t="shared" si="12"/>
        <v>0</v>
      </c>
      <c r="M107" s="510">
        <v>1458.34</v>
      </c>
      <c r="N107" s="510">
        <f t="shared" si="15"/>
        <v>0</v>
      </c>
      <c r="O107" s="510">
        <f t="shared" si="13"/>
        <v>0</v>
      </c>
    </row>
    <row r="108" spans="1:15" s="410" customFormat="1" ht="17.45" hidden="1" customHeight="1" x14ac:dyDescent="0.25">
      <c r="A108" s="460" t="s">
        <v>684</v>
      </c>
      <c r="B108" s="461" t="s">
        <v>236</v>
      </c>
      <c r="C108" s="462" t="s">
        <v>31</v>
      </c>
      <c r="D108" s="521">
        <v>4</v>
      </c>
      <c r="E108" s="510">
        <v>1310</v>
      </c>
      <c r="F108" s="510">
        <f t="shared" si="10"/>
        <v>5240</v>
      </c>
      <c r="G108" s="510">
        <v>833.50800000000004</v>
      </c>
      <c r="H108" s="510">
        <f t="shared" si="14"/>
        <v>3334.0320000000002</v>
      </c>
      <c r="I108" s="510">
        <f t="shared" si="11"/>
        <v>8574.0319999999992</v>
      </c>
      <c r="J108" s="462"/>
      <c r="K108" s="510">
        <v>1310</v>
      </c>
      <c r="L108" s="510">
        <f t="shared" si="12"/>
        <v>0</v>
      </c>
      <c r="M108" s="510">
        <v>833.50800000000004</v>
      </c>
      <c r="N108" s="510">
        <f t="shared" si="15"/>
        <v>0</v>
      </c>
      <c r="O108" s="510">
        <f t="shared" si="13"/>
        <v>0</v>
      </c>
    </row>
    <row r="109" spans="1:15" s="410" customFormat="1" ht="17.45" hidden="1" customHeight="1" x14ac:dyDescent="0.25">
      <c r="A109" s="460" t="s">
        <v>685</v>
      </c>
      <c r="B109" s="461" t="s">
        <v>237</v>
      </c>
      <c r="C109" s="462" t="s">
        <v>31</v>
      </c>
      <c r="D109" s="521">
        <v>4</v>
      </c>
      <c r="E109" s="510">
        <v>4192</v>
      </c>
      <c r="F109" s="510">
        <f t="shared" si="10"/>
        <v>16768</v>
      </c>
      <c r="G109" s="510">
        <v>15047.760000000002</v>
      </c>
      <c r="H109" s="510">
        <f t="shared" si="14"/>
        <v>60191.040000000008</v>
      </c>
      <c r="I109" s="510">
        <f t="shared" si="11"/>
        <v>76959.040000000008</v>
      </c>
      <c r="J109" s="462"/>
      <c r="K109" s="510">
        <v>4192</v>
      </c>
      <c r="L109" s="510">
        <f t="shared" si="12"/>
        <v>0</v>
      </c>
      <c r="M109" s="510">
        <v>15047.760000000002</v>
      </c>
      <c r="N109" s="510">
        <f t="shared" si="15"/>
        <v>0</v>
      </c>
      <c r="O109" s="510">
        <f t="shared" si="13"/>
        <v>0</v>
      </c>
    </row>
    <row r="110" spans="1:15" s="410" customFormat="1" ht="17.45" hidden="1" customHeight="1" x14ac:dyDescent="0.25">
      <c r="A110" s="460" t="s">
        <v>686</v>
      </c>
      <c r="B110" s="461" t="s">
        <v>238</v>
      </c>
      <c r="C110" s="462" t="s">
        <v>31</v>
      </c>
      <c r="D110" s="521">
        <v>4</v>
      </c>
      <c r="E110" s="510">
        <v>393</v>
      </c>
      <c r="F110" s="510">
        <f t="shared" si="10"/>
        <v>1572</v>
      </c>
      <c r="G110" s="510">
        <v>3135.9119999999998</v>
      </c>
      <c r="H110" s="510">
        <f t="shared" si="14"/>
        <v>12543.647999999999</v>
      </c>
      <c r="I110" s="510">
        <f t="shared" si="11"/>
        <v>14115.647999999999</v>
      </c>
      <c r="J110" s="462"/>
      <c r="K110" s="510">
        <v>393</v>
      </c>
      <c r="L110" s="510">
        <f t="shared" si="12"/>
        <v>0</v>
      </c>
      <c r="M110" s="510">
        <v>3135.9119999999998</v>
      </c>
      <c r="N110" s="510">
        <f t="shared" si="15"/>
        <v>0</v>
      </c>
      <c r="O110" s="510">
        <f t="shared" si="13"/>
        <v>0</v>
      </c>
    </row>
    <row r="111" spans="1:15" s="410" customFormat="1" ht="17.45" hidden="1" customHeight="1" x14ac:dyDescent="0.25">
      <c r="A111" s="460" t="s">
        <v>687</v>
      </c>
      <c r="B111" s="461" t="s">
        <v>239</v>
      </c>
      <c r="C111" s="462" t="s">
        <v>31</v>
      </c>
      <c r="D111" s="521">
        <v>4</v>
      </c>
      <c r="E111" s="510">
        <v>393</v>
      </c>
      <c r="F111" s="510">
        <f t="shared" si="10"/>
        <v>1572</v>
      </c>
      <c r="G111" s="510">
        <v>1027</v>
      </c>
      <c r="H111" s="510">
        <f t="shared" si="14"/>
        <v>4108</v>
      </c>
      <c r="I111" s="510">
        <f t="shared" si="11"/>
        <v>5680</v>
      </c>
      <c r="J111" s="462"/>
      <c r="K111" s="510">
        <v>393</v>
      </c>
      <c r="L111" s="510">
        <f t="shared" si="12"/>
        <v>0</v>
      </c>
      <c r="M111" s="510">
        <v>1027</v>
      </c>
      <c r="N111" s="510">
        <f t="shared" si="15"/>
        <v>0</v>
      </c>
      <c r="O111" s="510">
        <f t="shared" si="13"/>
        <v>0</v>
      </c>
    </row>
    <row r="112" spans="1:15" s="410" customFormat="1" ht="17.45" hidden="1" customHeight="1" x14ac:dyDescent="0.25">
      <c r="A112" s="460" t="s">
        <v>688</v>
      </c>
      <c r="B112" s="461" t="s">
        <v>240</v>
      </c>
      <c r="C112" s="462" t="s">
        <v>31</v>
      </c>
      <c r="D112" s="521">
        <v>20</v>
      </c>
      <c r="E112" s="510">
        <v>3406</v>
      </c>
      <c r="F112" s="510">
        <f t="shared" si="10"/>
        <v>68120</v>
      </c>
      <c r="G112" s="510">
        <v>1774.5</v>
      </c>
      <c r="H112" s="510">
        <f t="shared" si="14"/>
        <v>35490</v>
      </c>
      <c r="I112" s="510">
        <f t="shared" si="11"/>
        <v>103610</v>
      </c>
      <c r="J112" s="462"/>
      <c r="K112" s="510">
        <v>3406</v>
      </c>
      <c r="L112" s="510">
        <f t="shared" si="12"/>
        <v>0</v>
      </c>
      <c r="M112" s="510">
        <v>1774.5</v>
      </c>
      <c r="N112" s="510">
        <f t="shared" si="15"/>
        <v>0</v>
      </c>
      <c r="O112" s="510">
        <f t="shared" si="13"/>
        <v>0</v>
      </c>
    </row>
    <row r="113" spans="1:15" s="410" customFormat="1" ht="17.45" hidden="1" customHeight="1" x14ac:dyDescent="0.25">
      <c r="A113" s="460" t="s">
        <v>689</v>
      </c>
      <c r="B113" s="461" t="s">
        <v>241</v>
      </c>
      <c r="C113" s="462" t="s">
        <v>31</v>
      </c>
      <c r="D113" s="521">
        <v>5</v>
      </c>
      <c r="E113" s="510">
        <v>1572</v>
      </c>
      <c r="F113" s="510">
        <f t="shared" si="10"/>
        <v>7860</v>
      </c>
      <c r="G113" s="510">
        <v>478.40000000000003</v>
      </c>
      <c r="H113" s="510">
        <f t="shared" si="14"/>
        <v>2392</v>
      </c>
      <c r="I113" s="510">
        <f t="shared" si="11"/>
        <v>10252</v>
      </c>
      <c r="J113" s="462"/>
      <c r="K113" s="510">
        <v>1572</v>
      </c>
      <c r="L113" s="510">
        <f t="shared" si="12"/>
        <v>0</v>
      </c>
      <c r="M113" s="510">
        <v>478.40000000000003</v>
      </c>
      <c r="N113" s="510">
        <f t="shared" si="15"/>
        <v>0</v>
      </c>
      <c r="O113" s="510">
        <f t="shared" si="13"/>
        <v>0</v>
      </c>
    </row>
    <row r="114" spans="1:15" s="410" customFormat="1" ht="17.45" hidden="1" customHeight="1" x14ac:dyDescent="0.25">
      <c r="A114" s="460" t="s">
        <v>690</v>
      </c>
      <c r="B114" s="461" t="s">
        <v>241</v>
      </c>
      <c r="C114" s="462" t="s">
        <v>31</v>
      </c>
      <c r="D114" s="521">
        <v>8</v>
      </c>
      <c r="E114" s="510">
        <v>1572</v>
      </c>
      <c r="F114" s="510">
        <f t="shared" si="10"/>
        <v>12576</v>
      </c>
      <c r="G114" s="510">
        <v>478.40000000000003</v>
      </c>
      <c r="H114" s="510">
        <f t="shared" si="14"/>
        <v>3827.2000000000003</v>
      </c>
      <c r="I114" s="510">
        <f t="shared" si="11"/>
        <v>16403.2</v>
      </c>
      <c r="J114" s="462"/>
      <c r="K114" s="510">
        <v>1572</v>
      </c>
      <c r="L114" s="510">
        <f t="shared" si="12"/>
        <v>0</v>
      </c>
      <c r="M114" s="510">
        <v>478.40000000000003</v>
      </c>
      <c r="N114" s="510">
        <f t="shared" si="15"/>
        <v>0</v>
      </c>
      <c r="O114" s="510">
        <f t="shared" si="13"/>
        <v>0</v>
      </c>
    </row>
    <row r="115" spans="1:15" s="410" customFormat="1" ht="17.45" hidden="1" customHeight="1" x14ac:dyDescent="0.25">
      <c r="A115" s="460" t="s">
        <v>691</v>
      </c>
      <c r="B115" s="461" t="s">
        <v>241</v>
      </c>
      <c r="C115" s="462" t="s">
        <v>31</v>
      </c>
      <c r="D115" s="521">
        <v>6</v>
      </c>
      <c r="E115" s="510">
        <v>1572</v>
      </c>
      <c r="F115" s="510">
        <f t="shared" si="10"/>
        <v>9432</v>
      </c>
      <c r="G115" s="510">
        <v>478.40000000000003</v>
      </c>
      <c r="H115" s="510">
        <f t="shared" si="14"/>
        <v>2870.4</v>
      </c>
      <c r="I115" s="510">
        <f t="shared" si="11"/>
        <v>12302.4</v>
      </c>
      <c r="J115" s="462"/>
      <c r="K115" s="510">
        <v>1572</v>
      </c>
      <c r="L115" s="510">
        <f t="shared" si="12"/>
        <v>0</v>
      </c>
      <c r="M115" s="510">
        <v>478.40000000000003</v>
      </c>
      <c r="N115" s="510">
        <f t="shared" si="15"/>
        <v>0</v>
      </c>
      <c r="O115" s="510">
        <f t="shared" si="13"/>
        <v>0</v>
      </c>
    </row>
    <row r="116" spans="1:15" s="410" customFormat="1" ht="17.45" hidden="1" customHeight="1" x14ac:dyDescent="0.25">
      <c r="A116" s="460" t="s">
        <v>692</v>
      </c>
      <c r="B116" s="461" t="s">
        <v>242</v>
      </c>
      <c r="C116" s="462" t="s">
        <v>31</v>
      </c>
      <c r="D116" s="521">
        <v>13</v>
      </c>
      <c r="E116" s="510">
        <v>1572</v>
      </c>
      <c r="F116" s="510">
        <f t="shared" si="10"/>
        <v>20436</v>
      </c>
      <c r="G116" s="510">
        <v>522.6</v>
      </c>
      <c r="H116" s="510">
        <f t="shared" si="14"/>
        <v>6793.8</v>
      </c>
      <c r="I116" s="510">
        <f t="shared" si="11"/>
        <v>27229.8</v>
      </c>
      <c r="J116" s="462"/>
      <c r="K116" s="510">
        <v>1572</v>
      </c>
      <c r="L116" s="510">
        <f t="shared" si="12"/>
        <v>0</v>
      </c>
      <c r="M116" s="510">
        <v>522.6</v>
      </c>
      <c r="N116" s="510">
        <f t="shared" si="15"/>
        <v>0</v>
      </c>
      <c r="O116" s="510">
        <f t="shared" si="13"/>
        <v>0</v>
      </c>
    </row>
    <row r="117" spans="1:15" s="410" customFormat="1" ht="17.45" hidden="1" customHeight="1" x14ac:dyDescent="0.25">
      <c r="A117" s="460" t="s">
        <v>693</v>
      </c>
      <c r="B117" s="461" t="s">
        <v>243</v>
      </c>
      <c r="C117" s="462" t="s">
        <v>31</v>
      </c>
      <c r="D117" s="521">
        <v>1</v>
      </c>
      <c r="E117" s="510">
        <v>2620</v>
      </c>
      <c r="F117" s="510">
        <f t="shared" si="10"/>
        <v>2620</v>
      </c>
      <c r="G117" s="510">
        <v>1900.6000000000001</v>
      </c>
      <c r="H117" s="510">
        <f t="shared" si="14"/>
        <v>1900.6000000000001</v>
      </c>
      <c r="I117" s="510">
        <f t="shared" si="11"/>
        <v>4520.6000000000004</v>
      </c>
      <c r="J117" s="462"/>
      <c r="K117" s="510">
        <v>2620</v>
      </c>
      <c r="L117" s="510">
        <f t="shared" si="12"/>
        <v>0</v>
      </c>
      <c r="M117" s="510">
        <v>1900.6000000000001</v>
      </c>
      <c r="N117" s="510">
        <f t="shared" si="15"/>
        <v>0</v>
      </c>
      <c r="O117" s="510">
        <f t="shared" si="13"/>
        <v>0</v>
      </c>
    </row>
    <row r="118" spans="1:15" s="410" customFormat="1" ht="17.45" hidden="1" customHeight="1" x14ac:dyDescent="0.25">
      <c r="A118" s="460" t="s">
        <v>694</v>
      </c>
      <c r="B118" s="461" t="s">
        <v>244</v>
      </c>
      <c r="C118" s="462" t="s">
        <v>31</v>
      </c>
      <c r="D118" s="521">
        <v>24</v>
      </c>
      <c r="E118" s="510">
        <v>131</v>
      </c>
      <c r="F118" s="510">
        <f t="shared" si="10"/>
        <v>3144</v>
      </c>
      <c r="G118" s="510">
        <v>93.288000000000011</v>
      </c>
      <c r="H118" s="510">
        <f t="shared" si="14"/>
        <v>2238.9120000000003</v>
      </c>
      <c r="I118" s="510">
        <f t="shared" si="11"/>
        <v>5382.9120000000003</v>
      </c>
      <c r="J118" s="462"/>
      <c r="K118" s="510">
        <v>131</v>
      </c>
      <c r="L118" s="510">
        <f t="shared" si="12"/>
        <v>0</v>
      </c>
      <c r="M118" s="510">
        <v>93.288000000000011</v>
      </c>
      <c r="N118" s="510">
        <f t="shared" si="15"/>
        <v>0</v>
      </c>
      <c r="O118" s="510">
        <f t="shared" si="13"/>
        <v>0</v>
      </c>
    </row>
    <row r="119" spans="1:15" s="410" customFormat="1" ht="17.45" hidden="1" customHeight="1" x14ac:dyDescent="0.25">
      <c r="A119" s="460" t="s">
        <v>695</v>
      </c>
      <c r="B119" s="461" t="s">
        <v>245</v>
      </c>
      <c r="C119" s="462" t="s">
        <v>31</v>
      </c>
      <c r="D119" s="521">
        <v>40</v>
      </c>
      <c r="E119" s="510">
        <v>1965</v>
      </c>
      <c r="F119" s="510">
        <f t="shared" si="10"/>
        <v>78600</v>
      </c>
      <c r="G119" s="510">
        <v>1093.0920000000001</v>
      </c>
      <c r="H119" s="510">
        <f t="shared" si="14"/>
        <v>43723.680000000008</v>
      </c>
      <c r="I119" s="510">
        <f t="shared" si="11"/>
        <v>122323.68000000001</v>
      </c>
      <c r="J119" s="462"/>
      <c r="K119" s="510">
        <v>1965</v>
      </c>
      <c r="L119" s="510">
        <f t="shared" si="12"/>
        <v>0</v>
      </c>
      <c r="M119" s="510">
        <v>1093.0920000000001</v>
      </c>
      <c r="N119" s="510">
        <f t="shared" si="15"/>
        <v>0</v>
      </c>
      <c r="O119" s="510">
        <f t="shared" si="13"/>
        <v>0</v>
      </c>
    </row>
    <row r="120" spans="1:15" s="410" customFormat="1" ht="17.45" hidden="1" customHeight="1" x14ac:dyDescent="0.25">
      <c r="A120" s="460" t="s">
        <v>696</v>
      </c>
      <c r="B120" s="461" t="s">
        <v>246</v>
      </c>
      <c r="C120" s="462" t="s">
        <v>31</v>
      </c>
      <c r="D120" s="521">
        <v>1</v>
      </c>
      <c r="E120" s="510">
        <v>3406</v>
      </c>
      <c r="F120" s="510">
        <f t="shared" si="10"/>
        <v>3406</v>
      </c>
      <c r="G120" s="510">
        <v>4581.2520000000004</v>
      </c>
      <c r="H120" s="510">
        <f t="shared" si="14"/>
        <v>4581.2520000000004</v>
      </c>
      <c r="I120" s="510">
        <f t="shared" si="11"/>
        <v>7987.2520000000004</v>
      </c>
      <c r="J120" s="462"/>
      <c r="K120" s="510">
        <v>3406</v>
      </c>
      <c r="L120" s="510">
        <f t="shared" si="12"/>
        <v>0</v>
      </c>
      <c r="M120" s="510">
        <v>4581.2520000000004</v>
      </c>
      <c r="N120" s="510">
        <f t="shared" si="15"/>
        <v>0</v>
      </c>
      <c r="O120" s="510">
        <f t="shared" si="13"/>
        <v>0</v>
      </c>
    </row>
    <row r="121" spans="1:15" s="410" customFormat="1" ht="17.45" hidden="1" customHeight="1" x14ac:dyDescent="0.25">
      <c r="A121" s="460" t="s">
        <v>697</v>
      </c>
      <c r="B121" s="461" t="s">
        <v>247</v>
      </c>
      <c r="C121" s="462" t="s">
        <v>31</v>
      </c>
      <c r="D121" s="521">
        <v>1</v>
      </c>
      <c r="E121" s="510">
        <v>3406</v>
      </c>
      <c r="F121" s="510">
        <f t="shared" si="10"/>
        <v>3406</v>
      </c>
      <c r="G121" s="510">
        <v>11700</v>
      </c>
      <c r="H121" s="510">
        <f t="shared" si="14"/>
        <v>11700</v>
      </c>
      <c r="I121" s="510">
        <f t="shared" si="11"/>
        <v>15106</v>
      </c>
      <c r="J121" s="462"/>
      <c r="K121" s="510">
        <v>3406</v>
      </c>
      <c r="L121" s="510">
        <f t="shared" si="12"/>
        <v>0</v>
      </c>
      <c r="M121" s="510">
        <v>11700</v>
      </c>
      <c r="N121" s="510">
        <f t="shared" si="15"/>
        <v>0</v>
      </c>
      <c r="O121" s="510">
        <f t="shared" si="13"/>
        <v>0</v>
      </c>
    </row>
    <row r="122" spans="1:15" s="410" customFormat="1" ht="17.45" hidden="1" customHeight="1" x14ac:dyDescent="0.25">
      <c r="A122" s="460" t="s">
        <v>698</v>
      </c>
      <c r="B122" s="461" t="s">
        <v>248</v>
      </c>
      <c r="C122" s="462" t="s">
        <v>31</v>
      </c>
      <c r="D122" s="521">
        <v>1</v>
      </c>
      <c r="E122" s="510">
        <v>3930</v>
      </c>
      <c r="F122" s="510">
        <f t="shared" si="10"/>
        <v>3930</v>
      </c>
      <c r="G122" s="510">
        <v>3325.4</v>
      </c>
      <c r="H122" s="510">
        <f t="shared" si="14"/>
        <v>3325.4</v>
      </c>
      <c r="I122" s="510">
        <f t="shared" si="11"/>
        <v>7255.4</v>
      </c>
      <c r="J122" s="462"/>
      <c r="K122" s="510">
        <v>3930</v>
      </c>
      <c r="L122" s="510">
        <f t="shared" si="12"/>
        <v>0</v>
      </c>
      <c r="M122" s="510">
        <v>3325.4</v>
      </c>
      <c r="N122" s="510">
        <f t="shared" si="15"/>
        <v>0</v>
      </c>
      <c r="O122" s="510">
        <f t="shared" si="13"/>
        <v>0</v>
      </c>
    </row>
    <row r="123" spans="1:15" s="410" customFormat="1" ht="17.45" hidden="1" customHeight="1" x14ac:dyDescent="0.25">
      <c r="A123" s="460" t="s">
        <v>699</v>
      </c>
      <c r="B123" s="461" t="s">
        <v>249</v>
      </c>
      <c r="C123" s="462" t="s">
        <v>32</v>
      </c>
      <c r="D123" s="521">
        <v>890</v>
      </c>
      <c r="E123" s="510">
        <v>497.8</v>
      </c>
      <c r="F123" s="510">
        <f t="shared" si="10"/>
        <v>443042</v>
      </c>
      <c r="G123" s="510">
        <v>587.75599999999997</v>
      </c>
      <c r="H123" s="510">
        <f t="shared" si="14"/>
        <v>523102.83999999997</v>
      </c>
      <c r="I123" s="510">
        <f t="shared" si="11"/>
        <v>966144.84</v>
      </c>
      <c r="J123" s="462"/>
      <c r="K123" s="510">
        <v>497.8</v>
      </c>
      <c r="L123" s="510">
        <f t="shared" si="12"/>
        <v>0</v>
      </c>
      <c r="M123" s="510">
        <v>587.75599999999997</v>
      </c>
      <c r="N123" s="510">
        <f t="shared" si="15"/>
        <v>0</v>
      </c>
      <c r="O123" s="510">
        <f t="shared" si="13"/>
        <v>0</v>
      </c>
    </row>
    <row r="124" spans="1:15" s="410" customFormat="1" ht="17.45" hidden="1" customHeight="1" x14ac:dyDescent="0.25">
      <c r="A124" s="460" t="s">
        <v>700</v>
      </c>
      <c r="B124" s="461" t="s">
        <v>250</v>
      </c>
      <c r="C124" s="462" t="s">
        <v>32</v>
      </c>
      <c r="D124" s="521">
        <v>890</v>
      </c>
      <c r="E124" s="510">
        <v>131</v>
      </c>
      <c r="F124" s="510">
        <f t="shared" si="10"/>
        <v>116590</v>
      </c>
      <c r="G124" s="510">
        <v>380.64000000000004</v>
      </c>
      <c r="H124" s="510">
        <f t="shared" si="14"/>
        <v>338769.60000000003</v>
      </c>
      <c r="I124" s="510">
        <f t="shared" si="11"/>
        <v>455359.60000000003</v>
      </c>
      <c r="J124" s="462"/>
      <c r="K124" s="510">
        <v>131</v>
      </c>
      <c r="L124" s="510">
        <f t="shared" si="12"/>
        <v>0</v>
      </c>
      <c r="M124" s="510">
        <v>380.64000000000004</v>
      </c>
      <c r="N124" s="510">
        <f t="shared" si="15"/>
        <v>0</v>
      </c>
      <c r="O124" s="510">
        <f t="shared" si="13"/>
        <v>0</v>
      </c>
    </row>
    <row r="125" spans="1:15" s="410" customFormat="1" ht="17.45" hidden="1" customHeight="1" x14ac:dyDescent="0.25">
      <c r="A125" s="460" t="s">
        <v>701</v>
      </c>
      <c r="B125" s="461" t="s">
        <v>251</v>
      </c>
      <c r="C125" s="462" t="s">
        <v>32</v>
      </c>
      <c r="D125" s="521">
        <v>890</v>
      </c>
      <c r="E125" s="510">
        <v>157.20000000000002</v>
      </c>
      <c r="F125" s="510">
        <f t="shared" si="10"/>
        <v>139908.00000000003</v>
      </c>
      <c r="G125" s="510">
        <v>278.72000000000003</v>
      </c>
      <c r="H125" s="510">
        <f t="shared" si="14"/>
        <v>248060.80000000002</v>
      </c>
      <c r="I125" s="510">
        <f t="shared" si="11"/>
        <v>387968.80000000005</v>
      </c>
      <c r="J125" s="462"/>
      <c r="K125" s="510">
        <v>157.20000000000002</v>
      </c>
      <c r="L125" s="510">
        <f t="shared" si="12"/>
        <v>0</v>
      </c>
      <c r="M125" s="510">
        <v>278.72000000000003</v>
      </c>
      <c r="N125" s="510">
        <f t="shared" si="15"/>
        <v>0</v>
      </c>
      <c r="O125" s="510">
        <f t="shared" si="13"/>
        <v>0</v>
      </c>
    </row>
    <row r="126" spans="1:15" s="410" customFormat="1" ht="17.45" hidden="1" customHeight="1" x14ac:dyDescent="0.25">
      <c r="A126" s="460" t="s">
        <v>702</v>
      </c>
      <c r="B126" s="461" t="s">
        <v>252</v>
      </c>
      <c r="C126" s="462" t="s">
        <v>31</v>
      </c>
      <c r="D126" s="521">
        <v>16</v>
      </c>
      <c r="E126" s="510">
        <v>1572</v>
      </c>
      <c r="F126" s="510">
        <f t="shared" si="10"/>
        <v>25152</v>
      </c>
      <c r="G126" s="510">
        <v>2107.04</v>
      </c>
      <c r="H126" s="510">
        <f t="shared" si="14"/>
        <v>33712.639999999999</v>
      </c>
      <c r="I126" s="510">
        <f t="shared" si="11"/>
        <v>58864.639999999999</v>
      </c>
      <c r="J126" s="462"/>
      <c r="K126" s="510">
        <v>1572</v>
      </c>
      <c r="L126" s="510">
        <f t="shared" si="12"/>
        <v>0</v>
      </c>
      <c r="M126" s="510">
        <v>2107.04</v>
      </c>
      <c r="N126" s="510">
        <f t="shared" si="15"/>
        <v>0</v>
      </c>
      <c r="O126" s="510">
        <f t="shared" si="13"/>
        <v>0</v>
      </c>
    </row>
    <row r="127" spans="1:15" s="410" customFormat="1" ht="17.45" hidden="1" customHeight="1" x14ac:dyDescent="0.25">
      <c r="A127" s="460" t="s">
        <v>703</v>
      </c>
      <c r="B127" s="461" t="s">
        <v>253</v>
      </c>
      <c r="C127" s="462" t="s">
        <v>31</v>
      </c>
      <c r="D127" s="521">
        <v>10</v>
      </c>
      <c r="E127" s="510">
        <v>1572</v>
      </c>
      <c r="F127" s="510">
        <f t="shared" si="10"/>
        <v>15720</v>
      </c>
      <c r="G127" s="510">
        <v>2459.6</v>
      </c>
      <c r="H127" s="510">
        <f t="shared" si="14"/>
        <v>24596</v>
      </c>
      <c r="I127" s="510">
        <f t="shared" si="11"/>
        <v>40316</v>
      </c>
      <c r="J127" s="462"/>
      <c r="K127" s="510">
        <v>1572</v>
      </c>
      <c r="L127" s="510">
        <f t="shared" si="12"/>
        <v>0</v>
      </c>
      <c r="M127" s="510">
        <v>2459.6</v>
      </c>
      <c r="N127" s="510">
        <f t="shared" si="15"/>
        <v>0</v>
      </c>
      <c r="O127" s="510">
        <f t="shared" si="13"/>
        <v>0</v>
      </c>
    </row>
    <row r="128" spans="1:15" s="410" customFormat="1" ht="17.45" hidden="1" customHeight="1" x14ac:dyDescent="0.25">
      <c r="A128" s="460" t="s">
        <v>704</v>
      </c>
      <c r="B128" s="461" t="s">
        <v>254</v>
      </c>
      <c r="C128" s="462" t="s">
        <v>31</v>
      </c>
      <c r="D128" s="521">
        <v>100</v>
      </c>
      <c r="E128" s="510">
        <v>353.7</v>
      </c>
      <c r="F128" s="510">
        <f t="shared" ref="F128:F144" si="16">E128*D128</f>
        <v>35370</v>
      </c>
      <c r="G128" s="510">
        <v>456.27400000000006</v>
      </c>
      <c r="H128" s="510">
        <f t="shared" si="14"/>
        <v>45627.400000000009</v>
      </c>
      <c r="I128" s="510">
        <f t="shared" ref="I128:I146" si="17">F128+H128</f>
        <v>80997.400000000009</v>
      </c>
      <c r="J128" s="462"/>
      <c r="K128" s="510">
        <v>353.7</v>
      </c>
      <c r="L128" s="510">
        <f t="shared" ref="L128:L144" si="18">K128*J128</f>
        <v>0</v>
      </c>
      <c r="M128" s="510">
        <v>456.27400000000006</v>
      </c>
      <c r="N128" s="510">
        <f t="shared" si="15"/>
        <v>0</v>
      </c>
      <c r="O128" s="510">
        <f t="shared" ref="O128:O146" si="19">L128+N128</f>
        <v>0</v>
      </c>
    </row>
    <row r="129" spans="1:15" s="410" customFormat="1" ht="17.45" hidden="1" customHeight="1" x14ac:dyDescent="0.25">
      <c r="A129" s="460" t="s">
        <v>705</v>
      </c>
      <c r="B129" s="461" t="s">
        <v>255</v>
      </c>
      <c r="C129" s="462" t="s">
        <v>31</v>
      </c>
      <c r="D129" s="521">
        <v>300</v>
      </c>
      <c r="E129" s="510">
        <v>183.4</v>
      </c>
      <c r="F129" s="510">
        <f t="shared" si="16"/>
        <v>55020</v>
      </c>
      <c r="G129" s="510">
        <v>291.33</v>
      </c>
      <c r="H129" s="510">
        <f t="shared" ref="H129:H145" si="20">D129*G129</f>
        <v>87399</v>
      </c>
      <c r="I129" s="510">
        <f t="shared" si="17"/>
        <v>142419</v>
      </c>
      <c r="J129" s="462"/>
      <c r="K129" s="510">
        <v>183.4</v>
      </c>
      <c r="L129" s="510">
        <f t="shared" si="18"/>
        <v>0</v>
      </c>
      <c r="M129" s="510">
        <v>291.33</v>
      </c>
      <c r="N129" s="510">
        <f t="shared" ref="N129:N145" si="21">J129*M129</f>
        <v>0</v>
      </c>
      <c r="O129" s="510">
        <f t="shared" si="19"/>
        <v>0</v>
      </c>
    </row>
    <row r="130" spans="1:15" s="410" customFormat="1" ht="17.45" hidden="1" customHeight="1" x14ac:dyDescent="0.25">
      <c r="A130" s="460" t="s">
        <v>706</v>
      </c>
      <c r="B130" s="461" t="s">
        <v>256</v>
      </c>
      <c r="C130" s="462" t="s">
        <v>31</v>
      </c>
      <c r="D130" s="521">
        <v>60</v>
      </c>
      <c r="E130" s="510">
        <v>117.9</v>
      </c>
      <c r="F130" s="510">
        <f t="shared" si="16"/>
        <v>7074</v>
      </c>
      <c r="G130" s="510">
        <v>98.8</v>
      </c>
      <c r="H130" s="510">
        <f t="shared" si="20"/>
        <v>5928</v>
      </c>
      <c r="I130" s="510">
        <f t="shared" si="17"/>
        <v>13002</v>
      </c>
      <c r="J130" s="462"/>
      <c r="K130" s="510">
        <v>117.9</v>
      </c>
      <c r="L130" s="510">
        <f t="shared" si="18"/>
        <v>0</v>
      </c>
      <c r="M130" s="510">
        <v>98.8</v>
      </c>
      <c r="N130" s="510">
        <f t="shared" si="21"/>
        <v>0</v>
      </c>
      <c r="O130" s="510">
        <f t="shared" si="19"/>
        <v>0</v>
      </c>
    </row>
    <row r="131" spans="1:15" s="410" customFormat="1" ht="17.45" hidden="1" customHeight="1" x14ac:dyDescent="0.25">
      <c r="A131" s="460" t="s">
        <v>707</v>
      </c>
      <c r="B131" s="461" t="s">
        <v>257</v>
      </c>
      <c r="C131" s="462" t="s">
        <v>31</v>
      </c>
      <c r="D131" s="521">
        <v>60</v>
      </c>
      <c r="E131" s="510">
        <v>117.9</v>
      </c>
      <c r="F131" s="510">
        <f t="shared" si="16"/>
        <v>7074</v>
      </c>
      <c r="G131" s="510">
        <v>120.9</v>
      </c>
      <c r="H131" s="510">
        <f t="shared" si="20"/>
        <v>7254</v>
      </c>
      <c r="I131" s="510">
        <f t="shared" si="17"/>
        <v>14328</v>
      </c>
      <c r="J131" s="462"/>
      <c r="K131" s="510">
        <v>117.9</v>
      </c>
      <c r="L131" s="510">
        <f t="shared" si="18"/>
        <v>0</v>
      </c>
      <c r="M131" s="510">
        <v>120.9</v>
      </c>
      <c r="N131" s="510">
        <f t="shared" si="21"/>
        <v>0</v>
      </c>
      <c r="O131" s="510">
        <f t="shared" si="19"/>
        <v>0</v>
      </c>
    </row>
    <row r="132" spans="1:15" s="410" customFormat="1" ht="17.45" hidden="1" customHeight="1" x14ac:dyDescent="0.25">
      <c r="A132" s="460" t="s">
        <v>708</v>
      </c>
      <c r="B132" s="461" t="s">
        <v>258</v>
      </c>
      <c r="C132" s="462" t="s">
        <v>31</v>
      </c>
      <c r="D132" s="521">
        <v>400</v>
      </c>
      <c r="E132" s="510">
        <v>32.75</v>
      </c>
      <c r="F132" s="510">
        <f t="shared" si="16"/>
        <v>13100</v>
      </c>
      <c r="G132" s="510">
        <v>107.926</v>
      </c>
      <c r="H132" s="510">
        <f t="shared" si="20"/>
        <v>43170.400000000001</v>
      </c>
      <c r="I132" s="510">
        <f t="shared" si="17"/>
        <v>56270.400000000001</v>
      </c>
      <c r="J132" s="462"/>
      <c r="K132" s="510">
        <v>32.75</v>
      </c>
      <c r="L132" s="510">
        <f t="shared" si="18"/>
        <v>0</v>
      </c>
      <c r="M132" s="510">
        <v>107.926</v>
      </c>
      <c r="N132" s="510">
        <f t="shared" si="21"/>
        <v>0</v>
      </c>
      <c r="O132" s="510">
        <f t="shared" si="19"/>
        <v>0</v>
      </c>
    </row>
    <row r="133" spans="1:15" s="410" customFormat="1" ht="17.45" hidden="1" customHeight="1" x14ac:dyDescent="0.25">
      <c r="A133" s="460" t="s">
        <v>709</v>
      </c>
      <c r="B133" s="461" t="s">
        <v>259</v>
      </c>
      <c r="C133" s="462" t="s">
        <v>31</v>
      </c>
      <c r="D133" s="521">
        <v>100</v>
      </c>
      <c r="E133" s="510">
        <v>19.650000000000002</v>
      </c>
      <c r="F133" s="510">
        <f t="shared" si="16"/>
        <v>1965.0000000000002</v>
      </c>
      <c r="G133" s="510">
        <v>8.84</v>
      </c>
      <c r="H133" s="510">
        <f t="shared" si="20"/>
        <v>884</v>
      </c>
      <c r="I133" s="510">
        <f t="shared" si="17"/>
        <v>2849</v>
      </c>
      <c r="J133" s="462"/>
      <c r="K133" s="510">
        <v>19.650000000000002</v>
      </c>
      <c r="L133" s="510">
        <f t="shared" si="18"/>
        <v>0</v>
      </c>
      <c r="M133" s="510">
        <v>8.84</v>
      </c>
      <c r="N133" s="510">
        <f t="shared" si="21"/>
        <v>0</v>
      </c>
      <c r="O133" s="510">
        <f t="shared" si="19"/>
        <v>0</v>
      </c>
    </row>
    <row r="134" spans="1:15" s="410" customFormat="1" ht="17.45" hidden="1" customHeight="1" x14ac:dyDescent="0.25">
      <c r="A134" s="460" t="s">
        <v>710</v>
      </c>
      <c r="B134" s="461" t="s">
        <v>260</v>
      </c>
      <c r="C134" s="462" t="s">
        <v>32</v>
      </c>
      <c r="D134" s="521">
        <v>200</v>
      </c>
      <c r="E134" s="510">
        <v>393</v>
      </c>
      <c r="F134" s="510">
        <f t="shared" si="16"/>
        <v>78600</v>
      </c>
      <c r="G134" s="510">
        <v>127.4</v>
      </c>
      <c r="H134" s="510">
        <f t="shared" si="20"/>
        <v>25480</v>
      </c>
      <c r="I134" s="510">
        <f t="shared" si="17"/>
        <v>104080</v>
      </c>
      <c r="J134" s="462"/>
      <c r="K134" s="510">
        <v>393</v>
      </c>
      <c r="L134" s="510">
        <f t="shared" si="18"/>
        <v>0</v>
      </c>
      <c r="M134" s="510">
        <v>127.4</v>
      </c>
      <c r="N134" s="510">
        <f t="shared" si="21"/>
        <v>0</v>
      </c>
      <c r="O134" s="510">
        <f t="shared" si="19"/>
        <v>0</v>
      </c>
    </row>
    <row r="135" spans="1:15" s="410" customFormat="1" ht="17.45" hidden="1" customHeight="1" x14ac:dyDescent="0.25">
      <c r="A135" s="460" t="s">
        <v>711</v>
      </c>
      <c r="B135" s="461" t="s">
        <v>261</v>
      </c>
      <c r="C135" s="462" t="s">
        <v>32</v>
      </c>
      <c r="D135" s="521">
        <v>2960</v>
      </c>
      <c r="E135" s="510">
        <v>162.44</v>
      </c>
      <c r="F135" s="510">
        <f t="shared" si="16"/>
        <v>480822.39999999997</v>
      </c>
      <c r="G135" s="510">
        <v>188.31800000000001</v>
      </c>
      <c r="H135" s="510">
        <f t="shared" si="20"/>
        <v>557421.28</v>
      </c>
      <c r="I135" s="510">
        <f t="shared" si="17"/>
        <v>1038243.6799999999</v>
      </c>
      <c r="J135" s="462"/>
      <c r="K135" s="510">
        <v>162.44</v>
      </c>
      <c r="L135" s="510">
        <f t="shared" si="18"/>
        <v>0</v>
      </c>
      <c r="M135" s="510">
        <v>188.31800000000001</v>
      </c>
      <c r="N135" s="510">
        <f t="shared" si="21"/>
        <v>0</v>
      </c>
      <c r="O135" s="510">
        <f t="shared" si="19"/>
        <v>0</v>
      </c>
    </row>
    <row r="136" spans="1:15" s="410" customFormat="1" ht="17.45" hidden="1" customHeight="1" x14ac:dyDescent="0.25">
      <c r="A136" s="460" t="s">
        <v>712</v>
      </c>
      <c r="B136" s="461" t="s">
        <v>261</v>
      </c>
      <c r="C136" s="462" t="s">
        <v>32</v>
      </c>
      <c r="D136" s="521">
        <v>930</v>
      </c>
      <c r="E136" s="510">
        <v>162.44</v>
      </c>
      <c r="F136" s="510">
        <f t="shared" si="16"/>
        <v>151069.20000000001</v>
      </c>
      <c r="G136" s="510">
        <v>107.822</v>
      </c>
      <c r="H136" s="510">
        <f t="shared" si="20"/>
        <v>100274.46</v>
      </c>
      <c r="I136" s="510">
        <f t="shared" si="17"/>
        <v>251343.66000000003</v>
      </c>
      <c r="J136" s="462"/>
      <c r="K136" s="510">
        <v>162.44</v>
      </c>
      <c r="L136" s="510">
        <f t="shared" si="18"/>
        <v>0</v>
      </c>
      <c r="M136" s="510">
        <v>107.822</v>
      </c>
      <c r="N136" s="510">
        <f t="shared" si="21"/>
        <v>0</v>
      </c>
      <c r="O136" s="510">
        <f t="shared" si="19"/>
        <v>0</v>
      </c>
    </row>
    <row r="137" spans="1:15" s="410" customFormat="1" ht="17.45" hidden="1" customHeight="1" x14ac:dyDescent="0.25">
      <c r="A137" s="460" t="s">
        <v>713</v>
      </c>
      <c r="B137" s="461" t="s">
        <v>261</v>
      </c>
      <c r="C137" s="462" t="s">
        <v>32</v>
      </c>
      <c r="D137" s="521">
        <v>510</v>
      </c>
      <c r="E137" s="510">
        <v>162.44</v>
      </c>
      <c r="F137" s="510">
        <f t="shared" si="16"/>
        <v>82844.399999999994</v>
      </c>
      <c r="G137" s="510">
        <v>182.80600000000001</v>
      </c>
      <c r="H137" s="510">
        <f t="shared" si="20"/>
        <v>93231.060000000012</v>
      </c>
      <c r="I137" s="510">
        <f t="shared" si="17"/>
        <v>176075.46000000002</v>
      </c>
      <c r="J137" s="462"/>
      <c r="K137" s="510">
        <v>162.44</v>
      </c>
      <c r="L137" s="510">
        <f t="shared" si="18"/>
        <v>0</v>
      </c>
      <c r="M137" s="510">
        <v>182.80600000000001</v>
      </c>
      <c r="N137" s="510">
        <f t="shared" si="21"/>
        <v>0</v>
      </c>
      <c r="O137" s="510">
        <f t="shared" si="19"/>
        <v>0</v>
      </c>
    </row>
    <row r="138" spans="1:15" s="410" customFormat="1" ht="17.45" hidden="1" customHeight="1" x14ac:dyDescent="0.25">
      <c r="A138" s="460" t="s">
        <v>714</v>
      </c>
      <c r="B138" s="461" t="s">
        <v>261</v>
      </c>
      <c r="C138" s="462" t="s">
        <v>32</v>
      </c>
      <c r="D138" s="521">
        <v>600</v>
      </c>
      <c r="E138" s="510">
        <v>162.44</v>
      </c>
      <c r="F138" s="510">
        <f t="shared" si="16"/>
        <v>97464</v>
      </c>
      <c r="G138" s="510">
        <v>111.72199999999999</v>
      </c>
      <c r="H138" s="510">
        <f t="shared" si="20"/>
        <v>67033.2</v>
      </c>
      <c r="I138" s="510">
        <f t="shared" si="17"/>
        <v>164497.20000000001</v>
      </c>
      <c r="J138" s="462"/>
      <c r="K138" s="510">
        <v>162.44</v>
      </c>
      <c r="L138" s="510">
        <f t="shared" si="18"/>
        <v>0</v>
      </c>
      <c r="M138" s="510">
        <v>111.72199999999999</v>
      </c>
      <c r="N138" s="510">
        <f t="shared" si="21"/>
        <v>0</v>
      </c>
      <c r="O138" s="510">
        <f t="shared" si="19"/>
        <v>0</v>
      </c>
    </row>
    <row r="139" spans="1:15" s="410" customFormat="1" ht="17.45" hidden="1" customHeight="1" x14ac:dyDescent="0.25">
      <c r="A139" s="460" t="s">
        <v>715</v>
      </c>
      <c r="B139" s="461" t="s">
        <v>262</v>
      </c>
      <c r="C139" s="462" t="s">
        <v>32</v>
      </c>
      <c r="D139" s="521">
        <v>1410</v>
      </c>
      <c r="E139" s="510">
        <v>78.600000000000009</v>
      </c>
      <c r="F139" s="510">
        <f t="shared" si="16"/>
        <v>110826.00000000001</v>
      </c>
      <c r="G139" s="510">
        <v>116.012</v>
      </c>
      <c r="H139" s="510">
        <f t="shared" si="20"/>
        <v>163576.92000000001</v>
      </c>
      <c r="I139" s="510">
        <f t="shared" si="17"/>
        <v>274402.92000000004</v>
      </c>
      <c r="J139" s="462"/>
      <c r="K139" s="510">
        <v>78.600000000000009</v>
      </c>
      <c r="L139" s="510">
        <f t="shared" si="18"/>
        <v>0</v>
      </c>
      <c r="M139" s="510">
        <v>116.012</v>
      </c>
      <c r="N139" s="510">
        <f t="shared" si="21"/>
        <v>0</v>
      </c>
      <c r="O139" s="510">
        <f t="shared" si="19"/>
        <v>0</v>
      </c>
    </row>
    <row r="140" spans="1:15" s="410" customFormat="1" ht="17.45" hidden="1" customHeight="1" x14ac:dyDescent="0.25">
      <c r="A140" s="460" t="s">
        <v>716</v>
      </c>
      <c r="B140" s="461" t="s">
        <v>263</v>
      </c>
      <c r="C140" s="462" t="s">
        <v>32</v>
      </c>
      <c r="D140" s="521">
        <v>600</v>
      </c>
      <c r="E140" s="510">
        <v>45.85</v>
      </c>
      <c r="F140" s="510">
        <f t="shared" si="16"/>
        <v>27510</v>
      </c>
      <c r="G140" s="510">
        <v>28.080000000000002</v>
      </c>
      <c r="H140" s="510">
        <f t="shared" si="20"/>
        <v>16848</v>
      </c>
      <c r="I140" s="510">
        <f t="shared" si="17"/>
        <v>44358</v>
      </c>
      <c r="J140" s="462"/>
      <c r="K140" s="510">
        <v>45.85</v>
      </c>
      <c r="L140" s="510">
        <f t="shared" si="18"/>
        <v>0</v>
      </c>
      <c r="M140" s="510">
        <v>28.080000000000002</v>
      </c>
      <c r="N140" s="510">
        <f t="shared" si="21"/>
        <v>0</v>
      </c>
      <c r="O140" s="510">
        <f t="shared" si="19"/>
        <v>0</v>
      </c>
    </row>
    <row r="141" spans="1:15" s="410" customFormat="1" ht="17.45" hidden="1" customHeight="1" x14ac:dyDescent="0.25">
      <c r="A141" s="460" t="s">
        <v>717</v>
      </c>
      <c r="B141" s="461" t="s">
        <v>264</v>
      </c>
      <c r="C141" s="462" t="s">
        <v>31</v>
      </c>
      <c r="D141" s="521">
        <v>1200</v>
      </c>
      <c r="E141" s="510">
        <v>6.5500000000000007</v>
      </c>
      <c r="F141" s="510">
        <f t="shared" si="16"/>
        <v>7860.0000000000009</v>
      </c>
      <c r="G141" s="510">
        <v>3.3800000000000003</v>
      </c>
      <c r="H141" s="510">
        <f t="shared" si="20"/>
        <v>4056.0000000000005</v>
      </c>
      <c r="I141" s="510">
        <f t="shared" si="17"/>
        <v>11916.000000000002</v>
      </c>
      <c r="J141" s="462"/>
      <c r="K141" s="510">
        <v>6.5500000000000007</v>
      </c>
      <c r="L141" s="510">
        <f t="shared" si="18"/>
        <v>0</v>
      </c>
      <c r="M141" s="510">
        <v>3.3800000000000003</v>
      </c>
      <c r="N141" s="510">
        <f t="shared" si="21"/>
        <v>0</v>
      </c>
      <c r="O141" s="510">
        <f t="shared" si="19"/>
        <v>0</v>
      </c>
    </row>
    <row r="142" spans="1:15" s="410" customFormat="1" ht="17.45" hidden="1" customHeight="1" x14ac:dyDescent="0.25">
      <c r="A142" s="460" t="s">
        <v>718</v>
      </c>
      <c r="B142" s="461" t="s">
        <v>265</v>
      </c>
      <c r="C142" s="462" t="s">
        <v>31</v>
      </c>
      <c r="D142" s="521">
        <v>400</v>
      </c>
      <c r="E142" s="510">
        <v>6.5500000000000007</v>
      </c>
      <c r="F142" s="510">
        <f t="shared" si="16"/>
        <v>2620.0000000000005</v>
      </c>
      <c r="G142" s="510">
        <v>4.6800000000000006</v>
      </c>
      <c r="H142" s="510">
        <f t="shared" si="20"/>
        <v>1872.0000000000002</v>
      </c>
      <c r="I142" s="510">
        <f t="shared" si="17"/>
        <v>4492.0000000000009</v>
      </c>
      <c r="J142" s="462"/>
      <c r="K142" s="510">
        <v>6.5500000000000007</v>
      </c>
      <c r="L142" s="510">
        <f t="shared" si="18"/>
        <v>0</v>
      </c>
      <c r="M142" s="510">
        <v>4.6800000000000006</v>
      </c>
      <c r="N142" s="510">
        <f t="shared" si="21"/>
        <v>0</v>
      </c>
      <c r="O142" s="510">
        <f t="shared" si="19"/>
        <v>0</v>
      </c>
    </row>
    <row r="143" spans="1:15" s="410" customFormat="1" ht="17.45" hidden="1" customHeight="1" x14ac:dyDescent="0.25">
      <c r="A143" s="460" t="s">
        <v>719</v>
      </c>
      <c r="B143" s="461" t="s">
        <v>266</v>
      </c>
      <c r="C143" s="462" t="s">
        <v>31</v>
      </c>
      <c r="D143" s="521">
        <v>1600</v>
      </c>
      <c r="E143" s="510">
        <v>6.5500000000000007</v>
      </c>
      <c r="F143" s="510">
        <f t="shared" si="16"/>
        <v>10480.000000000002</v>
      </c>
      <c r="G143" s="510">
        <v>18.46</v>
      </c>
      <c r="H143" s="510">
        <f t="shared" si="20"/>
        <v>29536</v>
      </c>
      <c r="I143" s="510">
        <f t="shared" si="17"/>
        <v>40016</v>
      </c>
      <c r="J143" s="462"/>
      <c r="K143" s="510">
        <v>6.5500000000000007</v>
      </c>
      <c r="L143" s="510">
        <f t="shared" si="18"/>
        <v>0</v>
      </c>
      <c r="M143" s="510">
        <v>18.46</v>
      </c>
      <c r="N143" s="510">
        <f t="shared" si="21"/>
        <v>0</v>
      </c>
      <c r="O143" s="510">
        <f t="shared" si="19"/>
        <v>0</v>
      </c>
    </row>
    <row r="144" spans="1:15" s="410" customFormat="1" ht="17.45" hidden="1" customHeight="1" x14ac:dyDescent="0.25">
      <c r="A144" s="460" t="s">
        <v>720</v>
      </c>
      <c r="B144" s="461" t="s">
        <v>267</v>
      </c>
      <c r="C144" s="462" t="s">
        <v>31</v>
      </c>
      <c r="D144" s="521">
        <v>1600</v>
      </c>
      <c r="E144" s="510">
        <v>6.5500000000000007</v>
      </c>
      <c r="F144" s="510">
        <f t="shared" si="16"/>
        <v>10480.000000000002</v>
      </c>
      <c r="G144" s="510">
        <v>2.3660000000000001</v>
      </c>
      <c r="H144" s="510">
        <f t="shared" si="20"/>
        <v>3785.6000000000004</v>
      </c>
      <c r="I144" s="510">
        <f t="shared" si="17"/>
        <v>14265.600000000002</v>
      </c>
      <c r="J144" s="462"/>
      <c r="K144" s="510">
        <v>6.5500000000000007</v>
      </c>
      <c r="L144" s="510">
        <f t="shared" si="18"/>
        <v>0</v>
      </c>
      <c r="M144" s="510">
        <v>2.3660000000000001</v>
      </c>
      <c r="N144" s="510">
        <f t="shared" si="21"/>
        <v>0</v>
      </c>
      <c r="O144" s="510">
        <f t="shared" si="19"/>
        <v>0</v>
      </c>
    </row>
    <row r="145" spans="1:16" s="410" customFormat="1" ht="17.45" hidden="1" customHeight="1" x14ac:dyDescent="0.25">
      <c r="A145" s="460" t="s">
        <v>721</v>
      </c>
      <c r="B145" s="461" t="s">
        <v>268</v>
      </c>
      <c r="C145" s="462" t="s">
        <v>224</v>
      </c>
      <c r="D145" s="521">
        <v>1</v>
      </c>
      <c r="E145" s="510"/>
      <c r="F145" s="510"/>
      <c r="G145" s="510">
        <v>28080</v>
      </c>
      <c r="H145" s="510">
        <f t="shared" si="20"/>
        <v>28080</v>
      </c>
      <c r="I145" s="510">
        <f t="shared" si="17"/>
        <v>28080</v>
      </c>
      <c r="J145" s="462"/>
      <c r="K145" s="510"/>
      <c r="L145" s="510"/>
      <c r="M145" s="510">
        <v>28080</v>
      </c>
      <c r="N145" s="510">
        <f t="shared" si="21"/>
        <v>0</v>
      </c>
      <c r="O145" s="510">
        <f t="shared" si="19"/>
        <v>0</v>
      </c>
    </row>
    <row r="146" spans="1:16" s="410" customFormat="1" ht="17.45" hidden="1" customHeight="1" x14ac:dyDescent="0.25">
      <c r="A146" s="460" t="s">
        <v>722</v>
      </c>
      <c r="B146" s="461" t="s">
        <v>269</v>
      </c>
      <c r="C146" s="462" t="s">
        <v>224</v>
      </c>
      <c r="D146" s="521">
        <v>1</v>
      </c>
      <c r="E146" s="510">
        <v>166632</v>
      </c>
      <c r="F146" s="510">
        <f>E146*D146</f>
        <v>166632</v>
      </c>
      <c r="G146" s="510"/>
      <c r="H146" s="510"/>
      <c r="I146" s="510">
        <f t="shared" si="17"/>
        <v>166632</v>
      </c>
      <c r="J146" s="462"/>
      <c r="K146" s="510">
        <v>166632</v>
      </c>
      <c r="L146" s="510">
        <f>K146*J146</f>
        <v>0</v>
      </c>
      <c r="M146" s="510"/>
      <c r="N146" s="510"/>
      <c r="O146" s="510">
        <f t="shared" si="19"/>
        <v>0</v>
      </c>
    </row>
    <row r="147" spans="1:16" ht="17.45" customHeight="1" x14ac:dyDescent="0.25">
      <c r="A147" s="578" t="s">
        <v>270</v>
      </c>
      <c r="B147" s="579" t="s">
        <v>271</v>
      </c>
      <c r="C147" s="580"/>
      <c r="D147" s="541"/>
      <c r="E147" s="542"/>
      <c r="F147" s="542">
        <f>F148+F149+F150+F151+F152+F153+F154+F155+F156+F157+F160+F161+F162</f>
        <v>24068943.394999996</v>
      </c>
      <c r="G147" s="542"/>
      <c r="H147" s="542">
        <f>SUM(H148:H162)</f>
        <v>62756587.3596</v>
      </c>
      <c r="I147" s="542">
        <f>SUM(I148:I162)</f>
        <v>87564706.114600003</v>
      </c>
      <c r="J147" s="580"/>
      <c r="K147" s="583"/>
      <c r="L147" s="583">
        <f>L148+L149+L150+L151+L152+L153+L154+L155+L156+L157+L160+L161+L162</f>
        <v>11110198.632095326</v>
      </c>
      <c r="M147" s="583"/>
      <c r="N147" s="583">
        <f>SUM(N148:N162)</f>
        <v>35090649</v>
      </c>
      <c r="O147" s="583">
        <f>SUM(O148:O162)</f>
        <v>46200847.632095329</v>
      </c>
      <c r="P147" s="412"/>
    </row>
    <row r="148" spans="1:16" s="627" customFormat="1" ht="17.45" customHeight="1" x14ac:dyDescent="0.25">
      <c r="A148" s="460" t="s">
        <v>723</v>
      </c>
      <c r="B148" s="642" t="s">
        <v>272</v>
      </c>
      <c r="C148" s="643" t="s">
        <v>224</v>
      </c>
      <c r="D148" s="628">
        <v>6</v>
      </c>
      <c r="E148" s="563">
        <v>125450</v>
      </c>
      <c r="F148" s="563">
        <f t="shared" ref="F148:F162" si="22">E148*D148</f>
        <v>752700</v>
      </c>
      <c r="G148" s="563">
        <v>982545</v>
      </c>
      <c r="H148" s="563">
        <f t="shared" ref="H148:H162" si="23">G148*D148</f>
        <v>5895270</v>
      </c>
      <c r="I148" s="523">
        <f t="shared" ref="I148:I162" si="24">H148+F148</f>
        <v>6647970</v>
      </c>
      <c r="J148" s="356">
        <v>6</v>
      </c>
      <c r="K148" s="629">
        <v>125450</v>
      </c>
      <c r="L148" s="629">
        <f t="shared" ref="L148:L162" si="25">K148*J148</f>
        <v>752700</v>
      </c>
      <c r="M148" s="629">
        <v>982545</v>
      </c>
      <c r="N148" s="629">
        <f t="shared" ref="N148:N162" si="26">M148*J148</f>
        <v>5895270</v>
      </c>
      <c r="O148" s="539">
        <f t="shared" ref="O148:O162" si="27">N148+L148</f>
        <v>6647970</v>
      </c>
      <c r="P148" s="626"/>
    </row>
    <row r="149" spans="1:16" s="624" customFormat="1" ht="17.45" hidden="1" customHeight="1" x14ac:dyDescent="0.25">
      <c r="A149" s="460" t="s">
        <v>725</v>
      </c>
      <c r="B149" s="642" t="s">
        <v>273</v>
      </c>
      <c r="C149" s="643" t="s">
        <v>224</v>
      </c>
      <c r="D149" s="644">
        <v>5</v>
      </c>
      <c r="E149" s="645">
        <v>29545</v>
      </c>
      <c r="F149" s="645">
        <f t="shared" si="22"/>
        <v>147725</v>
      </c>
      <c r="G149" s="645">
        <v>469586</v>
      </c>
      <c r="H149" s="645">
        <f t="shared" si="23"/>
        <v>2347930</v>
      </c>
      <c r="I149" s="646">
        <f t="shared" si="24"/>
        <v>2495655</v>
      </c>
      <c r="J149" s="356"/>
      <c r="K149" s="645">
        <v>29545</v>
      </c>
      <c r="L149" s="645">
        <f t="shared" si="25"/>
        <v>0</v>
      </c>
      <c r="M149" s="645">
        <v>469586</v>
      </c>
      <c r="N149" s="645">
        <f t="shared" si="26"/>
        <v>0</v>
      </c>
      <c r="O149" s="646">
        <f t="shared" si="27"/>
        <v>0</v>
      </c>
    </row>
    <row r="150" spans="1:16" s="624" customFormat="1" ht="17.45" hidden="1" customHeight="1" x14ac:dyDescent="0.25">
      <c r="A150" s="460" t="s">
        <v>726</v>
      </c>
      <c r="B150" s="642" t="s">
        <v>274</v>
      </c>
      <c r="C150" s="643" t="s">
        <v>224</v>
      </c>
      <c r="D150" s="644">
        <v>11</v>
      </c>
      <c r="E150" s="645">
        <v>102635.07494545454</v>
      </c>
      <c r="F150" s="645">
        <f t="shared" si="22"/>
        <v>1128985.8244</v>
      </c>
      <c r="G150" s="645">
        <v>309219.33883636363</v>
      </c>
      <c r="H150" s="645">
        <f t="shared" si="23"/>
        <v>3401412.7272000001</v>
      </c>
      <c r="I150" s="646">
        <f t="shared" si="24"/>
        <v>4530398.5515999999</v>
      </c>
      <c r="J150" s="356"/>
      <c r="K150" s="645">
        <v>102635.07494545454</v>
      </c>
      <c r="L150" s="645">
        <f t="shared" si="25"/>
        <v>0</v>
      </c>
      <c r="M150" s="645">
        <v>309219.33883636363</v>
      </c>
      <c r="N150" s="645">
        <f t="shared" si="26"/>
        <v>0</v>
      </c>
      <c r="O150" s="646">
        <f t="shared" si="27"/>
        <v>0</v>
      </c>
    </row>
    <row r="151" spans="1:16" s="624" customFormat="1" ht="17.45" hidden="1" customHeight="1" x14ac:dyDescent="0.25">
      <c r="A151" s="460" t="s">
        <v>727</v>
      </c>
      <c r="B151" s="642" t="s">
        <v>275</v>
      </c>
      <c r="C151" s="643" t="s">
        <v>31</v>
      </c>
      <c r="D151" s="644">
        <v>86</v>
      </c>
      <c r="E151" s="645">
        <v>4332.5980348837211</v>
      </c>
      <c r="F151" s="645">
        <f t="shared" si="22"/>
        <v>372603.43100000004</v>
      </c>
      <c r="G151" s="645">
        <v>10463.972093023256</v>
      </c>
      <c r="H151" s="645">
        <f t="shared" si="23"/>
        <v>899901.6</v>
      </c>
      <c r="I151" s="646">
        <f t="shared" si="24"/>
        <v>1272505.031</v>
      </c>
      <c r="J151" s="356"/>
      <c r="K151" s="645">
        <v>4332.5980348837211</v>
      </c>
      <c r="L151" s="645">
        <f t="shared" si="25"/>
        <v>0</v>
      </c>
      <c r="M151" s="645">
        <v>10463.972093023256</v>
      </c>
      <c r="N151" s="645">
        <f t="shared" si="26"/>
        <v>0</v>
      </c>
      <c r="O151" s="646">
        <f t="shared" si="27"/>
        <v>0</v>
      </c>
    </row>
    <row r="152" spans="1:16" s="627" customFormat="1" ht="17.45" customHeight="1" x14ac:dyDescent="0.25">
      <c r="A152" s="460" t="s">
        <v>728</v>
      </c>
      <c r="B152" s="642" t="s">
        <v>276</v>
      </c>
      <c r="C152" s="643" t="s">
        <v>153</v>
      </c>
      <c r="D152" s="644">
        <v>2907.8999999999996</v>
      </c>
      <c r="E152" s="645">
        <v>2655.5948880635515</v>
      </c>
      <c r="F152" s="645">
        <f t="shared" si="22"/>
        <v>7722204.375</v>
      </c>
      <c r="G152" s="645">
        <v>1958</v>
      </c>
      <c r="H152" s="645">
        <f t="shared" si="23"/>
        <v>5693668.1999999993</v>
      </c>
      <c r="I152" s="646">
        <f t="shared" si="24"/>
        <v>13415872.574999999</v>
      </c>
      <c r="J152" s="356">
        <v>1500</v>
      </c>
      <c r="K152" s="629">
        <v>2655.5948880635515</v>
      </c>
      <c r="L152" s="629">
        <f t="shared" si="25"/>
        <v>3983392.3320953273</v>
      </c>
      <c r="M152" s="629">
        <v>1958</v>
      </c>
      <c r="N152" s="629">
        <f t="shared" si="26"/>
        <v>2937000</v>
      </c>
      <c r="O152" s="539">
        <f t="shared" si="27"/>
        <v>6920392.3320953269</v>
      </c>
      <c r="P152" s="626"/>
    </row>
    <row r="153" spans="1:16" s="624" customFormat="1" ht="17.45" hidden="1" customHeight="1" x14ac:dyDescent="0.25">
      <c r="A153" s="460" t="s">
        <v>729</v>
      </c>
      <c r="B153" s="642" t="s">
        <v>277</v>
      </c>
      <c r="C153" s="643" t="s">
        <v>31</v>
      </c>
      <c r="D153" s="644">
        <v>8</v>
      </c>
      <c r="E153" s="645">
        <v>11973.056124999999</v>
      </c>
      <c r="F153" s="645">
        <f t="shared" si="22"/>
        <v>95784.448999999993</v>
      </c>
      <c r="G153" s="645">
        <v>32008.274999999998</v>
      </c>
      <c r="H153" s="645">
        <f t="shared" si="23"/>
        <v>256066.19999999998</v>
      </c>
      <c r="I153" s="646">
        <f t="shared" si="24"/>
        <v>351850.64899999998</v>
      </c>
      <c r="J153" s="356"/>
      <c r="K153" s="645">
        <v>11973.056124999999</v>
      </c>
      <c r="L153" s="645">
        <f t="shared" si="25"/>
        <v>0</v>
      </c>
      <c r="M153" s="645">
        <v>32008.274999999998</v>
      </c>
      <c r="N153" s="645">
        <f t="shared" si="26"/>
        <v>0</v>
      </c>
      <c r="O153" s="646">
        <f t="shared" si="27"/>
        <v>0</v>
      </c>
    </row>
    <row r="154" spans="1:16" s="627" customFormat="1" ht="17.45" customHeight="1" x14ac:dyDescent="0.25">
      <c r="A154" s="460" t="s">
        <v>730</v>
      </c>
      <c r="B154" s="642" t="s">
        <v>278</v>
      </c>
      <c r="C154" s="643" t="s">
        <v>224</v>
      </c>
      <c r="D154" s="644">
        <v>12</v>
      </c>
      <c r="E154" s="645">
        <v>637410.63</v>
      </c>
      <c r="F154" s="645">
        <f t="shared" si="22"/>
        <v>7648927.5600000005</v>
      </c>
      <c r="G154" s="645">
        <v>2625837.9000000004</v>
      </c>
      <c r="H154" s="645">
        <f t="shared" si="23"/>
        <v>31510054.800000004</v>
      </c>
      <c r="I154" s="646">
        <f t="shared" si="24"/>
        <v>39158982.360000007</v>
      </c>
      <c r="J154" s="356">
        <v>10</v>
      </c>
      <c r="K154" s="629">
        <v>637410.63</v>
      </c>
      <c r="L154" s="629">
        <f t="shared" si="25"/>
        <v>6374106.2999999998</v>
      </c>
      <c r="M154" s="629">
        <v>2625837.9000000004</v>
      </c>
      <c r="N154" s="629">
        <f t="shared" si="26"/>
        <v>26258379.000000004</v>
      </c>
      <c r="O154" s="539">
        <f t="shared" si="27"/>
        <v>32632485.300000004</v>
      </c>
      <c r="P154" s="626"/>
    </row>
    <row r="155" spans="1:16" s="624" customFormat="1" ht="17.45" hidden="1" customHeight="1" x14ac:dyDescent="0.25">
      <c r="A155" s="460" t="s">
        <v>731</v>
      </c>
      <c r="B155" s="642" t="s">
        <v>279</v>
      </c>
      <c r="C155" s="643" t="s">
        <v>31</v>
      </c>
      <c r="D155" s="644">
        <v>24</v>
      </c>
      <c r="E155" s="645">
        <v>8305.7144000000008</v>
      </c>
      <c r="F155" s="645">
        <f t="shared" si="22"/>
        <v>199337.14560000002</v>
      </c>
      <c r="G155" s="645">
        <v>20103.2</v>
      </c>
      <c r="H155" s="645">
        <f t="shared" si="23"/>
        <v>482476.80000000005</v>
      </c>
      <c r="I155" s="646">
        <f t="shared" si="24"/>
        <v>681813.94560000009</v>
      </c>
      <c r="J155" s="356"/>
      <c r="K155" s="645">
        <v>8305.7144000000008</v>
      </c>
      <c r="L155" s="645">
        <f t="shared" si="25"/>
        <v>0</v>
      </c>
      <c r="M155" s="645">
        <v>20103.2</v>
      </c>
      <c r="N155" s="645">
        <f t="shared" si="26"/>
        <v>0</v>
      </c>
      <c r="O155" s="646">
        <f t="shared" si="27"/>
        <v>0</v>
      </c>
    </row>
    <row r="156" spans="1:16" s="624" customFormat="1" ht="17.45" hidden="1" customHeight="1" x14ac:dyDescent="0.25">
      <c r="A156" s="460" t="s">
        <v>732</v>
      </c>
      <c r="B156" s="642" t="s">
        <v>276</v>
      </c>
      <c r="C156" s="643" t="s">
        <v>153</v>
      </c>
      <c r="D156" s="644">
        <v>564.5</v>
      </c>
      <c r="E156" s="645">
        <v>3758</v>
      </c>
      <c r="F156" s="645">
        <f t="shared" si="22"/>
        <v>2121391</v>
      </c>
      <c r="G156" s="645">
        <v>1100</v>
      </c>
      <c r="H156" s="645">
        <f t="shared" si="23"/>
        <v>620950</v>
      </c>
      <c r="I156" s="646">
        <f t="shared" si="24"/>
        <v>2742341</v>
      </c>
      <c r="J156" s="356"/>
      <c r="K156" s="645">
        <v>3758</v>
      </c>
      <c r="L156" s="645">
        <f t="shared" si="25"/>
        <v>0</v>
      </c>
      <c r="M156" s="645">
        <v>1100</v>
      </c>
      <c r="N156" s="645">
        <f t="shared" si="26"/>
        <v>0</v>
      </c>
      <c r="O156" s="646">
        <f t="shared" si="27"/>
        <v>0</v>
      </c>
    </row>
    <row r="157" spans="1:16" s="624" customFormat="1" ht="17.45" hidden="1" customHeight="1" x14ac:dyDescent="0.25">
      <c r="A157" s="460" t="s">
        <v>733</v>
      </c>
      <c r="B157" s="642" t="s">
        <v>280</v>
      </c>
      <c r="C157" s="643" t="s">
        <v>224</v>
      </c>
      <c r="D157" s="644">
        <v>16</v>
      </c>
      <c r="E157" s="645">
        <v>46198.46</v>
      </c>
      <c r="F157" s="645">
        <f t="shared" si="22"/>
        <v>739175.36</v>
      </c>
      <c r="G157" s="645">
        <v>372209.49577500008</v>
      </c>
      <c r="H157" s="645">
        <f t="shared" si="23"/>
        <v>5955351.9324000012</v>
      </c>
      <c r="I157" s="646">
        <f t="shared" si="24"/>
        <v>6694527.2924000015</v>
      </c>
      <c r="J157" s="356"/>
      <c r="K157" s="645">
        <v>46198.46</v>
      </c>
      <c r="L157" s="645">
        <f t="shared" si="25"/>
        <v>0</v>
      </c>
      <c r="M157" s="645">
        <v>372209.49577500008</v>
      </c>
      <c r="N157" s="645">
        <f t="shared" si="26"/>
        <v>0</v>
      </c>
      <c r="O157" s="646">
        <f t="shared" si="27"/>
        <v>0</v>
      </c>
    </row>
    <row r="158" spans="1:16" s="624" customFormat="1" ht="17.45" hidden="1" customHeight="1" x14ac:dyDescent="0.25">
      <c r="A158" s="639"/>
      <c r="B158" s="640" t="s">
        <v>282</v>
      </c>
      <c r="C158" s="641" t="s">
        <v>31</v>
      </c>
      <c r="D158" s="522">
        <v>4</v>
      </c>
      <c r="E158" s="523">
        <v>46198.46</v>
      </c>
      <c r="F158" s="523">
        <f t="shared" si="22"/>
        <v>184793.84</v>
      </c>
      <c r="G158" s="523">
        <v>191555</v>
      </c>
      <c r="H158" s="523">
        <f t="shared" si="23"/>
        <v>766220</v>
      </c>
      <c r="I158" s="523">
        <f t="shared" si="24"/>
        <v>951013.84</v>
      </c>
      <c r="J158" s="356"/>
      <c r="K158" s="510">
        <v>46198.46</v>
      </c>
      <c r="L158" s="510">
        <f t="shared" si="25"/>
        <v>0</v>
      </c>
      <c r="M158" s="510">
        <v>191555</v>
      </c>
      <c r="N158" s="510">
        <f t="shared" si="26"/>
        <v>0</v>
      </c>
      <c r="O158" s="510">
        <f t="shared" si="27"/>
        <v>0</v>
      </c>
    </row>
    <row r="159" spans="1:16" s="624" customFormat="1" ht="17.45" hidden="1" customHeight="1" x14ac:dyDescent="0.25">
      <c r="A159" s="639"/>
      <c r="B159" s="640" t="s">
        <v>283</v>
      </c>
      <c r="C159" s="641" t="s">
        <v>31</v>
      </c>
      <c r="D159" s="522">
        <v>12</v>
      </c>
      <c r="E159" s="523">
        <v>46198.46</v>
      </c>
      <c r="F159" s="523">
        <f t="shared" si="22"/>
        <v>554381.52</v>
      </c>
      <c r="G159" s="523">
        <v>229879</v>
      </c>
      <c r="H159" s="523">
        <f t="shared" si="23"/>
        <v>2758548</v>
      </c>
      <c r="I159" s="523">
        <f t="shared" si="24"/>
        <v>3312929.52</v>
      </c>
      <c r="J159" s="356"/>
      <c r="K159" s="510">
        <v>46198.46</v>
      </c>
      <c r="L159" s="510">
        <f t="shared" si="25"/>
        <v>0</v>
      </c>
      <c r="M159" s="510">
        <v>229879</v>
      </c>
      <c r="N159" s="510">
        <f t="shared" si="26"/>
        <v>0</v>
      </c>
      <c r="O159" s="510">
        <f t="shared" si="27"/>
        <v>0</v>
      </c>
    </row>
    <row r="160" spans="1:16" s="624" customFormat="1" ht="17.45" hidden="1" customHeight="1" x14ac:dyDescent="0.25">
      <c r="A160" s="460" t="s">
        <v>734</v>
      </c>
      <c r="B160" s="451" t="s">
        <v>284</v>
      </c>
      <c r="C160" s="625" t="s">
        <v>213</v>
      </c>
      <c r="D160" s="561">
        <v>166</v>
      </c>
      <c r="E160" s="562">
        <v>2887.5240963855426</v>
      </c>
      <c r="F160" s="562">
        <f t="shared" si="22"/>
        <v>479329.00000000006</v>
      </c>
      <c r="G160" s="562">
        <v>4676.726506024097</v>
      </c>
      <c r="H160" s="562">
        <f t="shared" si="23"/>
        <v>776336.60000000009</v>
      </c>
      <c r="I160" s="510">
        <f t="shared" si="24"/>
        <v>1255665.6000000001</v>
      </c>
      <c r="J160" s="356"/>
      <c r="K160" s="562">
        <v>2887.5240963855426</v>
      </c>
      <c r="L160" s="562">
        <f t="shared" si="25"/>
        <v>0</v>
      </c>
      <c r="M160" s="562">
        <v>4676.726506024097</v>
      </c>
      <c r="N160" s="562">
        <f t="shared" si="26"/>
        <v>0</v>
      </c>
      <c r="O160" s="510">
        <f t="shared" si="27"/>
        <v>0</v>
      </c>
    </row>
    <row r="161" spans="1:15" s="624" customFormat="1" ht="17.45" hidden="1" customHeight="1" x14ac:dyDescent="0.25">
      <c r="A161" s="460" t="s">
        <v>735</v>
      </c>
      <c r="B161" s="451" t="s">
        <v>285</v>
      </c>
      <c r="C161" s="625" t="s">
        <v>224</v>
      </c>
      <c r="D161" s="561">
        <v>1</v>
      </c>
      <c r="E161" s="562">
        <v>1432280.25</v>
      </c>
      <c r="F161" s="562">
        <f t="shared" si="22"/>
        <v>1432280.25</v>
      </c>
      <c r="G161" s="562">
        <v>1392400.5</v>
      </c>
      <c r="H161" s="562">
        <f t="shared" si="23"/>
        <v>1392400.5</v>
      </c>
      <c r="I161" s="510">
        <f t="shared" si="24"/>
        <v>2824680.75</v>
      </c>
      <c r="J161" s="356"/>
      <c r="K161" s="562">
        <v>1432280.25</v>
      </c>
      <c r="L161" s="562">
        <f t="shared" si="25"/>
        <v>0</v>
      </c>
      <c r="M161" s="562">
        <v>1392400.5</v>
      </c>
      <c r="N161" s="562">
        <f t="shared" si="26"/>
        <v>0</v>
      </c>
      <c r="O161" s="510">
        <f t="shared" si="27"/>
        <v>0</v>
      </c>
    </row>
    <row r="162" spans="1:15" s="624" customFormat="1" ht="17.45" hidden="1" customHeight="1" x14ac:dyDescent="0.25">
      <c r="A162" s="460" t="s">
        <v>736</v>
      </c>
      <c r="B162" s="451" t="s">
        <v>286</v>
      </c>
      <c r="C162" s="625" t="s">
        <v>224</v>
      </c>
      <c r="D162" s="561">
        <v>1</v>
      </c>
      <c r="E162" s="562">
        <v>1228500</v>
      </c>
      <c r="F162" s="562">
        <f t="shared" si="22"/>
        <v>1228500</v>
      </c>
      <c r="G162" s="562">
        <v>0</v>
      </c>
      <c r="H162" s="562">
        <f t="shared" si="23"/>
        <v>0</v>
      </c>
      <c r="I162" s="510">
        <f t="shared" si="24"/>
        <v>1228500</v>
      </c>
      <c r="J162" s="356"/>
      <c r="K162" s="562">
        <v>1228500</v>
      </c>
      <c r="L162" s="562">
        <f t="shared" si="25"/>
        <v>0</v>
      </c>
      <c r="M162" s="562">
        <v>0</v>
      </c>
      <c r="N162" s="562">
        <f t="shared" si="26"/>
        <v>0</v>
      </c>
      <c r="O162" s="510">
        <f t="shared" si="27"/>
        <v>0</v>
      </c>
    </row>
    <row r="163" spans="1:15" s="410" customFormat="1" ht="17.45" hidden="1" customHeight="1" x14ac:dyDescent="0.25">
      <c r="A163" s="585" t="s">
        <v>287</v>
      </c>
      <c r="B163" s="579" t="s">
        <v>288</v>
      </c>
      <c r="C163" s="580"/>
      <c r="D163" s="516"/>
      <c r="E163" s="502"/>
      <c r="F163" s="502">
        <f>SUM(F164:F184)</f>
        <v>4413698.76</v>
      </c>
      <c r="G163" s="502"/>
      <c r="H163" s="502">
        <f>SUM(H164:H184)</f>
        <v>5088361.2729999991</v>
      </c>
      <c r="I163" s="502">
        <f>SUM(I164:I184)</f>
        <v>9502060.0330000017</v>
      </c>
      <c r="J163" s="581"/>
      <c r="K163" s="588"/>
      <c r="L163" s="588">
        <f>SUM(L164:L184)</f>
        <v>0</v>
      </c>
      <c r="M163" s="588"/>
      <c r="N163" s="588">
        <f>SUM(N164:N184)</f>
        <v>0</v>
      </c>
      <c r="O163" s="588">
        <f>SUM(O164:O184)</f>
        <v>0</v>
      </c>
    </row>
    <row r="164" spans="1:15" s="410" customFormat="1" ht="25.5" hidden="1" x14ac:dyDescent="0.25">
      <c r="A164" s="463" t="s">
        <v>737</v>
      </c>
      <c r="B164" s="453" t="s">
        <v>289</v>
      </c>
      <c r="C164" s="456" t="s">
        <v>31</v>
      </c>
      <c r="D164" s="514">
        <v>58</v>
      </c>
      <c r="E164" s="515">
        <v>7205</v>
      </c>
      <c r="F164" s="515">
        <f>E164*D164</f>
        <v>417890</v>
      </c>
      <c r="G164" s="515">
        <v>17301.587931034483</v>
      </c>
      <c r="H164" s="515">
        <f>G164*D164</f>
        <v>1003492.1</v>
      </c>
      <c r="I164" s="513">
        <f>F164+H164</f>
        <v>1421382.1</v>
      </c>
      <c r="J164" s="493"/>
      <c r="K164" s="515">
        <v>7205</v>
      </c>
      <c r="L164" s="515">
        <f>K164*J164</f>
        <v>0</v>
      </c>
      <c r="M164" s="515">
        <v>17301.587931034483</v>
      </c>
      <c r="N164" s="515">
        <f>M164*J164</f>
        <v>0</v>
      </c>
      <c r="O164" s="513">
        <f>L164+N164</f>
        <v>0</v>
      </c>
    </row>
    <row r="165" spans="1:15" s="410" customFormat="1" ht="17.45" hidden="1" customHeight="1" x14ac:dyDescent="0.25">
      <c r="A165" s="463" t="s">
        <v>738</v>
      </c>
      <c r="B165" s="453" t="s">
        <v>290</v>
      </c>
      <c r="C165" s="456" t="s">
        <v>213</v>
      </c>
      <c r="D165" s="514">
        <v>933</v>
      </c>
      <c r="E165" s="515">
        <v>1451.6653376205788</v>
      </c>
      <c r="F165" s="515">
        <f>E165*D165</f>
        <v>1354403.76</v>
      </c>
      <c r="G165" s="515">
        <v>811.65284030010719</v>
      </c>
      <c r="H165" s="515">
        <f>G165*D165</f>
        <v>757272.1</v>
      </c>
      <c r="I165" s="513">
        <f>F165+H165</f>
        <v>2111675.86</v>
      </c>
      <c r="J165" s="493"/>
      <c r="K165" s="515">
        <v>1451.6653376205788</v>
      </c>
      <c r="L165" s="515">
        <f>K165*J165</f>
        <v>0</v>
      </c>
      <c r="M165" s="515">
        <v>811.65284030010719</v>
      </c>
      <c r="N165" s="515">
        <f>M165*J165</f>
        <v>0</v>
      </c>
      <c r="O165" s="513">
        <f>L165+N165</f>
        <v>0</v>
      </c>
    </row>
    <row r="166" spans="1:15" s="410" customFormat="1" ht="17.25" hidden="1" customHeight="1" x14ac:dyDescent="0.25">
      <c r="A166" s="463" t="s">
        <v>741</v>
      </c>
      <c r="B166" s="453" t="s">
        <v>291</v>
      </c>
      <c r="C166" s="456" t="s">
        <v>31</v>
      </c>
      <c r="D166" s="514">
        <v>1</v>
      </c>
      <c r="E166" s="515">
        <v>39090</v>
      </c>
      <c r="F166" s="515">
        <f>E166*D166</f>
        <v>39090</v>
      </c>
      <c r="G166" s="515">
        <v>204170</v>
      </c>
      <c r="H166" s="515">
        <f>G166*D166</f>
        <v>204170</v>
      </c>
      <c r="I166" s="513">
        <f>F166+H166</f>
        <v>243260</v>
      </c>
      <c r="J166" s="493"/>
      <c r="K166" s="515">
        <v>39090</v>
      </c>
      <c r="L166" s="515">
        <f>K166*J166</f>
        <v>0</v>
      </c>
      <c r="M166" s="515">
        <v>204170</v>
      </c>
      <c r="N166" s="515">
        <f>M166*J166</f>
        <v>0</v>
      </c>
      <c r="O166" s="513">
        <f>L166+N166</f>
        <v>0</v>
      </c>
    </row>
    <row r="167" spans="1:15" s="410" customFormat="1" ht="17.45" hidden="1" customHeight="1" x14ac:dyDescent="0.25">
      <c r="A167" s="463" t="s">
        <v>740</v>
      </c>
      <c r="B167" s="464" t="s">
        <v>292</v>
      </c>
      <c r="C167" s="465"/>
      <c r="D167" s="524"/>
      <c r="E167" s="510"/>
      <c r="F167" s="510"/>
      <c r="G167" s="510"/>
      <c r="H167" s="510"/>
      <c r="I167" s="510"/>
      <c r="J167" s="356"/>
      <c r="K167" s="510"/>
      <c r="L167" s="510"/>
      <c r="M167" s="510"/>
      <c r="N167" s="510"/>
      <c r="O167" s="510"/>
    </row>
    <row r="168" spans="1:15" s="410" customFormat="1" ht="17.45" hidden="1" customHeight="1" x14ac:dyDescent="0.25">
      <c r="A168" s="463" t="s">
        <v>742</v>
      </c>
      <c r="B168" s="453" t="s">
        <v>293</v>
      </c>
      <c r="C168" s="456" t="s">
        <v>213</v>
      </c>
      <c r="D168" s="514">
        <v>390</v>
      </c>
      <c r="E168" s="515">
        <v>1239.4615384615386</v>
      </c>
      <c r="F168" s="515">
        <f>E168*D168</f>
        <v>483390.00000000006</v>
      </c>
      <c r="G168" s="515">
        <v>505.48</v>
      </c>
      <c r="H168" s="515">
        <f>G168*D168</f>
        <v>197137.2</v>
      </c>
      <c r="I168" s="513">
        <f>F168+H168</f>
        <v>680527.20000000007</v>
      </c>
      <c r="J168" s="493"/>
      <c r="K168" s="515">
        <v>1239.4615384615386</v>
      </c>
      <c r="L168" s="515">
        <f>K168*J168</f>
        <v>0</v>
      </c>
      <c r="M168" s="515">
        <v>505.48</v>
      </c>
      <c r="N168" s="515">
        <f>M168*J168</f>
        <v>0</v>
      </c>
      <c r="O168" s="513">
        <f>L168+N168</f>
        <v>0</v>
      </c>
    </row>
    <row r="169" spans="1:15" s="410" customFormat="1" ht="17.45" hidden="1" customHeight="1" x14ac:dyDescent="0.25">
      <c r="A169" s="463" t="s">
        <v>739</v>
      </c>
      <c r="B169" s="464" t="s">
        <v>294</v>
      </c>
      <c r="C169" s="465"/>
      <c r="D169" s="524"/>
      <c r="E169" s="510"/>
      <c r="F169" s="510"/>
      <c r="G169" s="510"/>
      <c r="H169" s="510"/>
      <c r="I169" s="510"/>
      <c r="J169" s="356"/>
      <c r="K169" s="510"/>
      <c r="L169" s="510"/>
      <c r="M169" s="510"/>
      <c r="N169" s="510"/>
      <c r="O169" s="510"/>
    </row>
    <row r="170" spans="1:15" s="410" customFormat="1" ht="17.45" hidden="1" customHeight="1" x14ac:dyDescent="0.25">
      <c r="A170" s="463" t="s">
        <v>744</v>
      </c>
      <c r="B170" s="453" t="s">
        <v>272</v>
      </c>
      <c r="C170" s="456" t="s">
        <v>224</v>
      </c>
      <c r="D170" s="514">
        <v>1</v>
      </c>
      <c r="E170" s="515">
        <v>88935.900000000009</v>
      </c>
      <c r="F170" s="515">
        <f t="shared" ref="F170:F177" si="28">E170*D170</f>
        <v>88935.900000000009</v>
      </c>
      <c r="G170" s="515">
        <v>212371.0056</v>
      </c>
      <c r="H170" s="515">
        <f t="shared" ref="H170:H177" si="29">G170*D170</f>
        <v>212371.0056</v>
      </c>
      <c r="I170" s="513">
        <f t="shared" ref="I170:I177" si="30">F170+H170</f>
        <v>301306.9056</v>
      </c>
      <c r="J170" s="493"/>
      <c r="K170" s="515">
        <v>88935.900000000009</v>
      </c>
      <c r="L170" s="515">
        <f t="shared" ref="L170:L177" si="31">K170*J170</f>
        <v>0</v>
      </c>
      <c r="M170" s="515">
        <v>212371.0056</v>
      </c>
      <c r="N170" s="515">
        <f t="shared" ref="N170:N177" si="32">M170*J170</f>
        <v>0</v>
      </c>
      <c r="O170" s="513">
        <f t="shared" ref="O170:O177" si="33">L170+N170</f>
        <v>0</v>
      </c>
    </row>
    <row r="171" spans="1:15" s="410" customFormat="1" ht="17.45" hidden="1" customHeight="1" x14ac:dyDescent="0.25">
      <c r="A171" s="463" t="s">
        <v>745</v>
      </c>
      <c r="B171" s="453" t="s">
        <v>295</v>
      </c>
      <c r="C171" s="456" t="s">
        <v>224</v>
      </c>
      <c r="D171" s="514">
        <v>1</v>
      </c>
      <c r="E171" s="515">
        <v>27333.15</v>
      </c>
      <c r="F171" s="515">
        <f t="shared" si="28"/>
        <v>27333.15</v>
      </c>
      <c r="G171" s="515">
        <v>92996.28</v>
      </c>
      <c r="H171" s="515">
        <f t="shared" si="29"/>
        <v>92996.28</v>
      </c>
      <c r="I171" s="513">
        <f t="shared" si="30"/>
        <v>120329.43</v>
      </c>
      <c r="J171" s="493"/>
      <c r="K171" s="515">
        <v>27333.15</v>
      </c>
      <c r="L171" s="515">
        <f t="shared" si="31"/>
        <v>0</v>
      </c>
      <c r="M171" s="515">
        <v>92996.28</v>
      </c>
      <c r="N171" s="515">
        <f t="shared" si="32"/>
        <v>0</v>
      </c>
      <c r="O171" s="513">
        <f t="shared" si="33"/>
        <v>0</v>
      </c>
    </row>
    <row r="172" spans="1:15" s="410" customFormat="1" ht="17.45" hidden="1" customHeight="1" x14ac:dyDescent="0.25">
      <c r="A172" s="463" t="s">
        <v>746</v>
      </c>
      <c r="B172" s="453" t="s">
        <v>296</v>
      </c>
      <c r="C172" s="456" t="s">
        <v>224</v>
      </c>
      <c r="D172" s="514">
        <v>5</v>
      </c>
      <c r="E172" s="515">
        <v>8541.7240000000002</v>
      </c>
      <c r="F172" s="515">
        <f t="shared" si="28"/>
        <v>42708.62</v>
      </c>
      <c r="G172" s="515">
        <v>15825.326399999998</v>
      </c>
      <c r="H172" s="515">
        <f t="shared" si="29"/>
        <v>79126.631999999983</v>
      </c>
      <c r="I172" s="513">
        <f t="shared" si="30"/>
        <v>121835.25199999998</v>
      </c>
      <c r="J172" s="493"/>
      <c r="K172" s="515">
        <v>8541.7240000000002</v>
      </c>
      <c r="L172" s="515">
        <f t="shared" si="31"/>
        <v>0</v>
      </c>
      <c r="M172" s="515">
        <v>15825.326399999998</v>
      </c>
      <c r="N172" s="515">
        <f t="shared" si="32"/>
        <v>0</v>
      </c>
      <c r="O172" s="513">
        <f t="shared" si="33"/>
        <v>0</v>
      </c>
    </row>
    <row r="173" spans="1:15" s="410" customFormat="1" ht="15.75" hidden="1" x14ac:dyDescent="0.25">
      <c r="A173" s="463" t="s">
        <v>747</v>
      </c>
      <c r="B173" s="453" t="s">
        <v>297</v>
      </c>
      <c r="C173" s="456" t="s">
        <v>31</v>
      </c>
      <c r="D173" s="514">
        <v>75</v>
      </c>
      <c r="E173" s="515">
        <v>896.04000000000008</v>
      </c>
      <c r="F173" s="515">
        <f t="shared" si="28"/>
        <v>67203</v>
      </c>
      <c r="G173" s="515">
        <v>784.68000000000006</v>
      </c>
      <c r="H173" s="515">
        <f t="shared" si="29"/>
        <v>58851.000000000007</v>
      </c>
      <c r="I173" s="513">
        <f t="shared" si="30"/>
        <v>126054</v>
      </c>
      <c r="J173" s="493"/>
      <c r="K173" s="515">
        <v>896.04000000000008</v>
      </c>
      <c r="L173" s="515">
        <f t="shared" si="31"/>
        <v>0</v>
      </c>
      <c r="M173" s="515">
        <v>784.68000000000006</v>
      </c>
      <c r="N173" s="515">
        <f t="shared" si="32"/>
        <v>0</v>
      </c>
      <c r="O173" s="513">
        <f t="shared" si="33"/>
        <v>0</v>
      </c>
    </row>
    <row r="174" spans="1:15" s="410" customFormat="1" ht="17.45" hidden="1" customHeight="1" x14ac:dyDescent="0.25">
      <c r="A174" s="463" t="s">
        <v>748</v>
      </c>
      <c r="B174" s="453" t="s">
        <v>276</v>
      </c>
      <c r="C174" s="456" t="s">
        <v>153</v>
      </c>
      <c r="D174" s="514">
        <v>289.2</v>
      </c>
      <c r="E174" s="515">
        <v>1375.5</v>
      </c>
      <c r="F174" s="515">
        <f t="shared" si="28"/>
        <v>397794.6</v>
      </c>
      <c r="G174" s="515">
        <v>1858.420124481328</v>
      </c>
      <c r="H174" s="515">
        <f t="shared" si="29"/>
        <v>537455.10000000009</v>
      </c>
      <c r="I174" s="513">
        <f t="shared" si="30"/>
        <v>935249.70000000007</v>
      </c>
      <c r="J174" s="493"/>
      <c r="K174" s="515">
        <v>1375.5</v>
      </c>
      <c r="L174" s="515">
        <f t="shared" si="31"/>
        <v>0</v>
      </c>
      <c r="M174" s="515">
        <v>1858.420124481328</v>
      </c>
      <c r="N174" s="515">
        <f t="shared" si="32"/>
        <v>0</v>
      </c>
      <c r="O174" s="513">
        <f t="shared" si="33"/>
        <v>0</v>
      </c>
    </row>
    <row r="175" spans="1:15" s="410" customFormat="1" ht="17.45" hidden="1" customHeight="1" x14ac:dyDescent="0.25">
      <c r="A175" s="463" t="s">
        <v>749</v>
      </c>
      <c r="B175" s="453" t="s">
        <v>298</v>
      </c>
      <c r="C175" s="456" t="s">
        <v>224</v>
      </c>
      <c r="D175" s="514">
        <v>2</v>
      </c>
      <c r="E175" s="515">
        <v>100586.38500000001</v>
      </c>
      <c r="F175" s="515">
        <f t="shared" si="28"/>
        <v>201172.77000000002</v>
      </c>
      <c r="G175" s="515">
        <v>266448.06760000001</v>
      </c>
      <c r="H175" s="515">
        <f t="shared" si="29"/>
        <v>532896.13520000002</v>
      </c>
      <c r="I175" s="513">
        <f t="shared" si="30"/>
        <v>734068.90520000004</v>
      </c>
      <c r="J175" s="493"/>
      <c r="K175" s="515">
        <v>100586.38500000001</v>
      </c>
      <c r="L175" s="515">
        <f t="shared" si="31"/>
        <v>0</v>
      </c>
      <c r="M175" s="515">
        <v>266448.06760000001</v>
      </c>
      <c r="N175" s="515">
        <f t="shared" si="32"/>
        <v>0</v>
      </c>
      <c r="O175" s="513">
        <f t="shared" si="33"/>
        <v>0</v>
      </c>
    </row>
    <row r="176" spans="1:15" s="410" customFormat="1" ht="17.45" hidden="1" customHeight="1" x14ac:dyDescent="0.25">
      <c r="A176" s="463" t="s">
        <v>750</v>
      </c>
      <c r="B176" s="453" t="s">
        <v>299</v>
      </c>
      <c r="C176" s="456" t="s">
        <v>31</v>
      </c>
      <c r="D176" s="514">
        <v>6</v>
      </c>
      <c r="E176" s="515">
        <v>8489.2366666666658</v>
      </c>
      <c r="F176" s="515">
        <f t="shared" si="28"/>
        <v>50935.42</v>
      </c>
      <c r="G176" s="515">
        <v>18251.225200000001</v>
      </c>
      <c r="H176" s="515">
        <f t="shared" si="29"/>
        <v>109507.3512</v>
      </c>
      <c r="I176" s="513">
        <f t="shared" si="30"/>
        <v>160442.77120000002</v>
      </c>
      <c r="J176" s="493"/>
      <c r="K176" s="515">
        <v>8489.2366666666658</v>
      </c>
      <c r="L176" s="515">
        <f t="shared" si="31"/>
        <v>0</v>
      </c>
      <c r="M176" s="515">
        <v>18251.225200000001</v>
      </c>
      <c r="N176" s="515">
        <f t="shared" si="32"/>
        <v>0</v>
      </c>
      <c r="O176" s="513">
        <f t="shared" si="33"/>
        <v>0</v>
      </c>
    </row>
    <row r="177" spans="1:15" s="410" customFormat="1" ht="17.45" hidden="1" customHeight="1" x14ac:dyDescent="0.25">
      <c r="A177" s="463" t="s">
        <v>751</v>
      </c>
      <c r="B177" s="453" t="s">
        <v>300</v>
      </c>
      <c r="C177" s="456" t="s">
        <v>153</v>
      </c>
      <c r="D177" s="514">
        <v>152</v>
      </c>
      <c r="E177" s="515">
        <v>2456.7671052631581</v>
      </c>
      <c r="F177" s="515">
        <f t="shared" si="28"/>
        <v>373428.60000000003</v>
      </c>
      <c r="G177" s="515">
        <v>4354.8717105263158</v>
      </c>
      <c r="H177" s="515">
        <f t="shared" si="29"/>
        <v>661940.5</v>
      </c>
      <c r="I177" s="513">
        <f t="shared" si="30"/>
        <v>1035369.1000000001</v>
      </c>
      <c r="J177" s="493"/>
      <c r="K177" s="515">
        <v>2456.7671052631581</v>
      </c>
      <c r="L177" s="515">
        <f t="shared" si="31"/>
        <v>0</v>
      </c>
      <c r="M177" s="515">
        <v>4354.8717105263158</v>
      </c>
      <c r="N177" s="515">
        <f t="shared" si="32"/>
        <v>0</v>
      </c>
      <c r="O177" s="513">
        <f t="shared" si="33"/>
        <v>0</v>
      </c>
    </row>
    <row r="178" spans="1:15" s="410" customFormat="1" ht="17.45" hidden="1" customHeight="1" x14ac:dyDescent="0.25">
      <c r="A178" s="463" t="s">
        <v>743</v>
      </c>
      <c r="B178" s="464" t="s">
        <v>301</v>
      </c>
      <c r="C178" s="465"/>
      <c r="D178" s="524"/>
      <c r="E178" s="510"/>
      <c r="F178" s="510"/>
      <c r="G178" s="510"/>
      <c r="H178" s="510"/>
      <c r="I178" s="510"/>
      <c r="J178" s="356"/>
      <c r="K178" s="510"/>
      <c r="L178" s="510"/>
      <c r="M178" s="510"/>
      <c r="N178" s="510"/>
      <c r="O178" s="510"/>
    </row>
    <row r="179" spans="1:15" s="410" customFormat="1" ht="25.5" hidden="1" x14ac:dyDescent="0.25">
      <c r="A179" s="463" t="s">
        <v>752</v>
      </c>
      <c r="B179" s="453" t="s">
        <v>302</v>
      </c>
      <c r="C179" s="456" t="s">
        <v>224</v>
      </c>
      <c r="D179" s="514">
        <v>1</v>
      </c>
      <c r="E179" s="515">
        <v>61132.46</v>
      </c>
      <c r="F179" s="515">
        <f t="shared" ref="F179:F184" si="34">E179*D179</f>
        <v>61132.46</v>
      </c>
      <c r="G179" s="515">
        <v>389269.56900000002</v>
      </c>
      <c r="H179" s="515">
        <f>G179*D179</f>
        <v>389269.56900000002</v>
      </c>
      <c r="I179" s="513">
        <f t="shared" ref="I179:I184" si="35">F179+H179</f>
        <v>450402.02900000004</v>
      </c>
      <c r="J179" s="493"/>
      <c r="K179" s="515">
        <v>61132.46</v>
      </c>
      <c r="L179" s="515">
        <f t="shared" ref="L179:L184" si="36">K179*J179</f>
        <v>0</v>
      </c>
      <c r="M179" s="515">
        <v>389269.56900000002</v>
      </c>
      <c r="N179" s="515">
        <f>M179*J179</f>
        <v>0</v>
      </c>
      <c r="O179" s="513">
        <f t="shared" ref="O179:O184" si="37">L179+N179</f>
        <v>0</v>
      </c>
    </row>
    <row r="180" spans="1:15" s="410" customFormat="1" ht="25.5" hidden="1" x14ac:dyDescent="0.25">
      <c r="A180" s="463" t="s">
        <v>753</v>
      </c>
      <c r="B180" s="453" t="s">
        <v>303</v>
      </c>
      <c r="C180" s="456" t="s">
        <v>224</v>
      </c>
      <c r="D180" s="514">
        <v>3</v>
      </c>
      <c r="E180" s="515">
        <v>18340</v>
      </c>
      <c r="F180" s="515">
        <f t="shared" si="34"/>
        <v>55020</v>
      </c>
      <c r="G180" s="515">
        <v>52353.599999999999</v>
      </c>
      <c r="H180" s="515">
        <f>G180*D180</f>
        <v>157060.79999999999</v>
      </c>
      <c r="I180" s="513">
        <f t="shared" si="35"/>
        <v>212080.8</v>
      </c>
      <c r="J180" s="493"/>
      <c r="K180" s="515">
        <v>18340</v>
      </c>
      <c r="L180" s="515">
        <f t="shared" si="36"/>
        <v>0</v>
      </c>
      <c r="M180" s="515">
        <v>52353.599999999999</v>
      </c>
      <c r="N180" s="515">
        <f>M180*J180</f>
        <v>0</v>
      </c>
      <c r="O180" s="513">
        <f t="shared" si="37"/>
        <v>0</v>
      </c>
    </row>
    <row r="181" spans="1:15" s="410" customFormat="1" ht="17.45" hidden="1" customHeight="1" x14ac:dyDescent="0.25">
      <c r="A181" s="463" t="s">
        <v>754</v>
      </c>
      <c r="B181" s="453" t="s">
        <v>304</v>
      </c>
      <c r="C181" s="456" t="s">
        <v>213</v>
      </c>
      <c r="D181" s="514">
        <v>74</v>
      </c>
      <c r="E181" s="515">
        <v>557.77675675675675</v>
      </c>
      <c r="F181" s="515">
        <f t="shared" si="34"/>
        <v>41275.480000000003</v>
      </c>
      <c r="G181" s="515">
        <v>815.66216216216219</v>
      </c>
      <c r="H181" s="515">
        <f>G181*D181</f>
        <v>60359</v>
      </c>
      <c r="I181" s="513">
        <f t="shared" si="35"/>
        <v>101634.48000000001</v>
      </c>
      <c r="J181" s="493"/>
      <c r="K181" s="515">
        <v>557.77675675675675</v>
      </c>
      <c r="L181" s="515">
        <f t="shared" si="36"/>
        <v>0</v>
      </c>
      <c r="M181" s="515">
        <v>815.66216216216219</v>
      </c>
      <c r="N181" s="515">
        <f>M181*J181</f>
        <v>0</v>
      </c>
      <c r="O181" s="513">
        <f t="shared" si="37"/>
        <v>0</v>
      </c>
    </row>
    <row r="182" spans="1:15" s="410" customFormat="1" ht="17.45" hidden="1" customHeight="1" x14ac:dyDescent="0.25">
      <c r="A182" s="463" t="s">
        <v>755</v>
      </c>
      <c r="B182" s="453" t="s">
        <v>305</v>
      </c>
      <c r="C182" s="456" t="s">
        <v>213</v>
      </c>
      <c r="D182" s="514">
        <v>16</v>
      </c>
      <c r="E182" s="515">
        <v>655</v>
      </c>
      <c r="F182" s="515">
        <f t="shared" si="34"/>
        <v>10480</v>
      </c>
      <c r="G182" s="515">
        <v>152.1</v>
      </c>
      <c r="H182" s="515">
        <f>G182*D182</f>
        <v>2433.6</v>
      </c>
      <c r="I182" s="513">
        <f t="shared" si="35"/>
        <v>12913.6</v>
      </c>
      <c r="J182" s="493"/>
      <c r="K182" s="515">
        <v>655</v>
      </c>
      <c r="L182" s="515">
        <f t="shared" si="36"/>
        <v>0</v>
      </c>
      <c r="M182" s="515">
        <v>152.1</v>
      </c>
      <c r="N182" s="515">
        <f>M182*J182</f>
        <v>0</v>
      </c>
      <c r="O182" s="513">
        <f t="shared" si="37"/>
        <v>0</v>
      </c>
    </row>
    <row r="183" spans="1:15" s="410" customFormat="1" ht="17.45" hidden="1" customHeight="1" x14ac:dyDescent="0.25">
      <c r="A183" s="463" t="s">
        <v>756</v>
      </c>
      <c r="B183" s="453" t="s">
        <v>306</v>
      </c>
      <c r="C183" s="456" t="s">
        <v>31</v>
      </c>
      <c r="D183" s="514">
        <v>3</v>
      </c>
      <c r="E183" s="515">
        <v>3275</v>
      </c>
      <c r="F183" s="515">
        <f t="shared" si="34"/>
        <v>9825</v>
      </c>
      <c r="G183" s="515">
        <v>10674.300000000001</v>
      </c>
      <c r="H183" s="515">
        <f>G183*D183</f>
        <v>32022.9</v>
      </c>
      <c r="I183" s="513">
        <f t="shared" si="35"/>
        <v>41847.9</v>
      </c>
      <c r="J183" s="493"/>
      <c r="K183" s="515">
        <v>3275</v>
      </c>
      <c r="L183" s="515">
        <f t="shared" si="36"/>
        <v>0</v>
      </c>
      <c r="M183" s="515">
        <v>10674.300000000001</v>
      </c>
      <c r="N183" s="515">
        <f>M183*J183</f>
        <v>0</v>
      </c>
      <c r="O183" s="513">
        <f t="shared" si="37"/>
        <v>0</v>
      </c>
    </row>
    <row r="184" spans="1:15" s="410" customFormat="1" ht="17.45" hidden="1" customHeight="1" x14ac:dyDescent="0.25">
      <c r="A184" s="463" t="s">
        <v>757</v>
      </c>
      <c r="B184" s="453" t="s">
        <v>286</v>
      </c>
      <c r="C184" s="456" t="s">
        <v>224</v>
      </c>
      <c r="D184" s="514">
        <v>1</v>
      </c>
      <c r="E184" s="515">
        <v>691680</v>
      </c>
      <c r="F184" s="515">
        <f t="shared" si="34"/>
        <v>691680</v>
      </c>
      <c r="G184" s="515"/>
      <c r="H184" s="515"/>
      <c r="I184" s="513">
        <f t="shared" si="35"/>
        <v>691680</v>
      </c>
      <c r="J184" s="493"/>
      <c r="K184" s="515">
        <v>691680</v>
      </c>
      <c r="L184" s="515">
        <f t="shared" si="36"/>
        <v>0</v>
      </c>
      <c r="M184" s="515"/>
      <c r="N184" s="515"/>
      <c r="O184" s="513">
        <f t="shared" si="37"/>
        <v>0</v>
      </c>
    </row>
    <row r="185" spans="1:15" s="411" customFormat="1" ht="17.45" hidden="1" customHeight="1" x14ac:dyDescent="0.25">
      <c r="A185" s="585" t="s">
        <v>307</v>
      </c>
      <c r="B185" s="579" t="s">
        <v>308</v>
      </c>
      <c r="C185" s="580"/>
      <c r="D185" s="516"/>
      <c r="E185" s="502"/>
      <c r="F185" s="502">
        <f>SUM(F186:F243)</f>
        <v>3561339.34</v>
      </c>
      <c r="G185" s="502"/>
      <c r="H185" s="502">
        <f>SUM(H186:H243)</f>
        <v>3312247.2719999999</v>
      </c>
      <c r="I185" s="502">
        <f>SUM(I186:I243)</f>
        <v>6873586.6119999997</v>
      </c>
      <c r="J185" s="580"/>
      <c r="K185" s="588"/>
      <c r="L185" s="588">
        <f>SUM(L186:L243)</f>
        <v>0</v>
      </c>
      <c r="M185" s="588"/>
      <c r="N185" s="588">
        <f>SUM(N186:N243)</f>
        <v>0</v>
      </c>
      <c r="O185" s="588">
        <f>SUM(O186:O243)</f>
        <v>0</v>
      </c>
    </row>
    <row r="186" spans="1:15" s="410" customFormat="1" ht="25.5" hidden="1" x14ac:dyDescent="0.25">
      <c r="A186" s="466" t="s">
        <v>758</v>
      </c>
      <c r="B186" s="461" t="s">
        <v>309</v>
      </c>
      <c r="C186" s="462" t="s">
        <v>224</v>
      </c>
      <c r="D186" s="525">
        <v>4</v>
      </c>
      <c r="E186" s="510">
        <v>5502</v>
      </c>
      <c r="F186" s="510">
        <f t="shared" ref="F186:F217" si="38">E186*D186</f>
        <v>22008</v>
      </c>
      <c r="G186" s="510">
        <v>42612.700000000004</v>
      </c>
      <c r="H186" s="510">
        <f>G186*D186</f>
        <v>170450.80000000002</v>
      </c>
      <c r="I186" s="510">
        <f t="shared" ref="I186:I217" si="39">F186+H186</f>
        <v>192458.80000000002</v>
      </c>
      <c r="J186" s="356"/>
      <c r="K186" s="510">
        <v>5502</v>
      </c>
      <c r="L186" s="510">
        <f t="shared" ref="L186:L217" si="40">K186*J186</f>
        <v>0</v>
      </c>
      <c r="M186" s="510">
        <v>42612.700000000004</v>
      </c>
      <c r="N186" s="510">
        <f>M186*J186</f>
        <v>0</v>
      </c>
      <c r="O186" s="510">
        <f t="shared" ref="O186:O217" si="41">L186+N186</f>
        <v>0</v>
      </c>
    </row>
    <row r="187" spans="1:15" s="410" customFormat="1" ht="25.5" hidden="1" x14ac:dyDescent="0.25">
      <c r="A187" s="466" t="s">
        <v>759</v>
      </c>
      <c r="B187" s="461" t="s">
        <v>309</v>
      </c>
      <c r="C187" s="462" t="s">
        <v>224</v>
      </c>
      <c r="D187" s="525">
        <v>1</v>
      </c>
      <c r="E187" s="510">
        <v>5502</v>
      </c>
      <c r="F187" s="510">
        <f t="shared" si="38"/>
        <v>5502</v>
      </c>
      <c r="G187" s="510"/>
      <c r="H187" s="510"/>
      <c r="I187" s="510">
        <f t="shared" si="39"/>
        <v>5502</v>
      </c>
      <c r="J187" s="356"/>
      <c r="K187" s="510">
        <v>5502</v>
      </c>
      <c r="L187" s="510">
        <f t="shared" si="40"/>
        <v>0</v>
      </c>
      <c r="M187" s="510"/>
      <c r="N187" s="510"/>
      <c r="O187" s="510">
        <f t="shared" si="41"/>
        <v>0</v>
      </c>
    </row>
    <row r="188" spans="1:15" s="410" customFormat="1" ht="25.5" hidden="1" x14ac:dyDescent="0.25">
      <c r="A188" s="466" t="s">
        <v>760</v>
      </c>
      <c r="B188" s="461" t="s">
        <v>310</v>
      </c>
      <c r="C188" s="462" t="s">
        <v>224</v>
      </c>
      <c r="D188" s="525">
        <v>1</v>
      </c>
      <c r="E188" s="510">
        <v>5502</v>
      </c>
      <c r="F188" s="510">
        <f t="shared" si="38"/>
        <v>5502</v>
      </c>
      <c r="G188" s="510"/>
      <c r="H188" s="510"/>
      <c r="I188" s="510">
        <f t="shared" si="39"/>
        <v>5502</v>
      </c>
      <c r="J188" s="356"/>
      <c r="K188" s="510">
        <v>5502</v>
      </c>
      <c r="L188" s="510">
        <f t="shared" si="40"/>
        <v>0</v>
      </c>
      <c r="M188" s="510"/>
      <c r="N188" s="510"/>
      <c r="O188" s="510">
        <f t="shared" si="41"/>
        <v>0</v>
      </c>
    </row>
    <row r="189" spans="1:15" s="410" customFormat="1" ht="25.5" hidden="1" x14ac:dyDescent="0.25">
      <c r="A189" s="466" t="s">
        <v>761</v>
      </c>
      <c r="B189" s="461" t="s">
        <v>311</v>
      </c>
      <c r="C189" s="356" t="s">
        <v>31</v>
      </c>
      <c r="D189" s="525">
        <v>2</v>
      </c>
      <c r="E189" s="510">
        <v>1310</v>
      </c>
      <c r="F189" s="510">
        <f t="shared" si="38"/>
        <v>2620</v>
      </c>
      <c r="G189" s="510">
        <v>5053.1000000000004</v>
      </c>
      <c r="H189" s="510">
        <f>G189*D189</f>
        <v>10106.200000000001</v>
      </c>
      <c r="I189" s="510">
        <f t="shared" si="39"/>
        <v>12726.2</v>
      </c>
      <c r="J189" s="356"/>
      <c r="K189" s="510">
        <v>1310</v>
      </c>
      <c r="L189" s="510">
        <f t="shared" si="40"/>
        <v>0</v>
      </c>
      <c r="M189" s="510">
        <v>5053.1000000000004</v>
      </c>
      <c r="N189" s="510">
        <f>M189*J189</f>
        <v>0</v>
      </c>
      <c r="O189" s="510">
        <f t="shared" si="41"/>
        <v>0</v>
      </c>
    </row>
    <row r="190" spans="1:15" s="410" customFormat="1" ht="25.5" hidden="1" x14ac:dyDescent="0.25">
      <c r="A190" s="466" t="s">
        <v>762</v>
      </c>
      <c r="B190" s="461" t="s">
        <v>312</v>
      </c>
      <c r="C190" s="356" t="s">
        <v>31</v>
      </c>
      <c r="D190" s="525">
        <v>1</v>
      </c>
      <c r="E190" s="510">
        <v>1310</v>
      </c>
      <c r="F190" s="510">
        <f t="shared" si="38"/>
        <v>1310</v>
      </c>
      <c r="G190" s="510">
        <v>11354.2</v>
      </c>
      <c r="H190" s="510">
        <f>G190*D190</f>
        <v>11354.2</v>
      </c>
      <c r="I190" s="510">
        <f t="shared" si="39"/>
        <v>12664.2</v>
      </c>
      <c r="J190" s="356"/>
      <c r="K190" s="510">
        <v>1310</v>
      </c>
      <c r="L190" s="510">
        <f t="shared" si="40"/>
        <v>0</v>
      </c>
      <c r="M190" s="510">
        <v>11354.2</v>
      </c>
      <c r="N190" s="510">
        <f>M190*J190</f>
        <v>0</v>
      </c>
      <c r="O190" s="510">
        <f t="shared" si="41"/>
        <v>0</v>
      </c>
    </row>
    <row r="191" spans="1:15" s="410" customFormat="1" ht="25.5" hidden="1" x14ac:dyDescent="0.25">
      <c r="A191" s="466" t="s">
        <v>763</v>
      </c>
      <c r="B191" s="461" t="s">
        <v>313</v>
      </c>
      <c r="C191" s="462" t="s">
        <v>224</v>
      </c>
      <c r="D191" s="525">
        <v>8</v>
      </c>
      <c r="E191" s="510">
        <v>3930</v>
      </c>
      <c r="F191" s="510">
        <f t="shared" si="38"/>
        <v>31440</v>
      </c>
      <c r="G191" s="510">
        <v>4232.8</v>
      </c>
      <c r="H191" s="510">
        <f>G191*D191</f>
        <v>33862.400000000001</v>
      </c>
      <c r="I191" s="510">
        <f t="shared" si="39"/>
        <v>65302.400000000001</v>
      </c>
      <c r="J191" s="356"/>
      <c r="K191" s="510">
        <v>3930</v>
      </c>
      <c r="L191" s="510">
        <f t="shared" si="40"/>
        <v>0</v>
      </c>
      <c r="M191" s="510">
        <v>4232.8</v>
      </c>
      <c r="N191" s="510">
        <f>M191*J191</f>
        <v>0</v>
      </c>
      <c r="O191" s="510">
        <f t="shared" si="41"/>
        <v>0</v>
      </c>
    </row>
    <row r="192" spans="1:15" s="410" customFormat="1" ht="25.5" hidden="1" x14ac:dyDescent="0.25">
      <c r="A192" s="466" t="s">
        <v>764</v>
      </c>
      <c r="B192" s="461" t="s">
        <v>313</v>
      </c>
      <c r="C192" s="462" t="s">
        <v>224</v>
      </c>
      <c r="D192" s="525">
        <v>1</v>
      </c>
      <c r="E192" s="510">
        <v>3930</v>
      </c>
      <c r="F192" s="510">
        <f t="shared" si="38"/>
        <v>3930</v>
      </c>
      <c r="G192" s="510"/>
      <c r="H192" s="510"/>
      <c r="I192" s="510">
        <f t="shared" si="39"/>
        <v>3930</v>
      </c>
      <c r="J192" s="356"/>
      <c r="K192" s="510">
        <v>3930</v>
      </c>
      <c r="L192" s="510">
        <f t="shared" si="40"/>
        <v>0</v>
      </c>
      <c r="M192" s="510"/>
      <c r="N192" s="510"/>
      <c r="O192" s="510">
        <f t="shared" si="41"/>
        <v>0</v>
      </c>
    </row>
    <row r="193" spans="1:15" s="410" customFormat="1" ht="15.75" hidden="1" x14ac:dyDescent="0.25">
      <c r="A193" s="466" t="s">
        <v>765</v>
      </c>
      <c r="B193" s="461" t="s">
        <v>314</v>
      </c>
      <c r="C193" s="356" t="s">
        <v>31</v>
      </c>
      <c r="D193" s="525">
        <v>192</v>
      </c>
      <c r="E193" s="510">
        <v>32.75</v>
      </c>
      <c r="F193" s="510">
        <f t="shared" si="38"/>
        <v>6288</v>
      </c>
      <c r="G193" s="510">
        <v>128.70000000000002</v>
      </c>
      <c r="H193" s="510">
        <f>G193*D193</f>
        <v>24710.400000000001</v>
      </c>
      <c r="I193" s="510">
        <f t="shared" si="39"/>
        <v>30998.400000000001</v>
      </c>
      <c r="J193" s="356"/>
      <c r="K193" s="510">
        <v>32.75</v>
      </c>
      <c r="L193" s="510">
        <f t="shared" si="40"/>
        <v>0</v>
      </c>
      <c r="M193" s="510">
        <v>128.70000000000002</v>
      </c>
      <c r="N193" s="510">
        <f>M193*J193</f>
        <v>0</v>
      </c>
      <c r="O193" s="510">
        <f t="shared" si="41"/>
        <v>0</v>
      </c>
    </row>
    <row r="194" spans="1:15" s="410" customFormat="1" ht="15.75" hidden="1" x14ac:dyDescent="0.25">
      <c r="A194" s="466" t="s">
        <v>766</v>
      </c>
      <c r="B194" s="461" t="s">
        <v>315</v>
      </c>
      <c r="C194" s="356" t="s">
        <v>31</v>
      </c>
      <c r="D194" s="525">
        <v>96</v>
      </c>
      <c r="E194" s="510">
        <v>32.75</v>
      </c>
      <c r="F194" s="510">
        <f t="shared" si="38"/>
        <v>3144</v>
      </c>
      <c r="G194" s="510">
        <v>93.600000000000009</v>
      </c>
      <c r="H194" s="510">
        <f>G194*D194</f>
        <v>8985.6</v>
      </c>
      <c r="I194" s="510">
        <f t="shared" si="39"/>
        <v>12129.6</v>
      </c>
      <c r="J194" s="356"/>
      <c r="K194" s="510">
        <v>32.75</v>
      </c>
      <c r="L194" s="510">
        <f t="shared" si="40"/>
        <v>0</v>
      </c>
      <c r="M194" s="510">
        <v>93.600000000000009</v>
      </c>
      <c r="N194" s="510">
        <f>M194*J194</f>
        <v>0</v>
      </c>
      <c r="O194" s="510">
        <f t="shared" si="41"/>
        <v>0</v>
      </c>
    </row>
    <row r="195" spans="1:15" s="410" customFormat="1" ht="25.5" hidden="1" x14ac:dyDescent="0.25">
      <c r="A195" s="466" t="s">
        <v>767</v>
      </c>
      <c r="B195" s="461" t="s">
        <v>316</v>
      </c>
      <c r="C195" s="356" t="s">
        <v>31</v>
      </c>
      <c r="D195" s="525">
        <v>4</v>
      </c>
      <c r="E195" s="510">
        <v>4716</v>
      </c>
      <c r="F195" s="510">
        <f t="shared" si="38"/>
        <v>18864</v>
      </c>
      <c r="G195" s="510">
        <v>7410</v>
      </c>
      <c r="H195" s="510">
        <f>G195*D195</f>
        <v>29640</v>
      </c>
      <c r="I195" s="510">
        <f t="shared" si="39"/>
        <v>48504</v>
      </c>
      <c r="J195" s="356"/>
      <c r="K195" s="510">
        <v>4716</v>
      </c>
      <c r="L195" s="510">
        <f t="shared" si="40"/>
        <v>0</v>
      </c>
      <c r="M195" s="510">
        <v>7410</v>
      </c>
      <c r="N195" s="510">
        <f>M195*J195</f>
        <v>0</v>
      </c>
      <c r="O195" s="510">
        <f t="shared" si="41"/>
        <v>0</v>
      </c>
    </row>
    <row r="196" spans="1:15" s="410" customFormat="1" ht="25.5" hidden="1" x14ac:dyDescent="0.25">
      <c r="A196" s="466" t="s">
        <v>768</v>
      </c>
      <c r="B196" s="461" t="s">
        <v>316</v>
      </c>
      <c r="C196" s="356" t="s">
        <v>31</v>
      </c>
      <c r="D196" s="525">
        <v>10</v>
      </c>
      <c r="E196" s="510">
        <v>4716</v>
      </c>
      <c r="F196" s="510">
        <f t="shared" si="38"/>
        <v>47160</v>
      </c>
      <c r="G196" s="510"/>
      <c r="H196" s="510"/>
      <c r="I196" s="510">
        <f t="shared" si="39"/>
        <v>47160</v>
      </c>
      <c r="J196" s="356"/>
      <c r="K196" s="510">
        <v>4716</v>
      </c>
      <c r="L196" s="510">
        <f t="shared" si="40"/>
        <v>0</v>
      </c>
      <c r="M196" s="510"/>
      <c r="N196" s="510"/>
      <c r="O196" s="510">
        <f t="shared" si="41"/>
        <v>0</v>
      </c>
    </row>
    <row r="197" spans="1:15" s="410" customFormat="1" ht="25.5" hidden="1" x14ac:dyDescent="0.25">
      <c r="A197" s="466" t="s">
        <v>769</v>
      </c>
      <c r="B197" s="461" t="s">
        <v>317</v>
      </c>
      <c r="C197" s="356" t="s">
        <v>31</v>
      </c>
      <c r="D197" s="525">
        <v>4</v>
      </c>
      <c r="E197" s="510">
        <v>3275</v>
      </c>
      <c r="F197" s="510">
        <f t="shared" si="38"/>
        <v>13100</v>
      </c>
      <c r="G197" s="510"/>
      <c r="H197" s="510"/>
      <c r="I197" s="510">
        <f t="shared" si="39"/>
        <v>13100</v>
      </c>
      <c r="J197" s="356"/>
      <c r="K197" s="510">
        <v>3275</v>
      </c>
      <c r="L197" s="510">
        <f t="shared" si="40"/>
        <v>0</v>
      </c>
      <c r="M197" s="510"/>
      <c r="N197" s="510"/>
      <c r="O197" s="510">
        <f t="shared" si="41"/>
        <v>0</v>
      </c>
    </row>
    <row r="198" spans="1:15" s="410" customFormat="1" ht="25.5" hidden="1" x14ac:dyDescent="0.25">
      <c r="A198" s="466" t="s">
        <v>770</v>
      </c>
      <c r="B198" s="461" t="s">
        <v>318</v>
      </c>
      <c r="C198" s="356" t="s">
        <v>31</v>
      </c>
      <c r="D198" s="525">
        <v>1</v>
      </c>
      <c r="E198" s="510">
        <v>3930</v>
      </c>
      <c r="F198" s="510">
        <f t="shared" si="38"/>
        <v>3930</v>
      </c>
      <c r="G198" s="510"/>
      <c r="H198" s="510"/>
      <c r="I198" s="510">
        <f t="shared" si="39"/>
        <v>3930</v>
      </c>
      <c r="J198" s="356"/>
      <c r="K198" s="510">
        <v>3930</v>
      </c>
      <c r="L198" s="510">
        <f t="shared" si="40"/>
        <v>0</v>
      </c>
      <c r="M198" s="510"/>
      <c r="N198" s="510"/>
      <c r="O198" s="510">
        <f t="shared" si="41"/>
        <v>0</v>
      </c>
    </row>
    <row r="199" spans="1:15" s="410" customFormat="1" ht="25.5" hidden="1" x14ac:dyDescent="0.25">
      <c r="A199" s="466" t="s">
        <v>771</v>
      </c>
      <c r="B199" s="461" t="s">
        <v>319</v>
      </c>
      <c r="C199" s="356" t="s">
        <v>31</v>
      </c>
      <c r="D199" s="525">
        <v>5</v>
      </c>
      <c r="E199" s="510">
        <v>3930</v>
      </c>
      <c r="F199" s="510">
        <f t="shared" si="38"/>
        <v>19650</v>
      </c>
      <c r="G199" s="510">
        <v>38230.400000000001</v>
      </c>
      <c r="H199" s="510">
        <f>G199*D199</f>
        <v>191152</v>
      </c>
      <c r="I199" s="510">
        <f t="shared" si="39"/>
        <v>210802</v>
      </c>
      <c r="J199" s="356"/>
      <c r="K199" s="510">
        <v>3930</v>
      </c>
      <c r="L199" s="510">
        <f t="shared" si="40"/>
        <v>0</v>
      </c>
      <c r="M199" s="510">
        <v>38230.400000000001</v>
      </c>
      <c r="N199" s="510">
        <f>M199*J199</f>
        <v>0</v>
      </c>
      <c r="O199" s="510">
        <f t="shared" si="41"/>
        <v>0</v>
      </c>
    </row>
    <row r="200" spans="1:15" s="410" customFormat="1" ht="15.75" hidden="1" x14ac:dyDescent="0.25">
      <c r="A200" s="466" t="s">
        <v>772</v>
      </c>
      <c r="B200" s="461" t="s">
        <v>320</v>
      </c>
      <c r="C200" s="356" t="s">
        <v>31</v>
      </c>
      <c r="D200" s="525">
        <v>2</v>
      </c>
      <c r="E200" s="510">
        <v>1965</v>
      </c>
      <c r="F200" s="510">
        <f t="shared" si="38"/>
        <v>3930</v>
      </c>
      <c r="G200" s="510"/>
      <c r="H200" s="510"/>
      <c r="I200" s="510">
        <f t="shared" si="39"/>
        <v>3930</v>
      </c>
      <c r="J200" s="356"/>
      <c r="K200" s="510">
        <v>1965</v>
      </c>
      <c r="L200" s="510">
        <f t="shared" si="40"/>
        <v>0</v>
      </c>
      <c r="M200" s="510"/>
      <c r="N200" s="510"/>
      <c r="O200" s="510">
        <f t="shared" si="41"/>
        <v>0</v>
      </c>
    </row>
    <row r="201" spans="1:15" s="410" customFormat="1" ht="15.75" hidden="1" x14ac:dyDescent="0.25">
      <c r="A201" s="466" t="s">
        <v>773</v>
      </c>
      <c r="B201" s="461" t="s">
        <v>321</v>
      </c>
      <c r="C201" s="356" t="s">
        <v>31</v>
      </c>
      <c r="D201" s="525">
        <v>11</v>
      </c>
      <c r="E201" s="510">
        <v>1965</v>
      </c>
      <c r="F201" s="510">
        <f t="shared" si="38"/>
        <v>21615</v>
      </c>
      <c r="G201" s="510">
        <v>902.2</v>
      </c>
      <c r="H201" s="510">
        <f>G201*D201</f>
        <v>9924.2000000000007</v>
      </c>
      <c r="I201" s="510">
        <f t="shared" si="39"/>
        <v>31539.200000000001</v>
      </c>
      <c r="J201" s="356"/>
      <c r="K201" s="510">
        <v>1965</v>
      </c>
      <c r="L201" s="510">
        <f t="shared" si="40"/>
        <v>0</v>
      </c>
      <c r="M201" s="510">
        <v>902.2</v>
      </c>
      <c r="N201" s="510">
        <f>M201*J201</f>
        <v>0</v>
      </c>
      <c r="O201" s="510">
        <f t="shared" si="41"/>
        <v>0</v>
      </c>
    </row>
    <row r="202" spans="1:15" s="410" customFormat="1" ht="15.75" hidden="1" x14ac:dyDescent="0.25">
      <c r="A202" s="466" t="s">
        <v>774</v>
      </c>
      <c r="B202" s="461" t="s">
        <v>321</v>
      </c>
      <c r="C202" s="356" t="s">
        <v>31</v>
      </c>
      <c r="D202" s="525">
        <v>16</v>
      </c>
      <c r="E202" s="510">
        <v>1965</v>
      </c>
      <c r="F202" s="510">
        <f t="shared" si="38"/>
        <v>31440</v>
      </c>
      <c r="G202" s="510"/>
      <c r="H202" s="510"/>
      <c r="I202" s="510">
        <f t="shared" si="39"/>
        <v>31440</v>
      </c>
      <c r="J202" s="356"/>
      <c r="K202" s="510">
        <v>1965</v>
      </c>
      <c r="L202" s="510">
        <f t="shared" si="40"/>
        <v>0</v>
      </c>
      <c r="M202" s="510"/>
      <c r="N202" s="510"/>
      <c r="O202" s="510">
        <f t="shared" si="41"/>
        <v>0</v>
      </c>
    </row>
    <row r="203" spans="1:15" s="410" customFormat="1" ht="25.5" hidden="1" x14ac:dyDescent="0.25">
      <c r="A203" s="466" t="s">
        <v>775</v>
      </c>
      <c r="B203" s="461" t="s">
        <v>322</v>
      </c>
      <c r="C203" s="356" t="s">
        <v>31</v>
      </c>
      <c r="D203" s="525">
        <v>4</v>
      </c>
      <c r="E203" s="510">
        <v>3275</v>
      </c>
      <c r="F203" s="510">
        <f t="shared" si="38"/>
        <v>13100</v>
      </c>
      <c r="G203" s="510">
        <v>3539.1460000000002</v>
      </c>
      <c r="H203" s="510">
        <f>G203*D203</f>
        <v>14156.584000000001</v>
      </c>
      <c r="I203" s="510">
        <f t="shared" si="39"/>
        <v>27256.584000000003</v>
      </c>
      <c r="J203" s="356"/>
      <c r="K203" s="510">
        <v>3275</v>
      </c>
      <c r="L203" s="510">
        <f t="shared" si="40"/>
        <v>0</v>
      </c>
      <c r="M203" s="510">
        <v>3539.1460000000002</v>
      </c>
      <c r="N203" s="510">
        <f>M203*J203</f>
        <v>0</v>
      </c>
      <c r="O203" s="510">
        <f t="shared" si="41"/>
        <v>0</v>
      </c>
    </row>
    <row r="204" spans="1:15" s="410" customFormat="1" ht="25.5" hidden="1" x14ac:dyDescent="0.25">
      <c r="A204" s="466" t="s">
        <v>776</v>
      </c>
      <c r="B204" s="461" t="s">
        <v>322</v>
      </c>
      <c r="C204" s="356" t="s">
        <v>31</v>
      </c>
      <c r="D204" s="525">
        <v>2</v>
      </c>
      <c r="E204" s="510">
        <v>3275</v>
      </c>
      <c r="F204" s="510">
        <f t="shared" si="38"/>
        <v>6550</v>
      </c>
      <c r="G204" s="510"/>
      <c r="H204" s="510"/>
      <c r="I204" s="510">
        <f t="shared" si="39"/>
        <v>6550</v>
      </c>
      <c r="J204" s="356"/>
      <c r="K204" s="510">
        <v>3275</v>
      </c>
      <c r="L204" s="510">
        <f t="shared" si="40"/>
        <v>0</v>
      </c>
      <c r="M204" s="510"/>
      <c r="N204" s="510"/>
      <c r="O204" s="510">
        <f t="shared" si="41"/>
        <v>0</v>
      </c>
    </row>
    <row r="205" spans="1:15" s="410" customFormat="1" ht="15.75" hidden="1" x14ac:dyDescent="0.25">
      <c r="A205" s="466" t="s">
        <v>777</v>
      </c>
      <c r="B205" s="461" t="s">
        <v>323</v>
      </c>
      <c r="C205" s="356" t="s">
        <v>31</v>
      </c>
      <c r="D205" s="525">
        <v>5</v>
      </c>
      <c r="E205" s="510">
        <v>393</v>
      </c>
      <c r="F205" s="510">
        <f t="shared" si="38"/>
        <v>1965</v>
      </c>
      <c r="G205" s="510">
        <v>2462.2000000000003</v>
      </c>
      <c r="H205" s="510">
        <f t="shared" ref="H205:H211" si="42">G205*D205</f>
        <v>12311.000000000002</v>
      </c>
      <c r="I205" s="510">
        <f t="shared" si="39"/>
        <v>14276.000000000002</v>
      </c>
      <c r="J205" s="356"/>
      <c r="K205" s="510">
        <v>393</v>
      </c>
      <c r="L205" s="510">
        <f t="shared" si="40"/>
        <v>0</v>
      </c>
      <c r="M205" s="510">
        <v>2462.2000000000003</v>
      </c>
      <c r="N205" s="510">
        <f t="shared" ref="N205:N211" si="43">M205*J205</f>
        <v>0</v>
      </c>
      <c r="O205" s="510">
        <f t="shared" si="41"/>
        <v>0</v>
      </c>
    </row>
    <row r="206" spans="1:15" s="410" customFormat="1" ht="15.75" hidden="1" x14ac:dyDescent="0.25">
      <c r="A206" s="466" t="s">
        <v>778</v>
      </c>
      <c r="B206" s="461" t="s">
        <v>324</v>
      </c>
      <c r="C206" s="356" t="s">
        <v>31</v>
      </c>
      <c r="D206" s="525">
        <v>1</v>
      </c>
      <c r="E206" s="510">
        <v>393</v>
      </c>
      <c r="F206" s="510">
        <f t="shared" si="38"/>
        <v>393</v>
      </c>
      <c r="G206" s="510">
        <v>2433.6</v>
      </c>
      <c r="H206" s="510">
        <f t="shared" si="42"/>
        <v>2433.6</v>
      </c>
      <c r="I206" s="510">
        <f t="shared" si="39"/>
        <v>2826.6</v>
      </c>
      <c r="J206" s="356"/>
      <c r="K206" s="510">
        <v>393</v>
      </c>
      <c r="L206" s="510">
        <f t="shared" si="40"/>
        <v>0</v>
      </c>
      <c r="M206" s="510">
        <v>2433.6</v>
      </c>
      <c r="N206" s="510">
        <f t="shared" si="43"/>
        <v>0</v>
      </c>
      <c r="O206" s="510">
        <f t="shared" si="41"/>
        <v>0</v>
      </c>
    </row>
    <row r="207" spans="1:15" s="410" customFormat="1" ht="25.5" hidden="1" x14ac:dyDescent="0.25">
      <c r="A207" s="466" t="s">
        <v>779</v>
      </c>
      <c r="B207" s="461" t="s">
        <v>325</v>
      </c>
      <c r="C207" s="356" t="s">
        <v>31</v>
      </c>
      <c r="D207" s="525">
        <v>202</v>
      </c>
      <c r="E207" s="510">
        <v>623</v>
      </c>
      <c r="F207" s="510">
        <f t="shared" si="38"/>
        <v>125846</v>
      </c>
      <c r="G207" s="510">
        <v>281</v>
      </c>
      <c r="H207" s="510">
        <f t="shared" si="42"/>
        <v>56762</v>
      </c>
      <c r="I207" s="510">
        <f t="shared" si="39"/>
        <v>182608</v>
      </c>
      <c r="J207" s="356"/>
      <c r="K207" s="510">
        <v>623</v>
      </c>
      <c r="L207" s="510">
        <f t="shared" si="40"/>
        <v>0</v>
      </c>
      <c r="M207" s="510">
        <v>281</v>
      </c>
      <c r="N207" s="510">
        <f t="shared" si="43"/>
        <v>0</v>
      </c>
      <c r="O207" s="510">
        <f t="shared" si="41"/>
        <v>0</v>
      </c>
    </row>
    <row r="208" spans="1:15" s="410" customFormat="1" ht="15.75" hidden="1" x14ac:dyDescent="0.25">
      <c r="A208" s="466" t="s">
        <v>780</v>
      </c>
      <c r="B208" s="461" t="s">
        <v>326</v>
      </c>
      <c r="C208" s="356" t="s">
        <v>31</v>
      </c>
      <c r="D208" s="525">
        <v>3</v>
      </c>
      <c r="E208" s="510">
        <v>393</v>
      </c>
      <c r="F208" s="510">
        <f t="shared" si="38"/>
        <v>1179</v>
      </c>
      <c r="G208" s="510">
        <v>7013.5</v>
      </c>
      <c r="H208" s="510">
        <f t="shared" si="42"/>
        <v>21040.5</v>
      </c>
      <c r="I208" s="510">
        <f t="shared" si="39"/>
        <v>22219.5</v>
      </c>
      <c r="J208" s="356"/>
      <c r="K208" s="510">
        <v>393</v>
      </c>
      <c r="L208" s="510">
        <f t="shared" si="40"/>
        <v>0</v>
      </c>
      <c r="M208" s="510">
        <v>7013.5</v>
      </c>
      <c r="N208" s="510">
        <f t="shared" si="43"/>
        <v>0</v>
      </c>
      <c r="O208" s="510">
        <f t="shared" si="41"/>
        <v>0</v>
      </c>
    </row>
    <row r="209" spans="1:15" s="410" customFormat="1" ht="15.75" hidden="1" x14ac:dyDescent="0.25">
      <c r="A209" s="466" t="s">
        <v>781</v>
      </c>
      <c r="B209" s="461" t="s">
        <v>327</v>
      </c>
      <c r="C209" s="356" t="s">
        <v>31</v>
      </c>
      <c r="D209" s="525">
        <v>5</v>
      </c>
      <c r="E209" s="510">
        <v>262</v>
      </c>
      <c r="F209" s="510">
        <f t="shared" si="38"/>
        <v>1310</v>
      </c>
      <c r="G209" s="510">
        <v>153.4</v>
      </c>
      <c r="H209" s="510">
        <f t="shared" si="42"/>
        <v>767</v>
      </c>
      <c r="I209" s="510">
        <f t="shared" si="39"/>
        <v>2077</v>
      </c>
      <c r="J209" s="356"/>
      <c r="K209" s="510">
        <v>262</v>
      </c>
      <c r="L209" s="510">
        <f t="shared" si="40"/>
        <v>0</v>
      </c>
      <c r="M209" s="510">
        <v>153.4</v>
      </c>
      <c r="N209" s="510">
        <f t="shared" si="43"/>
        <v>0</v>
      </c>
      <c r="O209" s="510">
        <f t="shared" si="41"/>
        <v>0</v>
      </c>
    </row>
    <row r="210" spans="1:15" s="410" customFormat="1" ht="25.5" hidden="1" x14ac:dyDescent="0.25">
      <c r="A210" s="466" t="s">
        <v>782</v>
      </c>
      <c r="B210" s="461" t="s">
        <v>328</v>
      </c>
      <c r="C210" s="356" t="s">
        <v>31</v>
      </c>
      <c r="D210" s="525">
        <v>5</v>
      </c>
      <c r="E210" s="510">
        <v>131</v>
      </c>
      <c r="F210" s="510">
        <f t="shared" si="38"/>
        <v>655</v>
      </c>
      <c r="G210" s="510">
        <v>273</v>
      </c>
      <c r="H210" s="510">
        <f t="shared" si="42"/>
        <v>1365</v>
      </c>
      <c r="I210" s="510">
        <f t="shared" si="39"/>
        <v>2020</v>
      </c>
      <c r="J210" s="356"/>
      <c r="K210" s="510">
        <v>131</v>
      </c>
      <c r="L210" s="510">
        <f t="shared" si="40"/>
        <v>0</v>
      </c>
      <c r="M210" s="510">
        <v>273</v>
      </c>
      <c r="N210" s="510">
        <f t="shared" si="43"/>
        <v>0</v>
      </c>
      <c r="O210" s="510">
        <f t="shared" si="41"/>
        <v>0</v>
      </c>
    </row>
    <row r="211" spans="1:15" s="410" customFormat="1" ht="15.75" hidden="1" x14ac:dyDescent="0.25">
      <c r="A211" s="466" t="s">
        <v>783</v>
      </c>
      <c r="B211" s="461" t="s">
        <v>329</v>
      </c>
      <c r="C211" s="356" t="s">
        <v>31</v>
      </c>
      <c r="D211" s="525">
        <v>6</v>
      </c>
      <c r="E211" s="510">
        <v>393</v>
      </c>
      <c r="F211" s="510">
        <f t="shared" si="38"/>
        <v>2358</v>
      </c>
      <c r="G211" s="510">
        <v>365.11800000000005</v>
      </c>
      <c r="H211" s="510">
        <f t="shared" si="42"/>
        <v>2190.7080000000005</v>
      </c>
      <c r="I211" s="510">
        <f t="shared" si="39"/>
        <v>4548.7080000000005</v>
      </c>
      <c r="J211" s="356"/>
      <c r="K211" s="510">
        <v>393</v>
      </c>
      <c r="L211" s="510">
        <f t="shared" si="40"/>
        <v>0</v>
      </c>
      <c r="M211" s="510">
        <v>365.11800000000005</v>
      </c>
      <c r="N211" s="510">
        <f t="shared" si="43"/>
        <v>0</v>
      </c>
      <c r="O211" s="510">
        <f t="shared" si="41"/>
        <v>0</v>
      </c>
    </row>
    <row r="212" spans="1:15" s="410" customFormat="1" ht="25.5" hidden="1" x14ac:dyDescent="0.25">
      <c r="A212" s="466" t="s">
        <v>784</v>
      </c>
      <c r="B212" s="461" t="s">
        <v>330</v>
      </c>
      <c r="C212" s="356" t="s">
        <v>31</v>
      </c>
      <c r="D212" s="525">
        <v>5</v>
      </c>
      <c r="E212" s="510">
        <v>1572</v>
      </c>
      <c r="F212" s="510">
        <f t="shared" si="38"/>
        <v>7860</v>
      </c>
      <c r="G212" s="510"/>
      <c r="H212" s="510"/>
      <c r="I212" s="510">
        <f t="shared" si="39"/>
        <v>7860</v>
      </c>
      <c r="J212" s="356"/>
      <c r="K212" s="510">
        <v>1572</v>
      </c>
      <c r="L212" s="510">
        <f t="shared" si="40"/>
        <v>0</v>
      </c>
      <c r="M212" s="510"/>
      <c r="N212" s="510"/>
      <c r="O212" s="510">
        <f t="shared" si="41"/>
        <v>0</v>
      </c>
    </row>
    <row r="213" spans="1:15" s="410" customFormat="1" ht="15.75" hidden="1" x14ac:dyDescent="0.25">
      <c r="A213" s="466" t="s">
        <v>785</v>
      </c>
      <c r="B213" s="461" t="s">
        <v>331</v>
      </c>
      <c r="C213" s="356" t="s">
        <v>31</v>
      </c>
      <c r="D213" s="524">
        <v>8</v>
      </c>
      <c r="E213" s="510">
        <v>65.5</v>
      </c>
      <c r="F213" s="510">
        <f t="shared" si="38"/>
        <v>524</v>
      </c>
      <c r="G213" s="510">
        <v>557.70000000000005</v>
      </c>
      <c r="H213" s="510">
        <f t="shared" ref="H213:H243" si="44">G213*D213</f>
        <v>4461.6000000000004</v>
      </c>
      <c r="I213" s="510">
        <f t="shared" si="39"/>
        <v>4985.6000000000004</v>
      </c>
      <c r="J213" s="356"/>
      <c r="K213" s="510">
        <v>65.5</v>
      </c>
      <c r="L213" s="510">
        <f t="shared" si="40"/>
        <v>0</v>
      </c>
      <c r="M213" s="510">
        <v>557.70000000000005</v>
      </c>
      <c r="N213" s="510">
        <f t="shared" ref="N213:N243" si="45">M213*J213</f>
        <v>0</v>
      </c>
      <c r="O213" s="510">
        <f t="shared" si="41"/>
        <v>0</v>
      </c>
    </row>
    <row r="214" spans="1:15" s="410" customFormat="1" ht="25.5" hidden="1" x14ac:dyDescent="0.25">
      <c r="A214" s="466" t="s">
        <v>786</v>
      </c>
      <c r="B214" s="461" t="s">
        <v>332</v>
      </c>
      <c r="C214" s="356" t="s">
        <v>31</v>
      </c>
      <c r="D214" s="525">
        <v>57</v>
      </c>
      <c r="E214" s="510">
        <v>65.5</v>
      </c>
      <c r="F214" s="510">
        <f t="shared" si="38"/>
        <v>3733.5</v>
      </c>
      <c r="G214" s="510">
        <v>370.5</v>
      </c>
      <c r="H214" s="510">
        <f t="shared" si="44"/>
        <v>21118.5</v>
      </c>
      <c r="I214" s="510">
        <f t="shared" si="39"/>
        <v>24852</v>
      </c>
      <c r="J214" s="356"/>
      <c r="K214" s="510">
        <v>65.5</v>
      </c>
      <c r="L214" s="510">
        <f t="shared" si="40"/>
        <v>0</v>
      </c>
      <c r="M214" s="510">
        <v>370.5</v>
      </c>
      <c r="N214" s="510">
        <f t="shared" si="45"/>
        <v>0</v>
      </c>
      <c r="O214" s="510">
        <f t="shared" si="41"/>
        <v>0</v>
      </c>
    </row>
    <row r="215" spans="1:15" s="410" customFormat="1" ht="25.5" hidden="1" x14ac:dyDescent="0.25">
      <c r="A215" s="466" t="s">
        <v>787</v>
      </c>
      <c r="B215" s="461" t="s">
        <v>333</v>
      </c>
      <c r="C215" s="356" t="s">
        <v>31</v>
      </c>
      <c r="D215" s="525">
        <v>163</v>
      </c>
      <c r="E215" s="510">
        <v>65.5</v>
      </c>
      <c r="F215" s="510">
        <f t="shared" si="38"/>
        <v>10676.5</v>
      </c>
      <c r="G215" s="510">
        <v>767</v>
      </c>
      <c r="H215" s="510">
        <f t="shared" si="44"/>
        <v>125021</v>
      </c>
      <c r="I215" s="510">
        <f t="shared" si="39"/>
        <v>135697.5</v>
      </c>
      <c r="J215" s="356"/>
      <c r="K215" s="510">
        <v>65.5</v>
      </c>
      <c r="L215" s="510">
        <f t="shared" si="40"/>
        <v>0</v>
      </c>
      <c r="M215" s="510">
        <v>767</v>
      </c>
      <c r="N215" s="510">
        <f t="shared" si="45"/>
        <v>0</v>
      </c>
      <c r="O215" s="510">
        <f t="shared" si="41"/>
        <v>0</v>
      </c>
    </row>
    <row r="216" spans="1:15" s="410" customFormat="1" ht="15.75" hidden="1" x14ac:dyDescent="0.25">
      <c r="A216" s="466" t="s">
        <v>788</v>
      </c>
      <c r="B216" s="461" t="s">
        <v>334</v>
      </c>
      <c r="C216" s="356" t="s">
        <v>31</v>
      </c>
      <c r="D216" s="525">
        <v>2</v>
      </c>
      <c r="E216" s="510">
        <v>65.5</v>
      </c>
      <c r="F216" s="510">
        <f t="shared" si="38"/>
        <v>131</v>
      </c>
      <c r="G216" s="510">
        <v>557.70000000000005</v>
      </c>
      <c r="H216" s="510">
        <f t="shared" si="44"/>
        <v>1115.4000000000001</v>
      </c>
      <c r="I216" s="510">
        <f t="shared" si="39"/>
        <v>1246.4000000000001</v>
      </c>
      <c r="J216" s="356"/>
      <c r="K216" s="510">
        <v>65.5</v>
      </c>
      <c r="L216" s="510">
        <f t="shared" si="40"/>
        <v>0</v>
      </c>
      <c r="M216" s="510">
        <v>557.70000000000005</v>
      </c>
      <c r="N216" s="510">
        <f t="shared" si="45"/>
        <v>0</v>
      </c>
      <c r="O216" s="510">
        <f t="shared" si="41"/>
        <v>0</v>
      </c>
    </row>
    <row r="217" spans="1:15" s="410" customFormat="1" ht="15.75" hidden="1" x14ac:dyDescent="0.25">
      <c r="A217" s="466" t="s">
        <v>789</v>
      </c>
      <c r="B217" s="461" t="s">
        <v>335</v>
      </c>
      <c r="C217" s="356" t="s">
        <v>32</v>
      </c>
      <c r="D217" s="525">
        <v>96</v>
      </c>
      <c r="E217" s="510">
        <v>393</v>
      </c>
      <c r="F217" s="510">
        <f t="shared" si="38"/>
        <v>37728</v>
      </c>
      <c r="G217" s="510">
        <v>600.6</v>
      </c>
      <c r="H217" s="510">
        <f t="shared" si="44"/>
        <v>57657.600000000006</v>
      </c>
      <c r="I217" s="510">
        <f t="shared" si="39"/>
        <v>95385.600000000006</v>
      </c>
      <c r="J217" s="356"/>
      <c r="K217" s="510">
        <v>393</v>
      </c>
      <c r="L217" s="510">
        <f t="shared" si="40"/>
        <v>0</v>
      </c>
      <c r="M217" s="510">
        <v>600.6</v>
      </c>
      <c r="N217" s="510">
        <f t="shared" si="45"/>
        <v>0</v>
      </c>
      <c r="O217" s="510">
        <f t="shared" si="41"/>
        <v>0</v>
      </c>
    </row>
    <row r="218" spans="1:15" s="410" customFormat="1" ht="15.75" hidden="1" x14ac:dyDescent="0.25">
      <c r="A218" s="466" t="s">
        <v>790</v>
      </c>
      <c r="B218" s="461" t="s">
        <v>336</v>
      </c>
      <c r="C218" s="356" t="s">
        <v>32</v>
      </c>
      <c r="D218" s="521">
        <v>96</v>
      </c>
      <c r="E218" s="510">
        <v>262</v>
      </c>
      <c r="F218" s="510">
        <f t="shared" ref="F218:F243" si="46">E218*D218</f>
        <v>25152</v>
      </c>
      <c r="G218" s="510">
        <v>143</v>
      </c>
      <c r="H218" s="510">
        <f t="shared" si="44"/>
        <v>13728</v>
      </c>
      <c r="I218" s="510">
        <f t="shared" ref="I218:I243" si="47">F218+H218</f>
        <v>38880</v>
      </c>
      <c r="J218" s="462"/>
      <c r="K218" s="510">
        <v>262</v>
      </c>
      <c r="L218" s="510">
        <f t="shared" ref="L218:L243" si="48">K218*J218</f>
        <v>0</v>
      </c>
      <c r="M218" s="510">
        <v>143</v>
      </c>
      <c r="N218" s="510">
        <f t="shared" si="45"/>
        <v>0</v>
      </c>
      <c r="O218" s="510">
        <f t="shared" ref="O218:O243" si="49">L218+N218</f>
        <v>0</v>
      </c>
    </row>
    <row r="219" spans="1:15" s="410" customFormat="1" ht="25.5" hidden="1" x14ac:dyDescent="0.25">
      <c r="A219" s="466" t="s">
        <v>791</v>
      </c>
      <c r="B219" s="461" t="s">
        <v>337</v>
      </c>
      <c r="C219" s="356" t="s">
        <v>31</v>
      </c>
      <c r="D219" s="525">
        <v>12</v>
      </c>
      <c r="E219" s="510">
        <v>65.5</v>
      </c>
      <c r="F219" s="510">
        <f t="shared" si="46"/>
        <v>786</v>
      </c>
      <c r="G219" s="510">
        <v>806</v>
      </c>
      <c r="H219" s="510">
        <f t="shared" si="44"/>
        <v>9672</v>
      </c>
      <c r="I219" s="510">
        <f t="shared" si="47"/>
        <v>10458</v>
      </c>
      <c r="J219" s="356"/>
      <c r="K219" s="510">
        <v>65.5</v>
      </c>
      <c r="L219" s="510">
        <f t="shared" si="48"/>
        <v>0</v>
      </c>
      <c r="M219" s="510">
        <v>806</v>
      </c>
      <c r="N219" s="510">
        <f t="shared" si="45"/>
        <v>0</v>
      </c>
      <c r="O219" s="510">
        <f t="shared" si="49"/>
        <v>0</v>
      </c>
    </row>
    <row r="220" spans="1:15" s="410" customFormat="1" ht="16.5" hidden="1" customHeight="1" x14ac:dyDescent="0.25">
      <c r="A220" s="466" t="s">
        <v>792</v>
      </c>
      <c r="B220" s="461" t="s">
        <v>338</v>
      </c>
      <c r="C220" s="356" t="s">
        <v>31</v>
      </c>
      <c r="D220" s="525">
        <v>5</v>
      </c>
      <c r="E220" s="510">
        <v>65.5</v>
      </c>
      <c r="F220" s="510">
        <f t="shared" si="46"/>
        <v>327.5</v>
      </c>
      <c r="G220" s="510">
        <v>860.6</v>
      </c>
      <c r="H220" s="510">
        <f t="shared" si="44"/>
        <v>4303</v>
      </c>
      <c r="I220" s="510">
        <f t="shared" si="47"/>
        <v>4630.5</v>
      </c>
      <c r="J220" s="356"/>
      <c r="K220" s="510">
        <v>65.5</v>
      </c>
      <c r="L220" s="510">
        <f t="shared" si="48"/>
        <v>0</v>
      </c>
      <c r="M220" s="510">
        <v>860.6</v>
      </c>
      <c r="N220" s="510">
        <f t="shared" si="45"/>
        <v>0</v>
      </c>
      <c r="O220" s="510">
        <f t="shared" si="49"/>
        <v>0</v>
      </c>
    </row>
    <row r="221" spans="1:15" s="410" customFormat="1" ht="15.75" hidden="1" x14ac:dyDescent="0.25">
      <c r="A221" s="466" t="s">
        <v>793</v>
      </c>
      <c r="B221" s="461" t="s">
        <v>339</v>
      </c>
      <c r="C221" s="356" t="s">
        <v>31</v>
      </c>
      <c r="D221" s="525">
        <v>120</v>
      </c>
      <c r="E221" s="510">
        <v>131</v>
      </c>
      <c r="F221" s="510">
        <f t="shared" si="46"/>
        <v>15720</v>
      </c>
      <c r="G221" s="510">
        <v>140.4</v>
      </c>
      <c r="H221" s="510">
        <f t="shared" si="44"/>
        <v>16848</v>
      </c>
      <c r="I221" s="510">
        <f t="shared" si="47"/>
        <v>32568</v>
      </c>
      <c r="J221" s="356"/>
      <c r="K221" s="510">
        <v>131</v>
      </c>
      <c r="L221" s="510">
        <f t="shared" si="48"/>
        <v>0</v>
      </c>
      <c r="M221" s="510">
        <v>140.4</v>
      </c>
      <c r="N221" s="510">
        <f t="shared" si="45"/>
        <v>0</v>
      </c>
      <c r="O221" s="510">
        <f t="shared" si="49"/>
        <v>0</v>
      </c>
    </row>
    <row r="222" spans="1:15" s="410" customFormat="1" ht="15.75" hidden="1" x14ac:dyDescent="0.25">
      <c r="A222" s="466" t="s">
        <v>794</v>
      </c>
      <c r="B222" s="461" t="s">
        <v>340</v>
      </c>
      <c r="C222" s="356" t="s">
        <v>31</v>
      </c>
      <c r="D222" s="525">
        <v>20</v>
      </c>
      <c r="E222" s="510">
        <v>32.75</v>
      </c>
      <c r="F222" s="510">
        <f t="shared" si="46"/>
        <v>655</v>
      </c>
      <c r="G222" s="510">
        <v>59.800000000000004</v>
      </c>
      <c r="H222" s="510">
        <f t="shared" si="44"/>
        <v>1196</v>
      </c>
      <c r="I222" s="510">
        <f t="shared" si="47"/>
        <v>1851</v>
      </c>
      <c r="J222" s="356"/>
      <c r="K222" s="510">
        <v>32.75</v>
      </c>
      <c r="L222" s="510">
        <f t="shared" si="48"/>
        <v>0</v>
      </c>
      <c r="M222" s="510">
        <v>59.800000000000004</v>
      </c>
      <c r="N222" s="510">
        <f t="shared" si="45"/>
        <v>0</v>
      </c>
      <c r="O222" s="510">
        <f t="shared" si="49"/>
        <v>0</v>
      </c>
    </row>
    <row r="223" spans="1:15" s="410" customFormat="1" ht="15.75" hidden="1" x14ac:dyDescent="0.25">
      <c r="A223" s="466" t="s">
        <v>795</v>
      </c>
      <c r="B223" s="461" t="s">
        <v>341</v>
      </c>
      <c r="C223" s="356" t="s">
        <v>31</v>
      </c>
      <c r="D223" s="525">
        <v>20</v>
      </c>
      <c r="E223" s="510">
        <v>32.75</v>
      </c>
      <c r="F223" s="510">
        <f t="shared" si="46"/>
        <v>655</v>
      </c>
      <c r="G223" s="510">
        <v>122.2</v>
      </c>
      <c r="H223" s="510">
        <f t="shared" si="44"/>
        <v>2444</v>
      </c>
      <c r="I223" s="510">
        <f t="shared" si="47"/>
        <v>3099</v>
      </c>
      <c r="J223" s="356"/>
      <c r="K223" s="510">
        <v>32.75</v>
      </c>
      <c r="L223" s="510">
        <f t="shared" si="48"/>
        <v>0</v>
      </c>
      <c r="M223" s="510">
        <v>122.2</v>
      </c>
      <c r="N223" s="510">
        <f t="shared" si="45"/>
        <v>0</v>
      </c>
      <c r="O223" s="510">
        <f t="shared" si="49"/>
        <v>0</v>
      </c>
    </row>
    <row r="224" spans="1:15" s="410" customFormat="1" ht="15.75" hidden="1" x14ac:dyDescent="0.25">
      <c r="A224" s="466" t="s">
        <v>796</v>
      </c>
      <c r="B224" s="461" t="s">
        <v>342</v>
      </c>
      <c r="C224" s="356" t="s">
        <v>31</v>
      </c>
      <c r="D224" s="525">
        <v>4</v>
      </c>
      <c r="E224" s="510">
        <v>65.5</v>
      </c>
      <c r="F224" s="510">
        <f t="shared" si="46"/>
        <v>262</v>
      </c>
      <c r="G224" s="510">
        <v>440.7</v>
      </c>
      <c r="H224" s="510">
        <f t="shared" si="44"/>
        <v>1762.8</v>
      </c>
      <c r="I224" s="510">
        <f t="shared" si="47"/>
        <v>2024.8</v>
      </c>
      <c r="J224" s="356"/>
      <c r="K224" s="510">
        <v>65.5</v>
      </c>
      <c r="L224" s="510">
        <f t="shared" si="48"/>
        <v>0</v>
      </c>
      <c r="M224" s="510">
        <v>440.7</v>
      </c>
      <c r="N224" s="510">
        <f t="shared" si="45"/>
        <v>0</v>
      </c>
      <c r="O224" s="510">
        <f t="shared" si="49"/>
        <v>0</v>
      </c>
    </row>
    <row r="225" spans="1:15" s="410" customFormat="1" ht="15.75" hidden="1" x14ac:dyDescent="0.25">
      <c r="A225" s="466" t="s">
        <v>797</v>
      </c>
      <c r="B225" s="461" t="s">
        <v>343</v>
      </c>
      <c r="C225" s="356" t="s">
        <v>31</v>
      </c>
      <c r="D225" s="525">
        <v>8</v>
      </c>
      <c r="E225" s="510">
        <v>32.75</v>
      </c>
      <c r="F225" s="510">
        <f t="shared" si="46"/>
        <v>262</v>
      </c>
      <c r="G225" s="510">
        <v>205.4</v>
      </c>
      <c r="H225" s="510">
        <f t="shared" si="44"/>
        <v>1643.2</v>
      </c>
      <c r="I225" s="510">
        <f t="shared" si="47"/>
        <v>1905.2</v>
      </c>
      <c r="J225" s="356"/>
      <c r="K225" s="510">
        <v>32.75</v>
      </c>
      <c r="L225" s="510">
        <f t="shared" si="48"/>
        <v>0</v>
      </c>
      <c r="M225" s="510">
        <v>205.4</v>
      </c>
      <c r="N225" s="510">
        <f t="shared" si="45"/>
        <v>0</v>
      </c>
      <c r="O225" s="510">
        <f t="shared" si="49"/>
        <v>0</v>
      </c>
    </row>
    <row r="226" spans="1:15" s="410" customFormat="1" ht="15.75" hidden="1" x14ac:dyDescent="0.25">
      <c r="A226" s="466" t="s">
        <v>798</v>
      </c>
      <c r="B226" s="461" t="s">
        <v>344</v>
      </c>
      <c r="C226" s="356" t="s">
        <v>31</v>
      </c>
      <c r="D226" s="525">
        <v>100</v>
      </c>
      <c r="E226" s="510">
        <v>13.100000000000001</v>
      </c>
      <c r="F226" s="510">
        <f t="shared" si="46"/>
        <v>1310.0000000000002</v>
      </c>
      <c r="G226" s="510">
        <v>17.940000000000001</v>
      </c>
      <c r="H226" s="510">
        <f t="shared" si="44"/>
        <v>1794.0000000000002</v>
      </c>
      <c r="I226" s="510">
        <f t="shared" si="47"/>
        <v>3104.0000000000005</v>
      </c>
      <c r="J226" s="356"/>
      <c r="K226" s="510">
        <v>13.100000000000001</v>
      </c>
      <c r="L226" s="510">
        <f t="shared" si="48"/>
        <v>0</v>
      </c>
      <c r="M226" s="510">
        <v>17.940000000000001</v>
      </c>
      <c r="N226" s="510">
        <f t="shared" si="45"/>
        <v>0</v>
      </c>
      <c r="O226" s="510">
        <f t="shared" si="49"/>
        <v>0</v>
      </c>
    </row>
    <row r="227" spans="1:15" s="410" customFormat="1" ht="15.75" hidden="1" x14ac:dyDescent="0.25">
      <c r="A227" s="466" t="s">
        <v>799</v>
      </c>
      <c r="B227" s="461" t="s">
        <v>345</v>
      </c>
      <c r="C227" s="356" t="s">
        <v>32</v>
      </c>
      <c r="D227" s="525">
        <v>324</v>
      </c>
      <c r="E227" s="510">
        <v>497.8</v>
      </c>
      <c r="F227" s="510">
        <f t="shared" si="46"/>
        <v>161287.20000000001</v>
      </c>
      <c r="G227" s="510">
        <v>1094.6000000000001</v>
      </c>
      <c r="H227" s="510">
        <f t="shared" si="44"/>
        <v>354650.4</v>
      </c>
      <c r="I227" s="510">
        <f t="shared" si="47"/>
        <v>515937.60000000003</v>
      </c>
      <c r="J227" s="356"/>
      <c r="K227" s="510">
        <v>497.8</v>
      </c>
      <c r="L227" s="510">
        <f t="shared" si="48"/>
        <v>0</v>
      </c>
      <c r="M227" s="510">
        <v>1094.6000000000001</v>
      </c>
      <c r="N227" s="510">
        <f t="shared" si="45"/>
        <v>0</v>
      </c>
      <c r="O227" s="510">
        <f t="shared" si="49"/>
        <v>0</v>
      </c>
    </row>
    <row r="228" spans="1:15" s="410" customFormat="1" ht="15.75" hidden="1" x14ac:dyDescent="0.25">
      <c r="A228" s="466" t="s">
        <v>800</v>
      </c>
      <c r="B228" s="461" t="s">
        <v>249</v>
      </c>
      <c r="C228" s="356" t="s">
        <v>32</v>
      </c>
      <c r="D228" s="525">
        <v>648</v>
      </c>
      <c r="E228" s="510">
        <v>497.8</v>
      </c>
      <c r="F228" s="510">
        <f t="shared" si="46"/>
        <v>322574.40000000002</v>
      </c>
      <c r="G228" s="510">
        <v>587.75599999999997</v>
      </c>
      <c r="H228" s="510">
        <f t="shared" si="44"/>
        <v>380865.88799999998</v>
      </c>
      <c r="I228" s="510">
        <f t="shared" si="47"/>
        <v>703440.28799999994</v>
      </c>
      <c r="J228" s="356"/>
      <c r="K228" s="510">
        <v>497.8</v>
      </c>
      <c r="L228" s="510">
        <f t="shared" si="48"/>
        <v>0</v>
      </c>
      <c r="M228" s="510">
        <v>587.75599999999997</v>
      </c>
      <c r="N228" s="510">
        <f t="shared" si="45"/>
        <v>0</v>
      </c>
      <c r="O228" s="510">
        <f t="shared" si="49"/>
        <v>0</v>
      </c>
    </row>
    <row r="229" spans="1:15" s="410" customFormat="1" ht="15.75" hidden="1" x14ac:dyDescent="0.25">
      <c r="A229" s="466" t="s">
        <v>801</v>
      </c>
      <c r="B229" s="461" t="s">
        <v>346</v>
      </c>
      <c r="C229" s="356" t="s">
        <v>32</v>
      </c>
      <c r="D229" s="525">
        <v>24</v>
      </c>
      <c r="E229" s="510">
        <v>131</v>
      </c>
      <c r="F229" s="510">
        <f t="shared" si="46"/>
        <v>3144</v>
      </c>
      <c r="G229" s="510">
        <v>367.64000000000004</v>
      </c>
      <c r="H229" s="510">
        <f t="shared" si="44"/>
        <v>8823.36</v>
      </c>
      <c r="I229" s="510">
        <f t="shared" si="47"/>
        <v>11967.36</v>
      </c>
      <c r="J229" s="356"/>
      <c r="K229" s="510">
        <v>131</v>
      </c>
      <c r="L229" s="510">
        <f t="shared" si="48"/>
        <v>0</v>
      </c>
      <c r="M229" s="510">
        <v>367.64000000000004</v>
      </c>
      <c r="N229" s="510">
        <f t="shared" si="45"/>
        <v>0</v>
      </c>
      <c r="O229" s="510">
        <f t="shared" si="49"/>
        <v>0</v>
      </c>
    </row>
    <row r="230" spans="1:15" s="410" customFormat="1" ht="25.5" hidden="1" x14ac:dyDescent="0.25">
      <c r="A230" s="466" t="s">
        <v>802</v>
      </c>
      <c r="B230" s="461" t="s">
        <v>347</v>
      </c>
      <c r="C230" s="356" t="s">
        <v>32</v>
      </c>
      <c r="D230" s="525">
        <v>32</v>
      </c>
      <c r="E230" s="510">
        <v>196.5</v>
      </c>
      <c r="F230" s="510">
        <f t="shared" si="46"/>
        <v>6288</v>
      </c>
      <c r="G230" s="510">
        <v>271.98599999999999</v>
      </c>
      <c r="H230" s="510">
        <f t="shared" si="44"/>
        <v>8703.5519999999997</v>
      </c>
      <c r="I230" s="510">
        <f t="shared" si="47"/>
        <v>14991.552</v>
      </c>
      <c r="J230" s="356"/>
      <c r="K230" s="510">
        <v>196.5</v>
      </c>
      <c r="L230" s="510">
        <f t="shared" si="48"/>
        <v>0</v>
      </c>
      <c r="M230" s="510">
        <v>271.98599999999999</v>
      </c>
      <c r="N230" s="510">
        <f t="shared" si="45"/>
        <v>0</v>
      </c>
      <c r="O230" s="510">
        <f t="shared" si="49"/>
        <v>0</v>
      </c>
    </row>
    <row r="231" spans="1:15" s="410" customFormat="1" ht="15.75" hidden="1" x14ac:dyDescent="0.25">
      <c r="A231" s="466" t="s">
        <v>803</v>
      </c>
      <c r="B231" s="461" t="s">
        <v>348</v>
      </c>
      <c r="C231" s="356" t="s">
        <v>31</v>
      </c>
      <c r="D231" s="525">
        <v>5</v>
      </c>
      <c r="E231" s="510">
        <v>1572</v>
      </c>
      <c r="F231" s="510">
        <f t="shared" si="46"/>
        <v>7860</v>
      </c>
      <c r="G231" s="510">
        <v>3572.4</v>
      </c>
      <c r="H231" s="510">
        <f t="shared" si="44"/>
        <v>17862</v>
      </c>
      <c r="I231" s="510">
        <f t="shared" si="47"/>
        <v>25722</v>
      </c>
      <c r="J231" s="356"/>
      <c r="K231" s="510">
        <v>1572</v>
      </c>
      <c r="L231" s="510">
        <f t="shared" si="48"/>
        <v>0</v>
      </c>
      <c r="M231" s="510">
        <v>3572.4</v>
      </c>
      <c r="N231" s="510">
        <f t="shared" si="45"/>
        <v>0</v>
      </c>
      <c r="O231" s="510">
        <f t="shared" si="49"/>
        <v>0</v>
      </c>
    </row>
    <row r="232" spans="1:15" s="410" customFormat="1" ht="25.5" hidden="1" x14ac:dyDescent="0.25">
      <c r="A232" s="466" t="s">
        <v>804</v>
      </c>
      <c r="B232" s="461" t="s">
        <v>349</v>
      </c>
      <c r="C232" s="356" t="s">
        <v>31</v>
      </c>
      <c r="D232" s="525">
        <v>3</v>
      </c>
      <c r="E232" s="510">
        <v>1572</v>
      </c>
      <c r="F232" s="510">
        <f t="shared" si="46"/>
        <v>4716</v>
      </c>
      <c r="G232" s="510">
        <v>2107.04</v>
      </c>
      <c r="H232" s="510">
        <f t="shared" si="44"/>
        <v>6321.12</v>
      </c>
      <c r="I232" s="510">
        <f t="shared" si="47"/>
        <v>11037.119999999999</v>
      </c>
      <c r="J232" s="356"/>
      <c r="K232" s="510">
        <v>1572</v>
      </c>
      <c r="L232" s="510">
        <f t="shared" si="48"/>
        <v>0</v>
      </c>
      <c r="M232" s="510">
        <v>2107.04</v>
      </c>
      <c r="N232" s="510">
        <f t="shared" si="45"/>
        <v>0</v>
      </c>
      <c r="O232" s="510">
        <f t="shared" si="49"/>
        <v>0</v>
      </c>
    </row>
    <row r="233" spans="1:15" s="410" customFormat="1" ht="15.75" hidden="1" x14ac:dyDescent="0.25">
      <c r="A233" s="466" t="s">
        <v>805</v>
      </c>
      <c r="B233" s="461" t="s">
        <v>350</v>
      </c>
      <c r="C233" s="356" t="s">
        <v>31</v>
      </c>
      <c r="D233" s="525">
        <v>7</v>
      </c>
      <c r="E233" s="510">
        <v>1572</v>
      </c>
      <c r="F233" s="510">
        <f t="shared" si="46"/>
        <v>11004</v>
      </c>
      <c r="G233" s="510">
        <v>4797</v>
      </c>
      <c r="H233" s="510">
        <f t="shared" si="44"/>
        <v>33579</v>
      </c>
      <c r="I233" s="510">
        <f t="shared" si="47"/>
        <v>44583</v>
      </c>
      <c r="J233" s="356"/>
      <c r="K233" s="510">
        <v>1572</v>
      </c>
      <c r="L233" s="510">
        <f t="shared" si="48"/>
        <v>0</v>
      </c>
      <c r="M233" s="510">
        <v>4797</v>
      </c>
      <c r="N233" s="510">
        <f t="shared" si="45"/>
        <v>0</v>
      </c>
      <c r="O233" s="510">
        <f t="shared" si="49"/>
        <v>0</v>
      </c>
    </row>
    <row r="234" spans="1:15" s="410" customFormat="1" ht="15.75" hidden="1" x14ac:dyDescent="0.25">
      <c r="A234" s="466" t="s">
        <v>806</v>
      </c>
      <c r="B234" s="461" t="s">
        <v>351</v>
      </c>
      <c r="C234" s="356" t="s">
        <v>31</v>
      </c>
      <c r="D234" s="525">
        <v>120</v>
      </c>
      <c r="E234" s="510">
        <v>393</v>
      </c>
      <c r="F234" s="510">
        <f t="shared" si="46"/>
        <v>47160</v>
      </c>
      <c r="G234" s="510">
        <v>1042.6000000000001</v>
      </c>
      <c r="H234" s="510">
        <f t="shared" si="44"/>
        <v>125112.00000000001</v>
      </c>
      <c r="I234" s="510">
        <f t="shared" si="47"/>
        <v>172272</v>
      </c>
      <c r="J234" s="356"/>
      <c r="K234" s="510">
        <v>393</v>
      </c>
      <c r="L234" s="510">
        <f t="shared" si="48"/>
        <v>0</v>
      </c>
      <c r="M234" s="510">
        <v>1042.6000000000001</v>
      </c>
      <c r="N234" s="510">
        <f t="shared" si="45"/>
        <v>0</v>
      </c>
      <c r="O234" s="510">
        <f t="shared" si="49"/>
        <v>0</v>
      </c>
    </row>
    <row r="235" spans="1:15" s="410" customFormat="1" ht="15.75" hidden="1" x14ac:dyDescent="0.25">
      <c r="A235" s="466" t="s">
        <v>807</v>
      </c>
      <c r="B235" s="461" t="s">
        <v>352</v>
      </c>
      <c r="C235" s="356" t="s">
        <v>31</v>
      </c>
      <c r="D235" s="525">
        <v>600</v>
      </c>
      <c r="E235" s="510">
        <v>393</v>
      </c>
      <c r="F235" s="510">
        <f t="shared" si="46"/>
        <v>235800</v>
      </c>
      <c r="G235" s="510">
        <v>161.20000000000002</v>
      </c>
      <c r="H235" s="510">
        <f t="shared" si="44"/>
        <v>96720.000000000015</v>
      </c>
      <c r="I235" s="510">
        <f t="shared" si="47"/>
        <v>332520</v>
      </c>
      <c r="J235" s="356"/>
      <c r="K235" s="510">
        <v>393</v>
      </c>
      <c r="L235" s="510">
        <f t="shared" si="48"/>
        <v>0</v>
      </c>
      <c r="M235" s="510">
        <v>161.20000000000002</v>
      </c>
      <c r="N235" s="510">
        <f t="shared" si="45"/>
        <v>0</v>
      </c>
      <c r="O235" s="510">
        <f t="shared" si="49"/>
        <v>0</v>
      </c>
    </row>
    <row r="236" spans="1:15" s="410" customFormat="1" ht="15.75" hidden="1" x14ac:dyDescent="0.25">
      <c r="A236" s="466" t="s">
        <v>808</v>
      </c>
      <c r="B236" s="461" t="s">
        <v>258</v>
      </c>
      <c r="C236" s="356" t="s">
        <v>31</v>
      </c>
      <c r="D236" s="525">
        <v>600</v>
      </c>
      <c r="E236" s="510">
        <v>32.75</v>
      </c>
      <c r="F236" s="510">
        <f t="shared" si="46"/>
        <v>19650</v>
      </c>
      <c r="G236" s="510">
        <v>107.926</v>
      </c>
      <c r="H236" s="510">
        <f t="shared" si="44"/>
        <v>64755.6</v>
      </c>
      <c r="I236" s="510">
        <f t="shared" si="47"/>
        <v>84405.6</v>
      </c>
      <c r="J236" s="356"/>
      <c r="K236" s="510">
        <v>32.75</v>
      </c>
      <c r="L236" s="510">
        <f t="shared" si="48"/>
        <v>0</v>
      </c>
      <c r="M236" s="510">
        <v>107.926</v>
      </c>
      <c r="N236" s="510">
        <f t="shared" si="45"/>
        <v>0</v>
      </c>
      <c r="O236" s="510">
        <f t="shared" si="49"/>
        <v>0</v>
      </c>
    </row>
    <row r="237" spans="1:15" s="410" customFormat="1" ht="15.75" hidden="1" x14ac:dyDescent="0.25">
      <c r="A237" s="466" t="s">
        <v>809</v>
      </c>
      <c r="B237" s="461" t="s">
        <v>353</v>
      </c>
      <c r="C237" s="356" t="s">
        <v>31</v>
      </c>
      <c r="D237" s="525">
        <v>50</v>
      </c>
      <c r="E237" s="510">
        <v>19.650000000000002</v>
      </c>
      <c r="F237" s="510">
        <f t="shared" si="46"/>
        <v>982.50000000000011</v>
      </c>
      <c r="G237" s="510">
        <v>8.8660000000000014</v>
      </c>
      <c r="H237" s="510">
        <f t="shared" si="44"/>
        <v>443.30000000000007</v>
      </c>
      <c r="I237" s="510">
        <f t="shared" si="47"/>
        <v>1425.8000000000002</v>
      </c>
      <c r="J237" s="356"/>
      <c r="K237" s="510">
        <v>19.650000000000002</v>
      </c>
      <c r="L237" s="510">
        <f t="shared" si="48"/>
        <v>0</v>
      </c>
      <c r="M237" s="510">
        <v>8.8660000000000014</v>
      </c>
      <c r="N237" s="510">
        <f t="shared" si="45"/>
        <v>0</v>
      </c>
      <c r="O237" s="510">
        <f t="shared" si="49"/>
        <v>0</v>
      </c>
    </row>
    <row r="238" spans="1:15" s="410" customFormat="1" ht="15.75" hidden="1" x14ac:dyDescent="0.25">
      <c r="A238" s="466" t="s">
        <v>810</v>
      </c>
      <c r="B238" s="461" t="s">
        <v>354</v>
      </c>
      <c r="C238" s="356" t="s">
        <v>32</v>
      </c>
      <c r="D238" s="525">
        <v>1660</v>
      </c>
      <c r="E238" s="510">
        <v>220.08</v>
      </c>
      <c r="F238" s="510">
        <f t="shared" si="46"/>
        <v>365332.80000000005</v>
      </c>
      <c r="G238" s="510">
        <v>106.60000000000001</v>
      </c>
      <c r="H238" s="510">
        <f t="shared" si="44"/>
        <v>176956</v>
      </c>
      <c r="I238" s="510">
        <f t="shared" si="47"/>
        <v>542288.80000000005</v>
      </c>
      <c r="J238" s="356"/>
      <c r="K238" s="510">
        <v>220.08</v>
      </c>
      <c r="L238" s="510">
        <f t="shared" si="48"/>
        <v>0</v>
      </c>
      <c r="M238" s="510">
        <v>106.60000000000001</v>
      </c>
      <c r="N238" s="510">
        <f t="shared" si="45"/>
        <v>0</v>
      </c>
      <c r="O238" s="510">
        <f t="shared" si="49"/>
        <v>0</v>
      </c>
    </row>
    <row r="239" spans="1:15" s="410" customFormat="1" ht="25.5" hidden="1" x14ac:dyDescent="0.25">
      <c r="A239" s="466" t="s">
        <v>811</v>
      </c>
      <c r="B239" s="461" t="s">
        <v>355</v>
      </c>
      <c r="C239" s="356" t="s">
        <v>32</v>
      </c>
      <c r="D239" s="525">
        <v>11952</v>
      </c>
      <c r="E239" s="510">
        <v>146.72</v>
      </c>
      <c r="F239" s="510">
        <f t="shared" si="46"/>
        <v>1753597.44</v>
      </c>
      <c r="G239" s="510">
        <v>94.38</v>
      </c>
      <c r="H239" s="510">
        <f t="shared" si="44"/>
        <v>1128029.76</v>
      </c>
      <c r="I239" s="510">
        <f t="shared" si="47"/>
        <v>2881627.2</v>
      </c>
      <c r="J239" s="356"/>
      <c r="K239" s="510">
        <v>146.72</v>
      </c>
      <c r="L239" s="510">
        <f t="shared" si="48"/>
        <v>0</v>
      </c>
      <c r="M239" s="510">
        <v>94.38</v>
      </c>
      <c r="N239" s="510">
        <f t="shared" si="45"/>
        <v>0</v>
      </c>
      <c r="O239" s="510">
        <f t="shared" si="49"/>
        <v>0</v>
      </c>
    </row>
    <row r="240" spans="1:15" s="410" customFormat="1" ht="25.5" hidden="1" x14ac:dyDescent="0.25">
      <c r="A240" s="466" t="s">
        <v>812</v>
      </c>
      <c r="B240" s="461" t="s">
        <v>356</v>
      </c>
      <c r="C240" s="356" t="s">
        <v>32</v>
      </c>
      <c r="D240" s="525">
        <v>150</v>
      </c>
      <c r="E240" s="510">
        <v>45.85</v>
      </c>
      <c r="F240" s="510">
        <f t="shared" si="46"/>
        <v>6877.5</v>
      </c>
      <c r="G240" s="510">
        <v>125.84</v>
      </c>
      <c r="H240" s="510">
        <f t="shared" si="44"/>
        <v>18876</v>
      </c>
      <c r="I240" s="510">
        <f t="shared" si="47"/>
        <v>25753.5</v>
      </c>
      <c r="J240" s="356"/>
      <c r="K240" s="510">
        <v>45.85</v>
      </c>
      <c r="L240" s="510">
        <f t="shared" si="48"/>
        <v>0</v>
      </c>
      <c r="M240" s="510">
        <v>125.84</v>
      </c>
      <c r="N240" s="510">
        <f t="shared" si="45"/>
        <v>0</v>
      </c>
      <c r="O240" s="510">
        <f t="shared" si="49"/>
        <v>0</v>
      </c>
    </row>
    <row r="241" spans="1:15" s="410" customFormat="1" ht="15.75" hidden="1" x14ac:dyDescent="0.25">
      <c r="A241" s="466" t="s">
        <v>813</v>
      </c>
      <c r="B241" s="461" t="s">
        <v>357</v>
      </c>
      <c r="C241" s="356" t="s">
        <v>31</v>
      </c>
      <c r="D241" s="525">
        <v>100</v>
      </c>
      <c r="E241" s="510">
        <v>13.100000000000001</v>
      </c>
      <c r="F241" s="510">
        <f t="shared" si="46"/>
        <v>1310.0000000000002</v>
      </c>
      <c r="G241" s="510">
        <v>31.72</v>
      </c>
      <c r="H241" s="510">
        <f t="shared" si="44"/>
        <v>3172</v>
      </c>
      <c r="I241" s="510">
        <f t="shared" si="47"/>
        <v>4482</v>
      </c>
      <c r="J241" s="356"/>
      <c r="K241" s="510">
        <v>13.100000000000001</v>
      </c>
      <c r="L241" s="510">
        <f t="shared" si="48"/>
        <v>0</v>
      </c>
      <c r="M241" s="510">
        <v>31.72</v>
      </c>
      <c r="N241" s="510">
        <f t="shared" si="45"/>
        <v>0</v>
      </c>
      <c r="O241" s="510">
        <f t="shared" si="49"/>
        <v>0</v>
      </c>
    </row>
    <row r="242" spans="1:15" s="410" customFormat="1" ht="15.75" hidden="1" x14ac:dyDescent="0.25">
      <c r="A242" s="466" t="s">
        <v>814</v>
      </c>
      <c r="B242" s="461" t="s">
        <v>268</v>
      </c>
      <c r="C242" s="356" t="s">
        <v>224</v>
      </c>
      <c r="D242" s="525">
        <v>1</v>
      </c>
      <c r="E242" s="510">
        <v>0</v>
      </c>
      <c r="F242" s="510">
        <f t="shared" si="46"/>
        <v>0</v>
      </c>
      <c r="G242" s="510">
        <v>23400</v>
      </c>
      <c r="H242" s="510">
        <f t="shared" si="44"/>
        <v>23400</v>
      </c>
      <c r="I242" s="510">
        <f t="shared" si="47"/>
        <v>23400</v>
      </c>
      <c r="J242" s="356"/>
      <c r="K242" s="510">
        <v>0</v>
      </c>
      <c r="L242" s="510">
        <f t="shared" si="48"/>
        <v>0</v>
      </c>
      <c r="M242" s="510">
        <v>23400</v>
      </c>
      <c r="N242" s="510">
        <f t="shared" si="45"/>
        <v>0</v>
      </c>
      <c r="O242" s="510">
        <f t="shared" si="49"/>
        <v>0</v>
      </c>
    </row>
    <row r="243" spans="1:15" s="410" customFormat="1" ht="15.75" hidden="1" x14ac:dyDescent="0.25">
      <c r="A243" s="466" t="s">
        <v>815</v>
      </c>
      <c r="B243" s="461" t="s">
        <v>358</v>
      </c>
      <c r="C243" s="356" t="s">
        <v>224</v>
      </c>
      <c r="D243" s="525">
        <v>1</v>
      </c>
      <c r="E243" s="510">
        <v>113184</v>
      </c>
      <c r="F243" s="510">
        <f t="shared" si="46"/>
        <v>113184</v>
      </c>
      <c r="G243" s="510">
        <v>0</v>
      </c>
      <c r="H243" s="510">
        <f t="shared" si="44"/>
        <v>0</v>
      </c>
      <c r="I243" s="510">
        <f t="shared" si="47"/>
        <v>113184</v>
      </c>
      <c r="J243" s="356"/>
      <c r="K243" s="510">
        <v>113184</v>
      </c>
      <c r="L243" s="510">
        <f t="shared" si="48"/>
        <v>0</v>
      </c>
      <c r="M243" s="510">
        <v>0</v>
      </c>
      <c r="N243" s="510">
        <f t="shared" si="45"/>
        <v>0</v>
      </c>
      <c r="O243" s="510">
        <f t="shared" si="49"/>
        <v>0</v>
      </c>
    </row>
    <row r="244" spans="1:15" s="410" customFormat="1" ht="17.45" hidden="1" customHeight="1" x14ac:dyDescent="0.25">
      <c r="A244" s="585" t="s">
        <v>359</v>
      </c>
      <c r="B244" s="579" t="s">
        <v>360</v>
      </c>
      <c r="C244" s="580"/>
      <c r="D244" s="516"/>
      <c r="E244" s="502"/>
      <c r="F244" s="502">
        <f>SUM(F245:F258)</f>
        <v>649932.9</v>
      </c>
      <c r="G244" s="502"/>
      <c r="H244" s="502">
        <f>SUM(H245:H258)</f>
        <v>2135422.9</v>
      </c>
      <c r="I244" s="502">
        <f>SUM(I245:I258)</f>
        <v>2785355.8000000003</v>
      </c>
      <c r="J244" s="581"/>
      <c r="K244" s="588"/>
      <c r="L244" s="588">
        <f>SUM(L245:L258)</f>
        <v>0</v>
      </c>
      <c r="M244" s="588"/>
      <c r="N244" s="588">
        <f>SUM(N245:N258)</f>
        <v>0</v>
      </c>
      <c r="O244" s="588">
        <f>SUM(O245:O258)</f>
        <v>0</v>
      </c>
    </row>
    <row r="245" spans="1:15" s="410" customFormat="1" ht="25.5" hidden="1" x14ac:dyDescent="0.25">
      <c r="A245" s="463" t="s">
        <v>816</v>
      </c>
      <c r="B245" s="461" t="s">
        <v>361</v>
      </c>
      <c r="C245" s="467" t="s">
        <v>31</v>
      </c>
      <c r="D245" s="521">
        <v>10</v>
      </c>
      <c r="E245" s="510">
        <v>6668</v>
      </c>
      <c r="F245" s="510">
        <f t="shared" ref="F245:F258" si="50">E245*D245</f>
        <v>66680</v>
      </c>
      <c r="G245" s="510">
        <v>39380</v>
      </c>
      <c r="H245" s="510">
        <f t="shared" ref="H245:H257" si="51">G245*D245</f>
        <v>393800</v>
      </c>
      <c r="I245" s="510">
        <f t="shared" ref="I245:I258" si="52">H245+F245</f>
        <v>460480</v>
      </c>
      <c r="J245" s="462"/>
      <c r="K245" s="510">
        <v>6668</v>
      </c>
      <c r="L245" s="510">
        <f t="shared" ref="L245:L258" si="53">K245*J245</f>
        <v>0</v>
      </c>
      <c r="M245" s="510">
        <v>39380</v>
      </c>
      <c r="N245" s="510">
        <f t="shared" ref="N245:N257" si="54">M245*J245</f>
        <v>0</v>
      </c>
      <c r="O245" s="510">
        <f t="shared" ref="O245:O258" si="55">N245+L245</f>
        <v>0</v>
      </c>
    </row>
    <row r="246" spans="1:15" s="410" customFormat="1" ht="25.5" hidden="1" x14ac:dyDescent="0.25">
      <c r="A246" s="463" t="s">
        <v>817</v>
      </c>
      <c r="B246" s="461" t="s">
        <v>362</v>
      </c>
      <c r="C246" s="467" t="s">
        <v>31</v>
      </c>
      <c r="D246" s="521">
        <v>24</v>
      </c>
      <c r="E246" s="510">
        <v>5668</v>
      </c>
      <c r="F246" s="510">
        <f t="shared" si="50"/>
        <v>136032</v>
      </c>
      <c r="G246" s="510">
        <v>23220</v>
      </c>
      <c r="H246" s="510">
        <f t="shared" si="51"/>
        <v>557280</v>
      </c>
      <c r="I246" s="510">
        <f t="shared" si="52"/>
        <v>693312</v>
      </c>
      <c r="J246" s="462"/>
      <c r="K246" s="510">
        <v>5668</v>
      </c>
      <c r="L246" s="510">
        <f t="shared" si="53"/>
        <v>0</v>
      </c>
      <c r="M246" s="510">
        <v>23220</v>
      </c>
      <c r="N246" s="510">
        <f t="shared" si="54"/>
        <v>0</v>
      </c>
      <c r="O246" s="510">
        <f t="shared" si="55"/>
        <v>0</v>
      </c>
    </row>
    <row r="247" spans="1:15" s="410" customFormat="1" ht="15.75" hidden="1" x14ac:dyDescent="0.25">
      <c r="A247" s="463" t="s">
        <v>818</v>
      </c>
      <c r="B247" s="461" t="s">
        <v>363</v>
      </c>
      <c r="C247" s="467" t="s">
        <v>31</v>
      </c>
      <c r="D247" s="521">
        <v>1</v>
      </c>
      <c r="E247" s="510">
        <v>1965</v>
      </c>
      <c r="F247" s="510">
        <f t="shared" si="50"/>
        <v>1965</v>
      </c>
      <c r="G247" s="510">
        <v>7007</v>
      </c>
      <c r="H247" s="510">
        <f t="shared" si="51"/>
        <v>7007</v>
      </c>
      <c r="I247" s="510">
        <f t="shared" si="52"/>
        <v>8972</v>
      </c>
      <c r="J247" s="462"/>
      <c r="K247" s="510">
        <v>1965</v>
      </c>
      <c r="L247" s="510">
        <f t="shared" si="53"/>
        <v>0</v>
      </c>
      <c r="M247" s="510">
        <v>7007</v>
      </c>
      <c r="N247" s="510">
        <f t="shared" si="54"/>
        <v>0</v>
      </c>
      <c r="O247" s="510">
        <f t="shared" si="55"/>
        <v>0</v>
      </c>
    </row>
    <row r="248" spans="1:15" s="410" customFormat="1" ht="15.75" hidden="1" x14ac:dyDescent="0.25">
      <c r="A248" s="463" t="s">
        <v>819</v>
      </c>
      <c r="B248" s="461" t="s">
        <v>364</v>
      </c>
      <c r="C248" s="467" t="s">
        <v>31</v>
      </c>
      <c r="D248" s="521">
        <v>34</v>
      </c>
      <c r="E248" s="510">
        <v>655</v>
      </c>
      <c r="F248" s="510">
        <f t="shared" si="50"/>
        <v>22270</v>
      </c>
      <c r="G248" s="510">
        <v>2366</v>
      </c>
      <c r="H248" s="510">
        <f t="shared" si="51"/>
        <v>80444</v>
      </c>
      <c r="I248" s="510">
        <f t="shared" si="52"/>
        <v>102714</v>
      </c>
      <c r="J248" s="462"/>
      <c r="K248" s="510">
        <v>655</v>
      </c>
      <c r="L248" s="510">
        <f t="shared" si="53"/>
        <v>0</v>
      </c>
      <c r="M248" s="510">
        <v>2366</v>
      </c>
      <c r="N248" s="510">
        <f t="shared" si="54"/>
        <v>0</v>
      </c>
      <c r="O248" s="510">
        <f t="shared" si="55"/>
        <v>0</v>
      </c>
    </row>
    <row r="249" spans="1:15" s="410" customFormat="1" ht="15.75" hidden="1" x14ac:dyDescent="0.25">
      <c r="A249" s="463" t="s">
        <v>820</v>
      </c>
      <c r="B249" s="461" t="s">
        <v>365</v>
      </c>
      <c r="C249" s="467" t="s">
        <v>31</v>
      </c>
      <c r="D249" s="521">
        <v>3</v>
      </c>
      <c r="E249" s="510">
        <v>3144</v>
      </c>
      <c r="F249" s="510">
        <f t="shared" si="50"/>
        <v>9432</v>
      </c>
      <c r="G249" s="510">
        <v>122036.2</v>
      </c>
      <c r="H249" s="510">
        <f t="shared" si="51"/>
        <v>366108.6</v>
      </c>
      <c r="I249" s="510">
        <f t="shared" si="52"/>
        <v>375540.6</v>
      </c>
      <c r="J249" s="462"/>
      <c r="K249" s="510">
        <v>3144</v>
      </c>
      <c r="L249" s="510">
        <f t="shared" si="53"/>
        <v>0</v>
      </c>
      <c r="M249" s="510">
        <v>122036.2</v>
      </c>
      <c r="N249" s="510">
        <f t="shared" si="54"/>
        <v>0</v>
      </c>
      <c r="O249" s="510">
        <f t="shared" si="55"/>
        <v>0</v>
      </c>
    </row>
    <row r="250" spans="1:15" s="410" customFormat="1" ht="25.5" hidden="1" x14ac:dyDescent="0.25">
      <c r="A250" s="463" t="s">
        <v>821</v>
      </c>
      <c r="B250" s="461" t="s">
        <v>366</v>
      </c>
      <c r="C250" s="467" t="s">
        <v>31</v>
      </c>
      <c r="D250" s="521">
        <v>34</v>
      </c>
      <c r="E250" s="510">
        <v>262</v>
      </c>
      <c r="F250" s="510">
        <f t="shared" si="50"/>
        <v>8908</v>
      </c>
      <c r="G250" s="510">
        <v>13780</v>
      </c>
      <c r="H250" s="510">
        <f t="shared" si="51"/>
        <v>468520</v>
      </c>
      <c r="I250" s="510">
        <f t="shared" si="52"/>
        <v>477428</v>
      </c>
      <c r="J250" s="462"/>
      <c r="K250" s="510">
        <v>262</v>
      </c>
      <c r="L250" s="510">
        <f t="shared" si="53"/>
        <v>0</v>
      </c>
      <c r="M250" s="510">
        <v>13780</v>
      </c>
      <c r="N250" s="510">
        <f t="shared" si="54"/>
        <v>0</v>
      </c>
      <c r="O250" s="510">
        <f t="shared" si="55"/>
        <v>0</v>
      </c>
    </row>
    <row r="251" spans="1:15" s="410" customFormat="1" ht="25.5" hidden="1" x14ac:dyDescent="0.25">
      <c r="A251" s="463" t="s">
        <v>822</v>
      </c>
      <c r="B251" s="461" t="s">
        <v>367</v>
      </c>
      <c r="C251" s="467" t="s">
        <v>31</v>
      </c>
      <c r="D251" s="521">
        <v>2</v>
      </c>
      <c r="E251" s="510">
        <v>1310</v>
      </c>
      <c r="F251" s="510">
        <f t="shared" si="50"/>
        <v>2620</v>
      </c>
      <c r="G251" s="510">
        <v>4836</v>
      </c>
      <c r="H251" s="510">
        <f t="shared" si="51"/>
        <v>9672</v>
      </c>
      <c r="I251" s="510">
        <f t="shared" si="52"/>
        <v>12292</v>
      </c>
      <c r="J251" s="462"/>
      <c r="K251" s="510">
        <v>1310</v>
      </c>
      <c r="L251" s="510">
        <f t="shared" si="53"/>
        <v>0</v>
      </c>
      <c r="M251" s="510">
        <v>4836</v>
      </c>
      <c r="N251" s="510">
        <f t="shared" si="54"/>
        <v>0</v>
      </c>
      <c r="O251" s="510">
        <f t="shared" si="55"/>
        <v>0</v>
      </c>
    </row>
    <row r="252" spans="1:15" s="410" customFormat="1" ht="15.75" hidden="1" x14ac:dyDescent="0.25">
      <c r="A252" s="463" t="s">
        <v>823</v>
      </c>
      <c r="B252" s="461" t="s">
        <v>368</v>
      </c>
      <c r="C252" s="467" t="s">
        <v>31</v>
      </c>
      <c r="D252" s="521">
        <v>2</v>
      </c>
      <c r="E252" s="510">
        <v>65.5</v>
      </c>
      <c r="F252" s="510">
        <f t="shared" si="50"/>
        <v>131</v>
      </c>
      <c r="G252" s="510">
        <v>470.6</v>
      </c>
      <c r="H252" s="510">
        <f t="shared" si="51"/>
        <v>941.2</v>
      </c>
      <c r="I252" s="510">
        <f t="shared" si="52"/>
        <v>1072.2</v>
      </c>
      <c r="J252" s="462"/>
      <c r="K252" s="510">
        <v>65.5</v>
      </c>
      <c r="L252" s="510">
        <f t="shared" si="53"/>
        <v>0</v>
      </c>
      <c r="M252" s="510">
        <v>470.6</v>
      </c>
      <c r="N252" s="510">
        <f t="shared" si="54"/>
        <v>0</v>
      </c>
      <c r="O252" s="510">
        <f t="shared" si="55"/>
        <v>0</v>
      </c>
    </row>
    <row r="253" spans="1:15" s="410" customFormat="1" ht="25.5" hidden="1" x14ac:dyDescent="0.25">
      <c r="A253" s="463" t="s">
        <v>824</v>
      </c>
      <c r="B253" s="461" t="s">
        <v>369</v>
      </c>
      <c r="C253" s="467" t="s">
        <v>31</v>
      </c>
      <c r="D253" s="521">
        <v>34</v>
      </c>
      <c r="E253" s="510">
        <v>131</v>
      </c>
      <c r="F253" s="510">
        <f t="shared" si="50"/>
        <v>4454</v>
      </c>
      <c r="G253" s="510">
        <v>122.2</v>
      </c>
      <c r="H253" s="510">
        <f t="shared" si="51"/>
        <v>4154.8</v>
      </c>
      <c r="I253" s="510">
        <f t="shared" si="52"/>
        <v>8608.7999999999993</v>
      </c>
      <c r="J253" s="462"/>
      <c r="K253" s="510">
        <v>131</v>
      </c>
      <c r="L253" s="510">
        <f t="shared" si="53"/>
        <v>0</v>
      </c>
      <c r="M253" s="510">
        <v>122.2</v>
      </c>
      <c r="N253" s="510">
        <f t="shared" si="54"/>
        <v>0</v>
      </c>
      <c r="O253" s="510">
        <f t="shared" si="55"/>
        <v>0</v>
      </c>
    </row>
    <row r="254" spans="1:15" s="410" customFormat="1" ht="15.75" hidden="1" x14ac:dyDescent="0.25">
      <c r="A254" s="463" t="s">
        <v>825</v>
      </c>
      <c r="B254" s="461" t="s">
        <v>370</v>
      </c>
      <c r="C254" s="467" t="s">
        <v>31</v>
      </c>
      <c r="D254" s="521">
        <v>500</v>
      </c>
      <c r="E254" s="510">
        <v>32.75</v>
      </c>
      <c r="F254" s="510">
        <f t="shared" si="50"/>
        <v>16375</v>
      </c>
      <c r="G254" s="510">
        <v>41.6</v>
      </c>
      <c r="H254" s="510">
        <f t="shared" si="51"/>
        <v>20800</v>
      </c>
      <c r="I254" s="510">
        <f t="shared" si="52"/>
        <v>37175</v>
      </c>
      <c r="J254" s="462"/>
      <c r="K254" s="510">
        <v>32.75</v>
      </c>
      <c r="L254" s="510">
        <f t="shared" si="53"/>
        <v>0</v>
      </c>
      <c r="M254" s="510">
        <v>41.6</v>
      </c>
      <c r="N254" s="510">
        <f t="shared" si="54"/>
        <v>0</v>
      </c>
      <c r="O254" s="510">
        <f t="shared" si="55"/>
        <v>0</v>
      </c>
    </row>
    <row r="255" spans="1:15" s="410" customFormat="1" ht="25.5" hidden="1" x14ac:dyDescent="0.25">
      <c r="A255" s="463" t="s">
        <v>826</v>
      </c>
      <c r="B255" s="461" t="s">
        <v>371</v>
      </c>
      <c r="C255" s="467" t="s">
        <v>32</v>
      </c>
      <c r="D255" s="521">
        <v>2035</v>
      </c>
      <c r="E255" s="510">
        <v>162.44</v>
      </c>
      <c r="F255" s="510">
        <f t="shared" si="50"/>
        <v>330565.40000000002</v>
      </c>
      <c r="G255" s="510">
        <v>94.38</v>
      </c>
      <c r="H255" s="510">
        <f t="shared" si="51"/>
        <v>192063.3</v>
      </c>
      <c r="I255" s="510">
        <f t="shared" si="52"/>
        <v>522628.7</v>
      </c>
      <c r="J255" s="462"/>
      <c r="K255" s="510">
        <v>162.44</v>
      </c>
      <c r="L255" s="510">
        <f t="shared" si="53"/>
        <v>0</v>
      </c>
      <c r="M255" s="510">
        <v>94.38</v>
      </c>
      <c r="N255" s="510">
        <f t="shared" si="54"/>
        <v>0</v>
      </c>
      <c r="O255" s="510">
        <f t="shared" si="55"/>
        <v>0</v>
      </c>
    </row>
    <row r="256" spans="1:15" s="410" customFormat="1" ht="25.5" hidden="1" x14ac:dyDescent="0.25">
      <c r="A256" s="463" t="s">
        <v>827</v>
      </c>
      <c r="B256" s="461" t="s">
        <v>356</v>
      </c>
      <c r="C256" s="467" t="s">
        <v>32</v>
      </c>
      <c r="D256" s="521">
        <v>250</v>
      </c>
      <c r="E256" s="510">
        <v>45.85</v>
      </c>
      <c r="F256" s="510">
        <f t="shared" si="50"/>
        <v>11462.5</v>
      </c>
      <c r="G256" s="510">
        <v>125.84</v>
      </c>
      <c r="H256" s="510">
        <f t="shared" si="51"/>
        <v>31460</v>
      </c>
      <c r="I256" s="510">
        <f t="shared" si="52"/>
        <v>42922.5</v>
      </c>
      <c r="J256" s="462"/>
      <c r="K256" s="510">
        <v>45.85</v>
      </c>
      <c r="L256" s="510">
        <f t="shared" si="53"/>
        <v>0</v>
      </c>
      <c r="M256" s="510">
        <v>125.84</v>
      </c>
      <c r="N256" s="510">
        <f t="shared" si="54"/>
        <v>0</v>
      </c>
      <c r="O256" s="510">
        <f t="shared" si="55"/>
        <v>0</v>
      </c>
    </row>
    <row r="257" spans="1:16" s="410" customFormat="1" ht="15.75" hidden="1" x14ac:dyDescent="0.25">
      <c r="A257" s="463" t="s">
        <v>828</v>
      </c>
      <c r="B257" s="461" t="s">
        <v>357</v>
      </c>
      <c r="C257" s="467" t="s">
        <v>31</v>
      </c>
      <c r="D257" s="521">
        <v>100</v>
      </c>
      <c r="E257" s="510">
        <v>13.100000000000001</v>
      </c>
      <c r="F257" s="510">
        <f t="shared" si="50"/>
        <v>1310.0000000000002</v>
      </c>
      <c r="G257" s="510">
        <v>31.72</v>
      </c>
      <c r="H257" s="510">
        <f t="shared" si="51"/>
        <v>3172</v>
      </c>
      <c r="I257" s="510">
        <f t="shared" si="52"/>
        <v>4482</v>
      </c>
      <c r="J257" s="462"/>
      <c r="K257" s="510">
        <v>13.100000000000001</v>
      </c>
      <c r="L257" s="510">
        <f t="shared" si="53"/>
        <v>0</v>
      </c>
      <c r="M257" s="510">
        <v>31.72</v>
      </c>
      <c r="N257" s="510">
        <f t="shared" si="54"/>
        <v>0</v>
      </c>
      <c r="O257" s="510">
        <f t="shared" si="55"/>
        <v>0</v>
      </c>
    </row>
    <row r="258" spans="1:16" s="410" customFormat="1" ht="15.75" hidden="1" x14ac:dyDescent="0.25">
      <c r="A258" s="463" t="s">
        <v>829</v>
      </c>
      <c r="B258" s="461" t="s">
        <v>358</v>
      </c>
      <c r="C258" s="467" t="s">
        <v>224</v>
      </c>
      <c r="D258" s="526">
        <v>1</v>
      </c>
      <c r="E258" s="519">
        <v>37728</v>
      </c>
      <c r="F258" s="519">
        <f t="shared" si="50"/>
        <v>37728</v>
      </c>
      <c r="G258" s="519"/>
      <c r="H258" s="519"/>
      <c r="I258" s="519">
        <f t="shared" si="52"/>
        <v>37728</v>
      </c>
      <c r="J258" s="462"/>
      <c r="K258" s="519">
        <v>37728</v>
      </c>
      <c r="L258" s="519">
        <f t="shared" si="53"/>
        <v>0</v>
      </c>
      <c r="M258" s="519"/>
      <c r="N258" s="519"/>
      <c r="O258" s="519">
        <f t="shared" si="55"/>
        <v>0</v>
      </c>
    </row>
    <row r="259" spans="1:16" s="411" customFormat="1" ht="17.45" hidden="1" customHeight="1" x14ac:dyDescent="0.25">
      <c r="A259" s="585" t="s">
        <v>372</v>
      </c>
      <c r="B259" s="579" t="s">
        <v>373</v>
      </c>
      <c r="C259" s="580"/>
      <c r="D259" s="527"/>
      <c r="E259" s="527"/>
      <c r="F259" s="502">
        <f>SUM(F260:F261)</f>
        <v>1030142.866</v>
      </c>
      <c r="G259" s="527"/>
      <c r="H259" s="502">
        <f>SUM(H260:H261)</f>
        <v>1480862.5832</v>
      </c>
      <c r="I259" s="502">
        <f>SUM(I260:I261)</f>
        <v>2511005.4492000001</v>
      </c>
      <c r="J259" s="580"/>
      <c r="K259" s="605"/>
      <c r="L259" s="588">
        <f>SUM(L260:L261)</f>
        <v>0</v>
      </c>
      <c r="M259" s="605"/>
      <c r="N259" s="588">
        <f>SUM(N260:N261)</f>
        <v>0</v>
      </c>
      <c r="O259" s="588">
        <f>SUM(O260:O261)</f>
        <v>0</v>
      </c>
    </row>
    <row r="260" spans="1:16" s="624" customFormat="1" ht="17.45" hidden="1" customHeight="1" x14ac:dyDescent="0.25">
      <c r="A260" s="460" t="s">
        <v>830</v>
      </c>
      <c r="B260" s="451" t="s">
        <v>274</v>
      </c>
      <c r="C260" s="625" t="s">
        <v>224</v>
      </c>
      <c r="D260" s="561">
        <v>1</v>
      </c>
      <c r="E260" s="562">
        <v>117977.29000000001</v>
      </c>
      <c r="F260" s="562">
        <f>E260*D260</f>
        <v>117977.29000000001</v>
      </c>
      <c r="G260" s="562">
        <v>197096.98319999999</v>
      </c>
      <c r="H260" s="562">
        <f>G260*D260</f>
        <v>197096.98319999999</v>
      </c>
      <c r="I260" s="510">
        <f>F260+H260</f>
        <v>315074.2732</v>
      </c>
      <c r="J260" s="356"/>
      <c r="K260" s="562">
        <v>117977.29000000001</v>
      </c>
      <c r="L260" s="562">
        <f>K260*J260</f>
        <v>0</v>
      </c>
      <c r="M260" s="562">
        <v>197096.98319999999</v>
      </c>
      <c r="N260" s="562">
        <f>M260*J260</f>
        <v>0</v>
      </c>
      <c r="O260" s="510">
        <f>L260+N260</f>
        <v>0</v>
      </c>
    </row>
    <row r="261" spans="1:16" s="624" customFormat="1" ht="17.45" hidden="1" customHeight="1" x14ac:dyDescent="0.25">
      <c r="A261" s="460" t="s">
        <v>831</v>
      </c>
      <c r="B261" s="451" t="s">
        <v>285</v>
      </c>
      <c r="C261" s="625" t="s">
        <v>213</v>
      </c>
      <c r="D261" s="561">
        <v>3820</v>
      </c>
      <c r="E261" s="562">
        <v>238.7868</v>
      </c>
      <c r="F261" s="562">
        <f>E261*D261</f>
        <v>912165.576</v>
      </c>
      <c r="G261" s="562">
        <v>336.06429319371728</v>
      </c>
      <c r="H261" s="562">
        <f>G261*D261</f>
        <v>1283765.6000000001</v>
      </c>
      <c r="I261" s="510">
        <f>F261+H261</f>
        <v>2195931.176</v>
      </c>
      <c r="J261" s="356"/>
      <c r="K261" s="562">
        <v>238.7868</v>
      </c>
      <c r="L261" s="562">
        <f>K261*J261</f>
        <v>0</v>
      </c>
      <c r="M261" s="562">
        <v>336.06429319371728</v>
      </c>
      <c r="N261" s="562">
        <f>M261*J261</f>
        <v>0</v>
      </c>
      <c r="O261" s="510">
        <f>L261+N261</f>
        <v>0</v>
      </c>
    </row>
    <row r="262" spans="1:16" s="410" customFormat="1" ht="24" hidden="1" customHeight="1" x14ac:dyDescent="0.25">
      <c r="A262" s="585" t="s">
        <v>374</v>
      </c>
      <c r="B262" s="579" t="s">
        <v>375</v>
      </c>
      <c r="C262" s="580"/>
      <c r="D262" s="541"/>
      <c r="E262" s="542"/>
      <c r="F262" s="542">
        <f>SUM(F263:F269)</f>
        <v>583593.1</v>
      </c>
      <c r="G262" s="542"/>
      <c r="H262" s="542">
        <f>SUM(H263:H269)</f>
        <v>7615331.5</v>
      </c>
      <c r="I262" s="542">
        <f>SUM(I263:I269)</f>
        <v>8198924.5999999996</v>
      </c>
      <c r="J262" s="580"/>
      <c r="K262" s="583"/>
      <c r="L262" s="583">
        <f>SUM(L263:L269)</f>
        <v>0</v>
      </c>
      <c r="M262" s="583"/>
      <c r="N262" s="583">
        <f>SUM(N263:N269)</f>
        <v>0</v>
      </c>
      <c r="O262" s="583">
        <f>SUM(O263:O269)</f>
        <v>0</v>
      </c>
      <c r="P262" s="412"/>
    </row>
    <row r="263" spans="1:16" s="410" customFormat="1" ht="25.5" hidden="1" customHeight="1" x14ac:dyDescent="0.25">
      <c r="A263" s="463" t="s">
        <v>832</v>
      </c>
      <c r="B263" s="461" t="s">
        <v>376</v>
      </c>
      <c r="C263" s="462" t="s">
        <v>31</v>
      </c>
      <c r="D263" s="521">
        <v>1</v>
      </c>
      <c r="E263" s="510">
        <v>7074</v>
      </c>
      <c r="F263" s="510">
        <f t="shared" ref="F263:F269" si="56">E263*D263</f>
        <v>7074</v>
      </c>
      <c r="G263" s="510">
        <v>114039.90000000001</v>
      </c>
      <c r="H263" s="510">
        <f t="shared" ref="H263:H268" si="57">G263*D263</f>
        <v>114039.90000000001</v>
      </c>
      <c r="I263" s="510">
        <f t="shared" ref="I263:I269" si="58">H263+F263</f>
        <v>121113.90000000001</v>
      </c>
      <c r="J263" s="462"/>
      <c r="K263" s="510">
        <v>7074</v>
      </c>
      <c r="L263" s="510">
        <f t="shared" ref="L263:L269" si="59">K263*J263</f>
        <v>0</v>
      </c>
      <c r="M263" s="510">
        <v>114039.90000000001</v>
      </c>
      <c r="N263" s="510">
        <f t="shared" ref="N263:N268" si="60">M263*J263</f>
        <v>0</v>
      </c>
      <c r="O263" s="510">
        <f t="shared" ref="O263:O269" si="61">N263+L263</f>
        <v>0</v>
      </c>
    </row>
    <row r="264" spans="1:16" s="410" customFormat="1" ht="27" hidden="1" customHeight="1" x14ac:dyDescent="0.25">
      <c r="A264" s="463" t="s">
        <v>833</v>
      </c>
      <c r="B264" s="461" t="s">
        <v>377</v>
      </c>
      <c r="C264" s="462" t="s">
        <v>378</v>
      </c>
      <c r="D264" s="521">
        <v>170</v>
      </c>
      <c r="E264" s="510">
        <v>232</v>
      </c>
      <c r="F264" s="510">
        <f t="shared" si="56"/>
        <v>39440</v>
      </c>
      <c r="G264" s="510">
        <v>754</v>
      </c>
      <c r="H264" s="510">
        <f t="shared" si="57"/>
        <v>128180</v>
      </c>
      <c r="I264" s="510">
        <f t="shared" si="58"/>
        <v>167620</v>
      </c>
      <c r="J264" s="462"/>
      <c r="K264" s="510">
        <v>232</v>
      </c>
      <c r="L264" s="510">
        <f t="shared" si="59"/>
        <v>0</v>
      </c>
      <c r="M264" s="510">
        <v>754</v>
      </c>
      <c r="N264" s="510">
        <f t="shared" si="60"/>
        <v>0</v>
      </c>
      <c r="O264" s="510">
        <f t="shared" si="61"/>
        <v>0</v>
      </c>
    </row>
    <row r="265" spans="1:16" s="410" customFormat="1" ht="30" hidden="1" customHeight="1" x14ac:dyDescent="0.25">
      <c r="A265" s="463" t="s">
        <v>834</v>
      </c>
      <c r="B265" s="461" t="s">
        <v>379</v>
      </c>
      <c r="C265" s="462" t="s">
        <v>378</v>
      </c>
      <c r="D265" s="521">
        <v>400</v>
      </c>
      <c r="E265" s="510">
        <v>182</v>
      </c>
      <c r="F265" s="510">
        <f t="shared" si="56"/>
        <v>72800</v>
      </c>
      <c r="G265" s="510">
        <v>209</v>
      </c>
      <c r="H265" s="510">
        <f t="shared" si="57"/>
        <v>83600</v>
      </c>
      <c r="I265" s="510">
        <f t="shared" si="58"/>
        <v>156400</v>
      </c>
      <c r="J265" s="462"/>
      <c r="K265" s="510">
        <v>182</v>
      </c>
      <c r="L265" s="510">
        <f t="shared" si="59"/>
        <v>0</v>
      </c>
      <c r="M265" s="510">
        <v>209</v>
      </c>
      <c r="N265" s="510">
        <f t="shared" si="60"/>
        <v>0</v>
      </c>
      <c r="O265" s="510">
        <f t="shared" si="61"/>
        <v>0</v>
      </c>
    </row>
    <row r="266" spans="1:16" s="410" customFormat="1" ht="28.5" hidden="1" customHeight="1" x14ac:dyDescent="0.25">
      <c r="A266" s="463" t="s">
        <v>835</v>
      </c>
      <c r="B266" s="461" t="s">
        <v>380</v>
      </c>
      <c r="C266" s="462" t="s">
        <v>31</v>
      </c>
      <c r="D266" s="545">
        <v>186</v>
      </c>
      <c r="E266" s="523">
        <v>1865</v>
      </c>
      <c r="F266" s="523">
        <f t="shared" si="56"/>
        <v>346890</v>
      </c>
      <c r="G266" s="523">
        <v>37760</v>
      </c>
      <c r="H266" s="523">
        <f t="shared" si="57"/>
        <v>7023360</v>
      </c>
      <c r="I266" s="523">
        <f t="shared" si="58"/>
        <v>7370250</v>
      </c>
      <c r="J266" s="462">
        <v>0</v>
      </c>
      <c r="K266" s="539">
        <v>1865</v>
      </c>
      <c r="L266" s="539">
        <f t="shared" si="59"/>
        <v>0</v>
      </c>
      <c r="M266" s="539">
        <v>37760</v>
      </c>
      <c r="N266" s="539">
        <f t="shared" si="60"/>
        <v>0</v>
      </c>
      <c r="O266" s="539">
        <f t="shared" si="61"/>
        <v>0</v>
      </c>
      <c r="P266" s="412"/>
    </row>
    <row r="267" spans="1:16" s="410" customFormat="1" ht="17.45" hidden="1" customHeight="1" x14ac:dyDescent="0.25">
      <c r="A267" s="463" t="s">
        <v>836</v>
      </c>
      <c r="B267" s="461" t="s">
        <v>381</v>
      </c>
      <c r="C267" s="462" t="s">
        <v>31</v>
      </c>
      <c r="D267" s="521">
        <v>12</v>
      </c>
      <c r="E267" s="510">
        <v>2620</v>
      </c>
      <c r="F267" s="510">
        <f t="shared" si="56"/>
        <v>31440</v>
      </c>
      <c r="G267" s="510">
        <v>16374.800000000001</v>
      </c>
      <c r="H267" s="510">
        <f t="shared" si="57"/>
        <v>196497.6</v>
      </c>
      <c r="I267" s="510">
        <f t="shared" si="58"/>
        <v>227937.6</v>
      </c>
      <c r="J267" s="462"/>
      <c r="K267" s="510">
        <v>2620</v>
      </c>
      <c r="L267" s="510">
        <f t="shared" si="59"/>
        <v>0</v>
      </c>
      <c r="M267" s="510">
        <v>16374.800000000001</v>
      </c>
      <c r="N267" s="510">
        <f t="shared" si="60"/>
        <v>0</v>
      </c>
      <c r="O267" s="510">
        <f t="shared" si="61"/>
        <v>0</v>
      </c>
    </row>
    <row r="268" spans="1:16" s="410" customFormat="1" ht="30.75" hidden="1" customHeight="1" x14ac:dyDescent="0.25">
      <c r="A268" s="463" t="s">
        <v>837</v>
      </c>
      <c r="B268" s="461" t="s">
        <v>382</v>
      </c>
      <c r="C268" s="462" t="s">
        <v>224</v>
      </c>
      <c r="D268" s="521">
        <v>570</v>
      </c>
      <c r="E268" s="510">
        <v>95.63000000000001</v>
      </c>
      <c r="F268" s="510">
        <f t="shared" si="56"/>
        <v>54509.100000000006</v>
      </c>
      <c r="G268" s="510">
        <v>122.2</v>
      </c>
      <c r="H268" s="510">
        <f t="shared" si="57"/>
        <v>69654</v>
      </c>
      <c r="I268" s="510">
        <f t="shared" si="58"/>
        <v>124163.1</v>
      </c>
      <c r="J268" s="462"/>
      <c r="K268" s="510">
        <v>95.63000000000001</v>
      </c>
      <c r="L268" s="510">
        <f t="shared" si="59"/>
        <v>0</v>
      </c>
      <c r="M268" s="510">
        <v>122.2</v>
      </c>
      <c r="N268" s="510">
        <f t="shared" si="60"/>
        <v>0</v>
      </c>
      <c r="O268" s="510">
        <f t="shared" si="61"/>
        <v>0</v>
      </c>
    </row>
    <row r="269" spans="1:16" s="410" customFormat="1" ht="23.25" hidden="1" customHeight="1" x14ac:dyDescent="0.25">
      <c r="A269" s="463" t="s">
        <v>838</v>
      </c>
      <c r="B269" s="461" t="s">
        <v>358</v>
      </c>
      <c r="C269" s="462" t="s">
        <v>224</v>
      </c>
      <c r="D269" s="521">
        <v>1</v>
      </c>
      <c r="E269" s="510">
        <v>31440</v>
      </c>
      <c r="F269" s="510">
        <f t="shared" si="56"/>
        <v>31440</v>
      </c>
      <c r="G269" s="510"/>
      <c r="H269" s="510"/>
      <c r="I269" s="510">
        <f t="shared" si="58"/>
        <v>31440</v>
      </c>
      <c r="J269" s="462"/>
      <c r="K269" s="510">
        <v>31440</v>
      </c>
      <c r="L269" s="510">
        <f t="shared" si="59"/>
        <v>0</v>
      </c>
      <c r="M269" s="510"/>
      <c r="N269" s="510"/>
      <c r="O269" s="510">
        <f t="shared" si="61"/>
        <v>0</v>
      </c>
    </row>
    <row r="270" spans="1:16" ht="23.25" customHeight="1" x14ac:dyDescent="0.25">
      <c r="A270" s="585" t="s">
        <v>383</v>
      </c>
      <c r="B270" s="579" t="s">
        <v>384</v>
      </c>
      <c r="C270" s="580"/>
      <c r="D270" s="541"/>
      <c r="E270" s="542"/>
      <c r="F270" s="542">
        <f>F271+F272+F273+F274+F275+F276</f>
        <v>2081673.6028500001</v>
      </c>
      <c r="G270" s="542"/>
      <c r="H270" s="542">
        <f>H271+H272+H273+H274+H275+H276</f>
        <v>2823576.9499240001</v>
      </c>
      <c r="I270" s="542">
        <f>I271+I272+I273+I274+I275+I276</f>
        <v>4905250.552774</v>
      </c>
      <c r="J270" s="580"/>
      <c r="K270" s="583"/>
      <c r="L270" s="583">
        <f>L271+L272+L273+L274+L275+L276</f>
        <v>1695730.3555090912</v>
      </c>
      <c r="M270" s="583"/>
      <c r="N270" s="583">
        <f>N271+N272+N273+N274+N275+N276</f>
        <v>2362740.125178182</v>
      </c>
      <c r="O270" s="583">
        <f>O271+O272+O273+O274+O275+O276</f>
        <v>4058470.4806872727</v>
      </c>
      <c r="P270" s="412"/>
    </row>
    <row r="271" spans="1:16" s="627" customFormat="1" ht="30" customHeight="1" x14ac:dyDescent="0.25">
      <c r="A271" s="460" t="s">
        <v>839</v>
      </c>
      <c r="B271" s="451" t="s">
        <v>385</v>
      </c>
      <c r="C271" s="625" t="s">
        <v>33</v>
      </c>
      <c r="D271" s="628">
        <v>2.2000000000000002</v>
      </c>
      <c r="E271" s="563">
        <v>117100.30454545454</v>
      </c>
      <c r="F271" s="563">
        <f t="shared" ref="F271:F276" si="62">E271*D271</f>
        <v>257620.67</v>
      </c>
      <c r="G271" s="563">
        <v>208116.40909090909</v>
      </c>
      <c r="H271" s="563">
        <f t="shared" ref="H271:H276" si="63">G271*D271</f>
        <v>457856.10000000003</v>
      </c>
      <c r="I271" s="523">
        <f t="shared" ref="I271:I276" si="64">H271+F271</f>
        <v>715476.77</v>
      </c>
      <c r="J271" s="356">
        <v>2.1800000000000002</v>
      </c>
      <c r="K271" s="629">
        <v>117100.30454545454</v>
      </c>
      <c r="L271" s="629">
        <f t="shared" ref="L271:L276" si="65">K271*J271</f>
        <v>255278.66390909092</v>
      </c>
      <c r="M271" s="629">
        <v>208116.40909090909</v>
      </c>
      <c r="N271" s="629">
        <f t="shared" ref="N271:N276" si="66">M271*J271</f>
        <v>453693.77181818185</v>
      </c>
      <c r="O271" s="539">
        <f t="shared" ref="O271:O276" si="67">N271+L271</f>
        <v>708972.43572727276</v>
      </c>
      <c r="P271" s="626"/>
    </row>
    <row r="272" spans="1:16" s="627" customFormat="1" ht="30.75" customHeight="1" x14ac:dyDescent="0.25">
      <c r="A272" s="460" t="s">
        <v>843</v>
      </c>
      <c r="B272" s="451" t="s">
        <v>386</v>
      </c>
      <c r="C272" s="625" t="s">
        <v>153</v>
      </c>
      <c r="D272" s="628">
        <v>175.57</v>
      </c>
      <c r="E272" s="563">
        <v>2711</v>
      </c>
      <c r="F272" s="563">
        <f t="shared" si="62"/>
        <v>475970.26999999996</v>
      </c>
      <c r="G272" s="563">
        <v>7373</v>
      </c>
      <c r="H272" s="563">
        <f t="shared" si="63"/>
        <v>1294477.6099999999</v>
      </c>
      <c r="I272" s="523">
        <f t="shared" si="64"/>
        <v>1770447.88</v>
      </c>
      <c r="J272" s="356">
        <v>175.57</v>
      </c>
      <c r="K272" s="629">
        <v>2711</v>
      </c>
      <c r="L272" s="629">
        <f t="shared" si="65"/>
        <v>475970.26999999996</v>
      </c>
      <c r="M272" s="629">
        <v>7373</v>
      </c>
      <c r="N272" s="629">
        <f t="shared" si="66"/>
        <v>1294477.6099999999</v>
      </c>
      <c r="O272" s="539">
        <f t="shared" si="67"/>
        <v>1770447.88</v>
      </c>
      <c r="P272" s="626"/>
    </row>
    <row r="273" spans="1:16" s="624" customFormat="1" ht="17.45" hidden="1" customHeight="1" x14ac:dyDescent="0.25">
      <c r="A273" s="460" t="s">
        <v>844</v>
      </c>
      <c r="B273" s="451" t="s">
        <v>387</v>
      </c>
      <c r="C273" s="625" t="s">
        <v>31</v>
      </c>
      <c r="D273" s="561">
        <v>1</v>
      </c>
      <c r="E273" s="562">
        <v>160029.60000000003</v>
      </c>
      <c r="F273" s="562">
        <f t="shared" si="62"/>
        <v>160029.60000000003</v>
      </c>
      <c r="G273" s="562">
        <v>163827.396564</v>
      </c>
      <c r="H273" s="562">
        <f t="shared" si="63"/>
        <v>163827.396564</v>
      </c>
      <c r="I273" s="510">
        <f t="shared" si="64"/>
        <v>323856.99656400003</v>
      </c>
      <c r="J273" s="356"/>
      <c r="K273" s="562">
        <v>160029.60000000003</v>
      </c>
      <c r="L273" s="562">
        <f t="shared" si="65"/>
        <v>0</v>
      </c>
      <c r="M273" s="562">
        <v>163827.396564</v>
      </c>
      <c r="N273" s="562">
        <f t="shared" si="66"/>
        <v>0</v>
      </c>
      <c r="O273" s="510">
        <f t="shared" si="67"/>
        <v>0</v>
      </c>
    </row>
    <row r="274" spans="1:16" s="624" customFormat="1" ht="17.45" hidden="1" customHeight="1" x14ac:dyDescent="0.25">
      <c r="A274" s="460" t="s">
        <v>845</v>
      </c>
      <c r="B274" s="451" t="s">
        <v>388</v>
      </c>
      <c r="C274" s="625" t="s">
        <v>153</v>
      </c>
      <c r="D274" s="561">
        <v>28.8</v>
      </c>
      <c r="E274" s="562">
        <v>5549.8059027777781</v>
      </c>
      <c r="F274" s="562">
        <f t="shared" si="62"/>
        <v>159834.41</v>
      </c>
      <c r="G274" s="562">
        <v>5516.6493055555557</v>
      </c>
      <c r="H274" s="562">
        <f t="shared" si="63"/>
        <v>158879.5</v>
      </c>
      <c r="I274" s="510">
        <f t="shared" si="64"/>
        <v>318713.91000000003</v>
      </c>
      <c r="J274" s="356"/>
      <c r="K274" s="562">
        <v>5549.8059027777781</v>
      </c>
      <c r="L274" s="562">
        <f t="shared" si="65"/>
        <v>0</v>
      </c>
      <c r="M274" s="562">
        <v>5516.6493055555557</v>
      </c>
      <c r="N274" s="562">
        <f t="shared" si="66"/>
        <v>0</v>
      </c>
      <c r="O274" s="510">
        <f t="shared" si="67"/>
        <v>0</v>
      </c>
    </row>
    <row r="275" spans="1:16" s="627" customFormat="1" ht="27.75" customHeight="1" x14ac:dyDescent="0.25">
      <c r="A275" s="460" t="s">
        <v>846</v>
      </c>
      <c r="B275" s="451" t="s">
        <v>389</v>
      </c>
      <c r="C275" s="625" t="s">
        <v>31</v>
      </c>
      <c r="D275" s="561">
        <v>1</v>
      </c>
      <c r="E275" s="562">
        <v>964481.42160000012</v>
      </c>
      <c r="F275" s="562">
        <f t="shared" si="62"/>
        <v>964481.42160000012</v>
      </c>
      <c r="G275" s="562">
        <v>614568.74336000008</v>
      </c>
      <c r="H275" s="562">
        <f t="shared" si="63"/>
        <v>614568.74336000008</v>
      </c>
      <c r="I275" s="510">
        <f t="shared" si="64"/>
        <v>1579050.1649600002</v>
      </c>
      <c r="J275" s="356">
        <v>1</v>
      </c>
      <c r="K275" s="629">
        <v>964481.42160000012</v>
      </c>
      <c r="L275" s="629">
        <f t="shared" si="65"/>
        <v>964481.42160000012</v>
      </c>
      <c r="M275" s="629">
        <v>614568.74336000008</v>
      </c>
      <c r="N275" s="629">
        <f t="shared" si="66"/>
        <v>614568.74336000008</v>
      </c>
      <c r="O275" s="539">
        <f t="shared" si="67"/>
        <v>1579050.1649600002</v>
      </c>
      <c r="P275" s="626"/>
    </row>
    <row r="276" spans="1:16" s="624" customFormat="1" ht="17.45" hidden="1" customHeight="1" x14ac:dyDescent="0.25">
      <c r="A276" s="460" t="s">
        <v>847</v>
      </c>
      <c r="B276" s="451" t="s">
        <v>390</v>
      </c>
      <c r="C276" s="625" t="s">
        <v>33</v>
      </c>
      <c r="D276" s="561">
        <v>0.33700000000000002</v>
      </c>
      <c r="E276" s="562">
        <v>189131.25</v>
      </c>
      <c r="F276" s="562">
        <f t="shared" si="62"/>
        <v>63737.231250000004</v>
      </c>
      <c r="G276" s="562">
        <v>397529.97032640944</v>
      </c>
      <c r="H276" s="562">
        <f t="shared" si="63"/>
        <v>133967.59999999998</v>
      </c>
      <c r="I276" s="510">
        <f t="shared" si="64"/>
        <v>197704.83124999999</v>
      </c>
      <c r="J276" s="356"/>
      <c r="K276" s="562">
        <v>189131.25</v>
      </c>
      <c r="L276" s="562">
        <f t="shared" si="65"/>
        <v>0</v>
      </c>
      <c r="M276" s="562">
        <v>397529.97032640944</v>
      </c>
      <c r="N276" s="562">
        <f t="shared" si="66"/>
        <v>0</v>
      </c>
      <c r="O276" s="510">
        <f t="shared" si="67"/>
        <v>0</v>
      </c>
    </row>
    <row r="277" spans="1:16" s="411" customFormat="1" ht="17.45" hidden="1" customHeight="1" x14ac:dyDescent="0.25">
      <c r="A277" s="585" t="s">
        <v>391</v>
      </c>
      <c r="B277" s="579" t="s">
        <v>392</v>
      </c>
      <c r="C277" s="580"/>
      <c r="D277" s="516"/>
      <c r="E277" s="502"/>
      <c r="F277" s="502">
        <f>SUM(F278:F289)</f>
        <v>1005899.4</v>
      </c>
      <c r="G277" s="502"/>
      <c r="H277" s="502">
        <f>SUM(H278:H289)</f>
        <v>1844928.9000000001</v>
      </c>
      <c r="I277" s="502">
        <f>SUM(I278:I289)</f>
        <v>2850828.3000000003</v>
      </c>
      <c r="J277" s="580"/>
      <c r="K277" s="588"/>
      <c r="L277" s="588">
        <f>SUM(L278:L289)</f>
        <v>0</v>
      </c>
      <c r="M277" s="588"/>
      <c r="N277" s="588">
        <f>SUM(N278:N289)</f>
        <v>0</v>
      </c>
      <c r="O277" s="588">
        <f>SUM(O278:O289)</f>
        <v>0</v>
      </c>
    </row>
    <row r="278" spans="1:16" s="410" customFormat="1" ht="15.75" hidden="1" x14ac:dyDescent="0.25">
      <c r="A278" s="463" t="s">
        <v>848</v>
      </c>
      <c r="B278" s="461" t="s">
        <v>393</v>
      </c>
      <c r="C278" s="462" t="s">
        <v>31</v>
      </c>
      <c r="D278" s="521">
        <v>1</v>
      </c>
      <c r="E278" s="510">
        <v>6550</v>
      </c>
      <c r="F278" s="510">
        <f t="shared" ref="F278:F289" si="68">E278*D278</f>
        <v>6550</v>
      </c>
      <c r="G278" s="510">
        <v>55450.200000000004</v>
      </c>
      <c r="H278" s="510">
        <f t="shared" ref="H278:H288" si="69">G278*D278</f>
        <v>55450.200000000004</v>
      </c>
      <c r="I278" s="510">
        <f t="shared" ref="I278:I289" si="70">H278+F278</f>
        <v>62000.200000000004</v>
      </c>
      <c r="J278" s="462"/>
      <c r="K278" s="510">
        <v>6550</v>
      </c>
      <c r="L278" s="510">
        <f t="shared" ref="L278:L289" si="71">K278*J278</f>
        <v>0</v>
      </c>
      <c r="M278" s="510">
        <v>55450.200000000004</v>
      </c>
      <c r="N278" s="510">
        <f t="shared" ref="N278:N288" si="72">M278*J278</f>
        <v>0</v>
      </c>
      <c r="O278" s="510">
        <f t="shared" ref="O278:O289" si="73">N278+L278</f>
        <v>0</v>
      </c>
    </row>
    <row r="279" spans="1:16" s="410" customFormat="1" ht="15.75" hidden="1" x14ac:dyDescent="0.25">
      <c r="A279" s="463" t="s">
        <v>849</v>
      </c>
      <c r="B279" s="461" t="s">
        <v>394</v>
      </c>
      <c r="C279" s="462" t="s">
        <v>31</v>
      </c>
      <c r="D279" s="521">
        <v>1</v>
      </c>
      <c r="E279" s="510">
        <v>6550</v>
      </c>
      <c r="F279" s="510">
        <f t="shared" si="68"/>
        <v>6550</v>
      </c>
      <c r="G279" s="510">
        <v>36189.4</v>
      </c>
      <c r="H279" s="510">
        <f t="shared" si="69"/>
        <v>36189.4</v>
      </c>
      <c r="I279" s="510">
        <f t="shared" si="70"/>
        <v>42739.4</v>
      </c>
      <c r="J279" s="462"/>
      <c r="K279" s="510">
        <v>6550</v>
      </c>
      <c r="L279" s="510">
        <f t="shared" si="71"/>
        <v>0</v>
      </c>
      <c r="M279" s="510">
        <v>36189.4</v>
      </c>
      <c r="N279" s="510">
        <f t="shared" si="72"/>
        <v>0</v>
      </c>
      <c r="O279" s="510">
        <f t="shared" si="73"/>
        <v>0</v>
      </c>
    </row>
    <row r="280" spans="1:16" s="410" customFormat="1" ht="15.75" hidden="1" x14ac:dyDescent="0.25">
      <c r="A280" s="463" t="s">
        <v>850</v>
      </c>
      <c r="B280" s="461" t="s">
        <v>377</v>
      </c>
      <c r="C280" s="462" t="s">
        <v>378</v>
      </c>
      <c r="D280" s="521">
        <v>30</v>
      </c>
      <c r="E280" s="510">
        <v>232</v>
      </c>
      <c r="F280" s="510">
        <f t="shared" si="68"/>
        <v>6960</v>
      </c>
      <c r="G280" s="510">
        <v>611</v>
      </c>
      <c r="H280" s="510">
        <f t="shared" si="69"/>
        <v>18330</v>
      </c>
      <c r="I280" s="510">
        <f t="shared" si="70"/>
        <v>25290</v>
      </c>
      <c r="J280" s="462"/>
      <c r="K280" s="510">
        <v>232</v>
      </c>
      <c r="L280" s="510">
        <f t="shared" si="71"/>
        <v>0</v>
      </c>
      <c r="M280" s="510">
        <v>611</v>
      </c>
      <c r="N280" s="510">
        <f t="shared" si="72"/>
        <v>0</v>
      </c>
      <c r="O280" s="510">
        <f t="shared" si="73"/>
        <v>0</v>
      </c>
    </row>
    <row r="281" spans="1:16" s="410" customFormat="1" ht="15.75" hidden="1" x14ac:dyDescent="0.25">
      <c r="A281" s="463" t="s">
        <v>851</v>
      </c>
      <c r="B281" s="461" t="s">
        <v>379</v>
      </c>
      <c r="C281" s="462" t="s">
        <v>378</v>
      </c>
      <c r="D281" s="521">
        <v>800</v>
      </c>
      <c r="E281" s="510">
        <v>182</v>
      </c>
      <c r="F281" s="510">
        <f t="shared" si="68"/>
        <v>145600</v>
      </c>
      <c r="G281" s="510">
        <v>184.6</v>
      </c>
      <c r="H281" s="510">
        <f t="shared" si="69"/>
        <v>147680</v>
      </c>
      <c r="I281" s="510">
        <f t="shared" si="70"/>
        <v>293280</v>
      </c>
      <c r="J281" s="462"/>
      <c r="K281" s="510">
        <v>182</v>
      </c>
      <c r="L281" s="510">
        <f t="shared" si="71"/>
        <v>0</v>
      </c>
      <c r="M281" s="510">
        <v>184.6</v>
      </c>
      <c r="N281" s="510">
        <f t="shared" si="72"/>
        <v>0</v>
      </c>
      <c r="O281" s="510">
        <f t="shared" si="73"/>
        <v>0</v>
      </c>
    </row>
    <row r="282" spans="1:16" s="410" customFormat="1" ht="25.5" hidden="1" x14ac:dyDescent="0.25">
      <c r="A282" s="463" t="s">
        <v>852</v>
      </c>
      <c r="B282" s="461" t="s">
        <v>395</v>
      </c>
      <c r="C282" s="462" t="s">
        <v>378</v>
      </c>
      <c r="D282" s="521">
        <v>260</v>
      </c>
      <c r="E282" s="510">
        <v>182</v>
      </c>
      <c r="F282" s="510">
        <f t="shared" si="68"/>
        <v>47320</v>
      </c>
      <c r="G282" s="510">
        <v>239.20000000000002</v>
      </c>
      <c r="H282" s="510">
        <f t="shared" si="69"/>
        <v>62192.000000000007</v>
      </c>
      <c r="I282" s="510">
        <f t="shared" si="70"/>
        <v>109512</v>
      </c>
      <c r="J282" s="462"/>
      <c r="K282" s="510">
        <v>182</v>
      </c>
      <c r="L282" s="510">
        <f t="shared" si="71"/>
        <v>0</v>
      </c>
      <c r="M282" s="510">
        <v>239.20000000000002</v>
      </c>
      <c r="N282" s="510">
        <f t="shared" si="72"/>
        <v>0</v>
      </c>
      <c r="O282" s="510">
        <f t="shared" si="73"/>
        <v>0</v>
      </c>
    </row>
    <row r="283" spans="1:16" s="410" customFormat="1" ht="25.5" hidden="1" x14ac:dyDescent="0.25">
      <c r="A283" s="463" t="s">
        <v>853</v>
      </c>
      <c r="B283" s="461" t="s">
        <v>396</v>
      </c>
      <c r="C283" s="462" t="s">
        <v>31</v>
      </c>
      <c r="D283" s="521">
        <v>78</v>
      </c>
      <c r="E283" s="510">
        <v>1865</v>
      </c>
      <c r="F283" s="510">
        <f t="shared" si="68"/>
        <v>145470</v>
      </c>
      <c r="G283" s="510">
        <v>6208.4</v>
      </c>
      <c r="H283" s="510">
        <f t="shared" si="69"/>
        <v>484255.19999999995</v>
      </c>
      <c r="I283" s="510">
        <f t="shared" si="70"/>
        <v>629725.19999999995</v>
      </c>
      <c r="J283" s="462"/>
      <c r="K283" s="510">
        <v>1865</v>
      </c>
      <c r="L283" s="510">
        <f t="shared" si="71"/>
        <v>0</v>
      </c>
      <c r="M283" s="510">
        <v>6208.4</v>
      </c>
      <c r="N283" s="510">
        <f t="shared" si="72"/>
        <v>0</v>
      </c>
      <c r="O283" s="510">
        <f t="shared" si="73"/>
        <v>0</v>
      </c>
    </row>
    <row r="284" spans="1:16" s="410" customFormat="1" ht="15.75" hidden="1" x14ac:dyDescent="0.25">
      <c r="A284" s="463" t="s">
        <v>854</v>
      </c>
      <c r="B284" s="461" t="s">
        <v>397</v>
      </c>
      <c r="C284" s="462" t="s">
        <v>31</v>
      </c>
      <c r="D284" s="521">
        <v>15</v>
      </c>
      <c r="E284" s="510">
        <v>1865</v>
      </c>
      <c r="F284" s="510">
        <f t="shared" si="68"/>
        <v>27975</v>
      </c>
      <c r="G284" s="510">
        <v>18060.8</v>
      </c>
      <c r="H284" s="510">
        <f t="shared" si="69"/>
        <v>270912</v>
      </c>
      <c r="I284" s="510">
        <f t="shared" si="70"/>
        <v>298887</v>
      </c>
      <c r="J284" s="462"/>
      <c r="K284" s="510">
        <v>1865</v>
      </c>
      <c r="L284" s="510">
        <f t="shared" si="71"/>
        <v>0</v>
      </c>
      <c r="M284" s="510">
        <v>18060.8</v>
      </c>
      <c r="N284" s="510">
        <f t="shared" si="72"/>
        <v>0</v>
      </c>
      <c r="O284" s="510">
        <f t="shared" si="73"/>
        <v>0</v>
      </c>
    </row>
    <row r="285" spans="1:16" s="410" customFormat="1" ht="25.5" hidden="1" x14ac:dyDescent="0.25">
      <c r="A285" s="463" t="s">
        <v>855</v>
      </c>
      <c r="B285" s="461" t="s">
        <v>398</v>
      </c>
      <c r="C285" s="462" t="s">
        <v>31</v>
      </c>
      <c r="D285" s="521">
        <v>41</v>
      </c>
      <c r="E285" s="510">
        <v>1865</v>
      </c>
      <c r="F285" s="510">
        <f t="shared" si="68"/>
        <v>76465</v>
      </c>
      <c r="G285" s="510">
        <v>8098.8</v>
      </c>
      <c r="H285" s="510">
        <f t="shared" si="69"/>
        <v>332050.8</v>
      </c>
      <c r="I285" s="510">
        <f t="shared" si="70"/>
        <v>408515.8</v>
      </c>
      <c r="J285" s="462"/>
      <c r="K285" s="510">
        <v>1865</v>
      </c>
      <c r="L285" s="510">
        <f t="shared" si="71"/>
        <v>0</v>
      </c>
      <c r="M285" s="510">
        <v>8098.8</v>
      </c>
      <c r="N285" s="510">
        <f t="shared" si="72"/>
        <v>0</v>
      </c>
      <c r="O285" s="510">
        <f t="shared" si="73"/>
        <v>0</v>
      </c>
    </row>
    <row r="286" spans="1:16" s="410" customFormat="1" ht="25.5" hidden="1" x14ac:dyDescent="0.25">
      <c r="A286" s="463" t="s">
        <v>856</v>
      </c>
      <c r="B286" s="461" t="s">
        <v>399</v>
      </c>
      <c r="C286" s="462" t="s">
        <v>31</v>
      </c>
      <c r="D286" s="521">
        <v>3</v>
      </c>
      <c r="E286" s="510">
        <v>1865</v>
      </c>
      <c r="F286" s="510">
        <f t="shared" si="68"/>
        <v>5595</v>
      </c>
      <c r="G286" s="510">
        <v>1424.6</v>
      </c>
      <c r="H286" s="510">
        <f t="shared" si="69"/>
        <v>4273.7999999999993</v>
      </c>
      <c r="I286" s="510">
        <f t="shared" si="70"/>
        <v>9868.7999999999993</v>
      </c>
      <c r="J286" s="462"/>
      <c r="K286" s="510">
        <v>1865</v>
      </c>
      <c r="L286" s="510">
        <f t="shared" si="71"/>
        <v>0</v>
      </c>
      <c r="M286" s="510">
        <v>1424.6</v>
      </c>
      <c r="N286" s="510">
        <f t="shared" si="72"/>
        <v>0</v>
      </c>
      <c r="O286" s="510">
        <f t="shared" si="73"/>
        <v>0</v>
      </c>
    </row>
    <row r="287" spans="1:16" s="410" customFormat="1" ht="15.75" hidden="1" x14ac:dyDescent="0.25">
      <c r="A287" s="463" t="s">
        <v>857</v>
      </c>
      <c r="B287" s="461" t="s">
        <v>400</v>
      </c>
      <c r="C287" s="462" t="s">
        <v>378</v>
      </c>
      <c r="D287" s="521">
        <v>351</v>
      </c>
      <c r="E287" s="510">
        <v>838.40000000000009</v>
      </c>
      <c r="F287" s="510">
        <f t="shared" si="68"/>
        <v>294278.40000000002</v>
      </c>
      <c r="G287" s="510">
        <v>699.4</v>
      </c>
      <c r="H287" s="510">
        <f t="shared" si="69"/>
        <v>245489.4</v>
      </c>
      <c r="I287" s="510">
        <f t="shared" si="70"/>
        <v>539767.80000000005</v>
      </c>
      <c r="J287" s="462"/>
      <c r="K287" s="510">
        <v>838.40000000000009</v>
      </c>
      <c r="L287" s="510">
        <f t="shared" si="71"/>
        <v>0</v>
      </c>
      <c r="M287" s="510">
        <v>699.4</v>
      </c>
      <c r="N287" s="510">
        <f t="shared" si="72"/>
        <v>0</v>
      </c>
      <c r="O287" s="510">
        <f t="shared" si="73"/>
        <v>0</v>
      </c>
    </row>
    <row r="288" spans="1:16" s="410" customFormat="1" ht="15.75" hidden="1" x14ac:dyDescent="0.25">
      <c r="A288" s="463" t="s">
        <v>858</v>
      </c>
      <c r="B288" s="461" t="s">
        <v>401</v>
      </c>
      <c r="C288" s="462" t="s">
        <v>224</v>
      </c>
      <c r="D288" s="521">
        <v>1</v>
      </c>
      <c r="E288" s="510">
        <v>192832</v>
      </c>
      <c r="F288" s="510">
        <f t="shared" si="68"/>
        <v>192832</v>
      </c>
      <c r="G288" s="510">
        <v>188106.1</v>
      </c>
      <c r="H288" s="510">
        <f t="shared" si="69"/>
        <v>188106.1</v>
      </c>
      <c r="I288" s="510">
        <f t="shared" si="70"/>
        <v>380938.1</v>
      </c>
      <c r="J288" s="462"/>
      <c r="K288" s="510">
        <v>192832</v>
      </c>
      <c r="L288" s="510">
        <f t="shared" si="71"/>
        <v>0</v>
      </c>
      <c r="M288" s="510">
        <v>188106.1</v>
      </c>
      <c r="N288" s="510">
        <f t="shared" si="72"/>
        <v>0</v>
      </c>
      <c r="O288" s="510">
        <f t="shared" si="73"/>
        <v>0</v>
      </c>
    </row>
    <row r="289" spans="1:45" s="410" customFormat="1" ht="15.75" hidden="1" x14ac:dyDescent="0.25">
      <c r="A289" s="463" t="s">
        <v>859</v>
      </c>
      <c r="B289" s="461" t="s">
        <v>358</v>
      </c>
      <c r="C289" s="462" t="s">
        <v>224</v>
      </c>
      <c r="D289" s="521">
        <v>1</v>
      </c>
      <c r="E289" s="510">
        <v>50304</v>
      </c>
      <c r="F289" s="510">
        <f t="shared" si="68"/>
        <v>50304</v>
      </c>
      <c r="G289" s="510"/>
      <c r="H289" s="510"/>
      <c r="I289" s="510">
        <f t="shared" si="70"/>
        <v>50304</v>
      </c>
      <c r="J289" s="462"/>
      <c r="K289" s="510">
        <v>50304</v>
      </c>
      <c r="L289" s="510">
        <f t="shared" si="71"/>
        <v>0</v>
      </c>
      <c r="M289" s="510"/>
      <c r="N289" s="510"/>
      <c r="O289" s="510">
        <f t="shared" si="73"/>
        <v>0</v>
      </c>
    </row>
    <row r="290" spans="1:45" s="242" customFormat="1" ht="17.45" customHeight="1" x14ac:dyDescent="0.25">
      <c r="A290" s="585" t="s">
        <v>402</v>
      </c>
      <c r="B290" s="579" t="s">
        <v>403</v>
      </c>
      <c r="C290" s="580"/>
      <c r="D290" s="541"/>
      <c r="E290" s="542"/>
      <c r="F290" s="542">
        <f>F294+F300+F306+F309+F316+F323+F328+F339+F346+F350+F353+F291</f>
        <v>78289634.071999997</v>
      </c>
      <c r="G290" s="542"/>
      <c r="H290" s="542">
        <f>H294+H300+H306+H309+H316+H323+H328+H339+H346+H350+H353+H291</f>
        <v>52690771.949999996</v>
      </c>
      <c r="I290" s="542">
        <f>I294+I300+I306+I309+I316+I323+I328+I339+I346+I350+I353+I291</f>
        <v>130980406.022</v>
      </c>
      <c r="J290" s="580"/>
      <c r="K290" s="583"/>
      <c r="L290" s="583">
        <f>L294+L300+L306+L309+L316+L323+L328+L339+L346+L350+L353+L291</f>
        <v>36341785.093246996</v>
      </c>
      <c r="M290" s="583"/>
      <c r="N290" s="583">
        <f>N294+N300+N306+N309+N316+N323+N328+N339+N346+N350+N353+N291</f>
        <v>4985261.1265899995</v>
      </c>
      <c r="O290" s="583">
        <f>O294+O300+O306+O309+O316+O323+O328+O339+O346+O350+O353+O291</f>
        <v>41327046.219836995</v>
      </c>
      <c r="P290" s="560"/>
    </row>
    <row r="291" spans="1:45" s="410" customFormat="1" ht="17.45" hidden="1" customHeight="1" x14ac:dyDescent="0.25">
      <c r="A291" s="468" t="s">
        <v>860</v>
      </c>
      <c r="B291" s="453" t="s">
        <v>404</v>
      </c>
      <c r="C291" s="456"/>
      <c r="D291" s="435"/>
      <c r="E291" s="434"/>
      <c r="F291" s="434">
        <f>SUM(F292:F293)</f>
        <v>653914.01</v>
      </c>
      <c r="G291" s="434"/>
      <c r="H291" s="434">
        <f>SUM(H292:H293)</f>
        <v>4997424.9000000004</v>
      </c>
      <c r="I291" s="434">
        <f>SUM(I292:I293)</f>
        <v>5651338.9100000001</v>
      </c>
      <c r="J291" s="493"/>
      <c r="K291" s="434"/>
      <c r="L291" s="434">
        <f>SUM(L292:L293)</f>
        <v>0</v>
      </c>
      <c r="M291" s="434"/>
      <c r="N291" s="434">
        <f>SUM(N292:N293)</f>
        <v>0</v>
      </c>
      <c r="O291" s="434">
        <f>SUM(O292:O293)</f>
        <v>0</v>
      </c>
    </row>
    <row r="292" spans="1:45" s="624" customFormat="1" ht="17.45" hidden="1" customHeight="1" x14ac:dyDescent="0.25">
      <c r="A292" s="460" t="s">
        <v>861</v>
      </c>
      <c r="B292" s="469" t="s">
        <v>405</v>
      </c>
      <c r="C292" s="470" t="s">
        <v>31</v>
      </c>
      <c r="D292" s="428">
        <v>1</v>
      </c>
      <c r="E292" s="510">
        <v>239562.32</v>
      </c>
      <c r="F292" s="510">
        <f>E292*D292</f>
        <v>239562.32</v>
      </c>
      <c r="G292" s="510">
        <v>1951576.9000000001</v>
      </c>
      <c r="H292" s="510">
        <f>G292*D292</f>
        <v>1951576.9000000001</v>
      </c>
      <c r="I292" s="510">
        <f>H292+F292</f>
        <v>2191139.2200000002</v>
      </c>
      <c r="J292" s="470"/>
      <c r="K292" s="510">
        <v>239562.32</v>
      </c>
      <c r="L292" s="510">
        <f>K292*J292</f>
        <v>0</v>
      </c>
      <c r="M292" s="510">
        <v>1951576.9000000001</v>
      </c>
      <c r="N292" s="510">
        <f>M292*J292</f>
        <v>0</v>
      </c>
      <c r="O292" s="510">
        <f>N292+L292</f>
        <v>0</v>
      </c>
    </row>
    <row r="293" spans="1:45" s="624" customFormat="1" ht="17.45" hidden="1" customHeight="1" x14ac:dyDescent="0.25">
      <c r="A293" s="460" t="s">
        <v>862</v>
      </c>
      <c r="B293" s="469" t="s">
        <v>406</v>
      </c>
      <c r="C293" s="470" t="s">
        <v>31</v>
      </c>
      <c r="D293" s="428">
        <v>1</v>
      </c>
      <c r="E293" s="510">
        <v>414351.69</v>
      </c>
      <c r="F293" s="510">
        <f>E293*D293</f>
        <v>414351.69</v>
      </c>
      <c r="G293" s="510">
        <v>3045848</v>
      </c>
      <c r="H293" s="510">
        <f>G293*D293</f>
        <v>3045848</v>
      </c>
      <c r="I293" s="510">
        <f>H293+F293</f>
        <v>3460199.69</v>
      </c>
      <c r="J293" s="470"/>
      <c r="K293" s="510">
        <v>414351.69</v>
      </c>
      <c r="L293" s="510">
        <f>K293*J293</f>
        <v>0</v>
      </c>
      <c r="M293" s="510">
        <v>3045848</v>
      </c>
      <c r="N293" s="510">
        <f>M293*J293</f>
        <v>0</v>
      </c>
      <c r="O293" s="510">
        <f>N293+L293</f>
        <v>0</v>
      </c>
    </row>
    <row r="294" spans="1:45" ht="17.45" hidden="1" customHeight="1" x14ac:dyDescent="0.25">
      <c r="A294" s="468" t="s">
        <v>863</v>
      </c>
      <c r="B294" s="453" t="s">
        <v>407</v>
      </c>
      <c r="C294" s="456"/>
      <c r="D294" s="514"/>
      <c r="E294" s="515"/>
      <c r="F294" s="515">
        <f>SUM(F295:F299)</f>
        <v>940253</v>
      </c>
      <c r="G294" s="515"/>
      <c r="H294" s="515">
        <f>SUM(H295:H299)</f>
        <v>4679140.0500000007</v>
      </c>
      <c r="I294" s="513">
        <f>SUM(I295:I299)</f>
        <v>5619393.0500000007</v>
      </c>
      <c r="J294" s="493"/>
      <c r="K294" s="515"/>
      <c r="L294" s="515">
        <f>SUM(L295:L299)</f>
        <v>0</v>
      </c>
      <c r="M294" s="515"/>
      <c r="N294" s="515">
        <f>SUM(N295:N299)</f>
        <v>0</v>
      </c>
      <c r="O294" s="513">
        <f>SUM(O295:O299)</f>
        <v>0</v>
      </c>
    </row>
    <row r="295" spans="1:45" s="410" customFormat="1" ht="25.5" hidden="1" x14ac:dyDescent="0.25">
      <c r="A295" s="471" t="s">
        <v>864</v>
      </c>
      <c r="B295" s="457" t="s">
        <v>408</v>
      </c>
      <c r="C295" s="470" t="s">
        <v>31</v>
      </c>
      <c r="D295" s="428">
        <v>3</v>
      </c>
      <c r="E295" s="510">
        <v>34934</v>
      </c>
      <c r="F295" s="510">
        <f>E295*D295</f>
        <v>104802</v>
      </c>
      <c r="G295" s="510">
        <v>78869.7</v>
      </c>
      <c r="H295" s="510">
        <f>G295*D295</f>
        <v>236609.09999999998</v>
      </c>
      <c r="I295" s="510">
        <f>H295+F295</f>
        <v>341411.1</v>
      </c>
      <c r="J295" s="470"/>
      <c r="K295" s="510">
        <v>34934</v>
      </c>
      <c r="L295" s="510">
        <f>K295*J295</f>
        <v>0</v>
      </c>
      <c r="M295" s="510">
        <v>78869.7</v>
      </c>
      <c r="N295" s="510">
        <f>M295*J295</f>
        <v>0</v>
      </c>
      <c r="O295" s="510">
        <f>N295+L295</f>
        <v>0</v>
      </c>
    </row>
    <row r="296" spans="1:45" s="410" customFormat="1" ht="25.5" hidden="1" x14ac:dyDescent="0.25">
      <c r="A296" s="471" t="s">
        <v>865</v>
      </c>
      <c r="B296" s="457" t="s">
        <v>409</v>
      </c>
      <c r="C296" s="470" t="s">
        <v>31</v>
      </c>
      <c r="D296" s="428">
        <v>1</v>
      </c>
      <c r="E296" s="510">
        <v>29801</v>
      </c>
      <c r="F296" s="510">
        <f>E296*D296</f>
        <v>29801</v>
      </c>
      <c r="G296" s="510">
        <v>63095.759999999995</v>
      </c>
      <c r="H296" s="510">
        <f>G296*D296</f>
        <v>63095.759999999995</v>
      </c>
      <c r="I296" s="510">
        <f>H296+F296</f>
        <v>92896.76</v>
      </c>
      <c r="J296" s="470"/>
      <c r="K296" s="510">
        <v>29801</v>
      </c>
      <c r="L296" s="510">
        <f>K296*J296</f>
        <v>0</v>
      </c>
      <c r="M296" s="510">
        <v>63095.759999999995</v>
      </c>
      <c r="N296" s="510">
        <f>M296*J296</f>
        <v>0</v>
      </c>
      <c r="O296" s="510">
        <f>N296+L296</f>
        <v>0</v>
      </c>
    </row>
    <row r="297" spans="1:45" s="410" customFormat="1" ht="15.75" hidden="1" x14ac:dyDescent="0.25">
      <c r="A297" s="471" t="s">
        <v>866</v>
      </c>
      <c r="B297" s="457" t="s">
        <v>410</v>
      </c>
      <c r="C297" s="470" t="s">
        <v>31</v>
      </c>
      <c r="D297" s="428">
        <v>1</v>
      </c>
      <c r="E297" s="510">
        <v>337980</v>
      </c>
      <c r="F297" s="510">
        <f>E297*D297</f>
        <v>337980</v>
      </c>
      <c r="G297" s="510">
        <v>1736492.9400000002</v>
      </c>
      <c r="H297" s="510">
        <f>G297*D297</f>
        <v>1736492.9400000002</v>
      </c>
      <c r="I297" s="510">
        <f>H297+F297</f>
        <v>2074472.9400000002</v>
      </c>
      <c r="J297" s="470"/>
      <c r="K297" s="510">
        <v>337980</v>
      </c>
      <c r="L297" s="510">
        <f>K297*J297</f>
        <v>0</v>
      </c>
      <c r="M297" s="510">
        <v>1736492.9400000002</v>
      </c>
      <c r="N297" s="510">
        <f>M297*J297</f>
        <v>0</v>
      </c>
      <c r="O297" s="510">
        <f>N297+L297</f>
        <v>0</v>
      </c>
    </row>
    <row r="298" spans="1:45" s="410" customFormat="1" ht="15.75" hidden="1" x14ac:dyDescent="0.25">
      <c r="A298" s="471" t="s">
        <v>867</v>
      </c>
      <c r="B298" s="457" t="s">
        <v>411</v>
      </c>
      <c r="C298" s="470" t="s">
        <v>31</v>
      </c>
      <c r="D298" s="428">
        <v>2</v>
      </c>
      <c r="E298" s="510">
        <v>66810</v>
      </c>
      <c r="F298" s="510">
        <f>E298*D298</f>
        <v>133620</v>
      </c>
      <c r="G298" s="510">
        <v>304200</v>
      </c>
      <c r="H298" s="510">
        <f>G298*D298</f>
        <v>608400</v>
      </c>
      <c r="I298" s="510">
        <f>H298+F298</f>
        <v>742020</v>
      </c>
      <c r="J298" s="470"/>
      <c r="K298" s="510">
        <v>66810</v>
      </c>
      <c r="L298" s="510">
        <f>K298*J298</f>
        <v>0</v>
      </c>
      <c r="M298" s="510">
        <v>304200</v>
      </c>
      <c r="N298" s="510">
        <f>M298*J298</f>
        <v>0</v>
      </c>
      <c r="O298" s="510">
        <f>N298+L298</f>
        <v>0</v>
      </c>
    </row>
    <row r="299" spans="1:45" s="412" customFormat="1" ht="15.75" hidden="1" x14ac:dyDescent="0.25">
      <c r="A299" s="471" t="s">
        <v>868</v>
      </c>
      <c r="B299" s="457" t="s">
        <v>412</v>
      </c>
      <c r="C299" s="470" t="s">
        <v>31</v>
      </c>
      <c r="D299" s="428">
        <v>5</v>
      </c>
      <c r="E299" s="510">
        <v>66810</v>
      </c>
      <c r="F299" s="510">
        <f>E299*D299</f>
        <v>334050</v>
      </c>
      <c r="G299" s="510">
        <v>406908.45</v>
      </c>
      <c r="H299" s="510">
        <f>G299*D299</f>
        <v>2034542.25</v>
      </c>
      <c r="I299" s="510">
        <f>H299+F299</f>
        <v>2368592.25</v>
      </c>
      <c r="J299" s="470"/>
      <c r="K299" s="539">
        <v>66810</v>
      </c>
      <c r="L299" s="539">
        <f>K299*J299</f>
        <v>0</v>
      </c>
      <c r="M299" s="539">
        <v>406908.45</v>
      </c>
      <c r="N299" s="539">
        <f>M299*J299</f>
        <v>0</v>
      </c>
      <c r="O299" s="539">
        <f>N299+L299</f>
        <v>0</v>
      </c>
      <c r="P299" s="410"/>
      <c r="Q299" s="410"/>
      <c r="R299" s="410"/>
      <c r="S299" s="410"/>
      <c r="T299" s="410"/>
      <c r="U299" s="410"/>
      <c r="V299" s="410"/>
      <c r="W299" s="410"/>
      <c r="X299" s="410"/>
      <c r="Y299" s="410"/>
      <c r="Z299" s="410"/>
      <c r="AA299" s="410"/>
      <c r="AB299" s="410"/>
      <c r="AC299" s="410"/>
      <c r="AD299" s="410"/>
      <c r="AE299" s="410"/>
      <c r="AF299" s="410"/>
      <c r="AG299" s="410"/>
      <c r="AH299" s="410"/>
      <c r="AI299" s="410"/>
      <c r="AJ299" s="410"/>
      <c r="AK299" s="410"/>
      <c r="AL299" s="410"/>
      <c r="AM299" s="410"/>
      <c r="AN299" s="410"/>
      <c r="AO299" s="410"/>
      <c r="AP299" s="410"/>
      <c r="AQ299" s="410"/>
      <c r="AR299" s="410"/>
      <c r="AS299" s="410"/>
    </row>
    <row r="300" spans="1:45" s="410" customFormat="1" ht="17.45" hidden="1" customHeight="1" x14ac:dyDescent="0.25">
      <c r="A300" s="468" t="s">
        <v>869</v>
      </c>
      <c r="B300" s="453" t="s">
        <v>413</v>
      </c>
      <c r="C300" s="456"/>
      <c r="D300" s="435"/>
      <c r="E300" s="434"/>
      <c r="F300" s="434">
        <f>SUM(F301:F305)</f>
        <v>491643</v>
      </c>
      <c r="G300" s="434"/>
      <c r="H300" s="434">
        <f>SUM(H301:H305)</f>
        <v>693238</v>
      </c>
      <c r="I300" s="434">
        <f>SUM(I301:I305)</f>
        <v>1184881</v>
      </c>
      <c r="J300" s="493"/>
      <c r="K300" s="434"/>
      <c r="L300" s="434">
        <f>SUM(L301:L305)</f>
        <v>0</v>
      </c>
      <c r="M300" s="434"/>
      <c r="N300" s="434">
        <f>SUM(N301:N305)</f>
        <v>0</v>
      </c>
      <c r="O300" s="434">
        <f>SUM(O301:O305)</f>
        <v>0</v>
      </c>
    </row>
    <row r="301" spans="1:45" s="410" customFormat="1" ht="25.5" hidden="1" x14ac:dyDescent="0.25">
      <c r="A301" s="471" t="s">
        <v>870</v>
      </c>
      <c r="B301" s="457" t="s">
        <v>414</v>
      </c>
      <c r="C301" s="470" t="s">
        <v>31</v>
      </c>
      <c r="D301" s="428">
        <v>7</v>
      </c>
      <c r="E301" s="430">
        <v>8646</v>
      </c>
      <c r="F301" s="430">
        <f>E301*D301</f>
        <v>60522</v>
      </c>
      <c r="G301" s="430">
        <v>22464</v>
      </c>
      <c r="H301" s="430">
        <f>G301*D301</f>
        <v>157248</v>
      </c>
      <c r="I301" s="430">
        <f>H301+F301</f>
        <v>217770</v>
      </c>
      <c r="J301" s="470"/>
      <c r="K301" s="430">
        <v>8646</v>
      </c>
      <c r="L301" s="430">
        <f>K301*J301</f>
        <v>0</v>
      </c>
      <c r="M301" s="430">
        <v>22464</v>
      </c>
      <c r="N301" s="430">
        <f>M301*J301</f>
        <v>0</v>
      </c>
      <c r="O301" s="430">
        <f>N301+L301</f>
        <v>0</v>
      </c>
    </row>
    <row r="302" spans="1:45" s="410" customFormat="1" ht="15.75" hidden="1" x14ac:dyDescent="0.25">
      <c r="A302" s="471" t="s">
        <v>871</v>
      </c>
      <c r="B302" s="457" t="s">
        <v>415</v>
      </c>
      <c r="C302" s="470" t="s">
        <v>33</v>
      </c>
      <c r="D302" s="428">
        <v>0.5</v>
      </c>
      <c r="E302" s="430">
        <v>39300</v>
      </c>
      <c r="F302" s="430">
        <f>E302*D302</f>
        <v>19650</v>
      </c>
      <c r="G302" s="430">
        <v>87100</v>
      </c>
      <c r="H302" s="430">
        <f>G302*D302</f>
        <v>43550</v>
      </c>
      <c r="I302" s="430">
        <f>H302+F302</f>
        <v>63200</v>
      </c>
      <c r="J302" s="470"/>
      <c r="K302" s="430">
        <v>39300</v>
      </c>
      <c r="L302" s="430">
        <f>K302*J302</f>
        <v>0</v>
      </c>
      <c r="M302" s="430">
        <v>87100</v>
      </c>
      <c r="N302" s="430">
        <f>M302*J302</f>
        <v>0</v>
      </c>
      <c r="O302" s="430">
        <f>N302+L302</f>
        <v>0</v>
      </c>
    </row>
    <row r="303" spans="1:45" s="410" customFormat="1" ht="15.75" hidden="1" x14ac:dyDescent="0.25">
      <c r="A303" s="471" t="s">
        <v>872</v>
      </c>
      <c r="B303" s="457" t="s">
        <v>416</v>
      </c>
      <c r="C303" s="470" t="s">
        <v>33</v>
      </c>
      <c r="D303" s="428">
        <v>0.2</v>
      </c>
      <c r="E303" s="430">
        <v>39300</v>
      </c>
      <c r="F303" s="430">
        <f>E303*D303</f>
        <v>7860</v>
      </c>
      <c r="G303" s="430">
        <v>87100</v>
      </c>
      <c r="H303" s="430">
        <f>G303*D303</f>
        <v>17420</v>
      </c>
      <c r="I303" s="430">
        <f>H303+F303</f>
        <v>25280</v>
      </c>
      <c r="J303" s="470"/>
      <c r="K303" s="430">
        <v>39300</v>
      </c>
      <c r="L303" s="430">
        <f>K303*J303</f>
        <v>0</v>
      </c>
      <c r="M303" s="430">
        <v>87100</v>
      </c>
      <c r="N303" s="430">
        <f>M303*J303</f>
        <v>0</v>
      </c>
      <c r="O303" s="430">
        <f>N303+L303</f>
        <v>0</v>
      </c>
    </row>
    <row r="304" spans="1:45" s="410" customFormat="1" ht="25.5" hidden="1" x14ac:dyDescent="0.25">
      <c r="A304" s="471" t="s">
        <v>873</v>
      </c>
      <c r="B304" s="457" t="s">
        <v>417</v>
      </c>
      <c r="C304" s="470" t="s">
        <v>171</v>
      </c>
      <c r="D304" s="428">
        <v>22</v>
      </c>
      <c r="E304" s="430">
        <v>10218</v>
      </c>
      <c r="F304" s="430">
        <f>E304*D304</f>
        <v>224796</v>
      </c>
      <c r="G304" s="430">
        <v>5460</v>
      </c>
      <c r="H304" s="430">
        <f>G304*D304</f>
        <v>120120</v>
      </c>
      <c r="I304" s="430">
        <f>H304+F304</f>
        <v>344916</v>
      </c>
      <c r="J304" s="470"/>
      <c r="K304" s="430">
        <v>10218</v>
      </c>
      <c r="L304" s="430">
        <f>K304*J304</f>
        <v>0</v>
      </c>
      <c r="M304" s="430">
        <v>5460</v>
      </c>
      <c r="N304" s="430">
        <f>M304*J304</f>
        <v>0</v>
      </c>
      <c r="O304" s="430">
        <f>N304+L304</f>
        <v>0</v>
      </c>
    </row>
    <row r="305" spans="1:16" s="410" customFormat="1" ht="15.75" hidden="1" x14ac:dyDescent="0.25">
      <c r="A305" s="471" t="s">
        <v>874</v>
      </c>
      <c r="B305" s="457" t="s">
        <v>418</v>
      </c>
      <c r="C305" s="470" t="s">
        <v>153</v>
      </c>
      <c r="D305" s="428">
        <v>91</v>
      </c>
      <c r="E305" s="430">
        <v>1965</v>
      </c>
      <c r="F305" s="430">
        <f>E305*D305</f>
        <v>178815</v>
      </c>
      <c r="G305" s="430">
        <v>3900</v>
      </c>
      <c r="H305" s="430">
        <f>G305*D305</f>
        <v>354900</v>
      </c>
      <c r="I305" s="430">
        <f>H305+F305</f>
        <v>533715</v>
      </c>
      <c r="J305" s="470"/>
      <c r="K305" s="430">
        <v>1965</v>
      </c>
      <c r="L305" s="430">
        <f>K305*J305</f>
        <v>0</v>
      </c>
      <c r="M305" s="430">
        <v>3900</v>
      </c>
      <c r="N305" s="430">
        <f>M305*J305</f>
        <v>0</v>
      </c>
      <c r="O305" s="430">
        <f>N305+L305</f>
        <v>0</v>
      </c>
    </row>
    <row r="306" spans="1:16" s="410" customFormat="1" ht="17.45" customHeight="1" x14ac:dyDescent="0.25">
      <c r="A306" s="468" t="s">
        <v>875</v>
      </c>
      <c r="B306" s="453" t="s">
        <v>419</v>
      </c>
      <c r="C306" s="456"/>
      <c r="D306" s="548"/>
      <c r="E306" s="549"/>
      <c r="F306" s="549">
        <f>SUM(F307:F308)</f>
        <v>3910222.4</v>
      </c>
      <c r="G306" s="549"/>
      <c r="H306" s="549">
        <f>SUM(H307:H308)</f>
        <v>4803859.4000000004</v>
      </c>
      <c r="I306" s="549">
        <f>SUM(I307:I308)</f>
        <v>8714081.8000000007</v>
      </c>
      <c r="J306" s="493"/>
      <c r="K306" s="492"/>
      <c r="L306" s="492">
        <f>SUM(L307:L308)</f>
        <v>1220800</v>
      </c>
      <c r="M306" s="492"/>
      <c r="N306" s="492">
        <f>SUM(N307:N308)</f>
        <v>1499800</v>
      </c>
      <c r="O306" s="492">
        <f>SUM(O307:O308)</f>
        <v>2720600</v>
      </c>
      <c r="P306" s="412"/>
    </row>
    <row r="307" spans="1:16" s="410" customFormat="1" ht="25.5" x14ac:dyDescent="0.25">
      <c r="A307" s="471" t="s">
        <v>876</v>
      </c>
      <c r="B307" s="457" t="s">
        <v>420</v>
      </c>
      <c r="C307" s="470" t="s">
        <v>171</v>
      </c>
      <c r="D307" s="546">
        <v>320.3</v>
      </c>
      <c r="E307" s="547">
        <v>12208</v>
      </c>
      <c r="F307" s="547">
        <f>E307*D307</f>
        <v>3910222.4</v>
      </c>
      <c r="G307" s="547">
        <v>14998</v>
      </c>
      <c r="H307" s="547">
        <f>G307*D307</f>
        <v>4803859.4000000004</v>
      </c>
      <c r="I307" s="547">
        <f>H307+F307</f>
        <v>8714081.8000000007</v>
      </c>
      <c r="J307" s="470">
        <v>100</v>
      </c>
      <c r="K307" s="465">
        <v>12208</v>
      </c>
      <c r="L307" s="465">
        <f>K307*J307</f>
        <v>1220800</v>
      </c>
      <c r="M307" s="465">
        <v>14998</v>
      </c>
      <c r="N307" s="465">
        <f>M307*J307</f>
        <v>1499800</v>
      </c>
      <c r="O307" s="465">
        <f>N307+L307</f>
        <v>2720600</v>
      </c>
      <c r="P307" s="412"/>
    </row>
    <row r="308" spans="1:16" s="410" customFormat="1" ht="17.45" hidden="1" customHeight="1" x14ac:dyDescent="0.25">
      <c r="A308" s="471" t="s">
        <v>877</v>
      </c>
      <c r="B308" s="457" t="s">
        <v>421</v>
      </c>
      <c r="C308" s="470" t="s">
        <v>33</v>
      </c>
      <c r="D308" s="428">
        <v>5.8</v>
      </c>
      <c r="E308" s="430"/>
      <c r="F308" s="430"/>
      <c r="G308" s="430"/>
      <c r="H308" s="430"/>
      <c r="I308" s="430"/>
      <c r="J308" s="470"/>
      <c r="K308" s="430"/>
      <c r="L308" s="430"/>
      <c r="M308" s="430"/>
      <c r="N308" s="430"/>
      <c r="O308" s="430"/>
    </row>
    <row r="309" spans="1:16" s="410" customFormat="1" ht="17.45" hidden="1" customHeight="1" x14ac:dyDescent="0.25">
      <c r="A309" s="468" t="s">
        <v>878</v>
      </c>
      <c r="B309" s="453" t="s">
        <v>422</v>
      </c>
      <c r="C309" s="456" t="s">
        <v>153</v>
      </c>
      <c r="D309" s="435">
        <f>3545</f>
        <v>3545</v>
      </c>
      <c r="E309" s="515"/>
      <c r="F309" s="515">
        <f>SUM(F310:F315)</f>
        <v>12011678</v>
      </c>
      <c r="G309" s="515"/>
      <c r="H309" s="515">
        <f>SUM(H310:H315)</f>
        <v>10058072.9</v>
      </c>
      <c r="I309" s="513">
        <f>SUM(I310:I315)</f>
        <v>22069750.899999999</v>
      </c>
      <c r="J309" s="493"/>
      <c r="K309" s="515"/>
      <c r="L309" s="515">
        <f>SUM(L310:L315)</f>
        <v>0</v>
      </c>
      <c r="M309" s="515"/>
      <c r="N309" s="515">
        <f>SUM(N310:N315)</f>
        <v>0</v>
      </c>
      <c r="O309" s="513">
        <f>SUM(O310:O315)</f>
        <v>0</v>
      </c>
    </row>
    <row r="310" spans="1:16" s="410" customFormat="1" ht="15.75" hidden="1" x14ac:dyDescent="0.25">
      <c r="A310" s="471" t="s">
        <v>879</v>
      </c>
      <c r="B310" s="457" t="s">
        <v>423</v>
      </c>
      <c r="C310" s="470" t="s">
        <v>153</v>
      </c>
      <c r="D310" s="428">
        <v>3545</v>
      </c>
      <c r="E310" s="510">
        <v>393</v>
      </c>
      <c r="F310" s="510">
        <f t="shared" ref="F310:F315" si="74">E310*D310</f>
        <v>1393185</v>
      </c>
      <c r="G310" s="510">
        <v>78</v>
      </c>
      <c r="H310" s="510">
        <f t="shared" ref="H310:H315" si="75">G310*D310</f>
        <v>276510</v>
      </c>
      <c r="I310" s="510">
        <f t="shared" ref="I310:I315" si="76">H310+F310</f>
        <v>1669695</v>
      </c>
      <c r="J310" s="470"/>
      <c r="K310" s="510">
        <v>393</v>
      </c>
      <c r="L310" s="510">
        <f t="shared" ref="L310:L315" si="77">K310*J310</f>
        <v>0</v>
      </c>
      <c r="M310" s="510">
        <v>78</v>
      </c>
      <c r="N310" s="510">
        <f t="shared" ref="N310:N315" si="78">M310*J310</f>
        <v>0</v>
      </c>
      <c r="O310" s="510">
        <f t="shared" ref="O310:O315" si="79">N310+L310</f>
        <v>0</v>
      </c>
    </row>
    <row r="311" spans="1:16" s="410" customFormat="1" ht="15.75" hidden="1" x14ac:dyDescent="0.25">
      <c r="A311" s="471" t="s">
        <v>880</v>
      </c>
      <c r="B311" s="457" t="s">
        <v>424</v>
      </c>
      <c r="C311" s="470" t="s">
        <v>153</v>
      </c>
      <c r="D311" s="428">
        <v>3545</v>
      </c>
      <c r="E311" s="510">
        <v>235.8</v>
      </c>
      <c r="F311" s="510">
        <f t="shared" si="74"/>
        <v>835911</v>
      </c>
      <c r="G311" s="510">
        <v>202.02</v>
      </c>
      <c r="H311" s="510">
        <f t="shared" si="75"/>
        <v>716160.9</v>
      </c>
      <c r="I311" s="510">
        <f t="shared" si="76"/>
        <v>1552071.9</v>
      </c>
      <c r="J311" s="470"/>
      <c r="K311" s="510">
        <v>235.8</v>
      </c>
      <c r="L311" s="510">
        <f t="shared" si="77"/>
        <v>0</v>
      </c>
      <c r="M311" s="510">
        <v>202.02</v>
      </c>
      <c r="N311" s="510">
        <f t="shared" si="78"/>
        <v>0</v>
      </c>
      <c r="O311" s="510">
        <f t="shared" si="79"/>
        <v>0</v>
      </c>
    </row>
    <row r="312" spans="1:16" s="410" customFormat="1" ht="15.75" hidden="1" x14ac:dyDescent="0.25">
      <c r="A312" s="471" t="s">
        <v>881</v>
      </c>
      <c r="B312" s="457" t="s">
        <v>425</v>
      </c>
      <c r="C312" s="470" t="s">
        <v>153</v>
      </c>
      <c r="D312" s="428">
        <v>3545</v>
      </c>
      <c r="E312" s="510">
        <v>1021.8000000000001</v>
      </c>
      <c r="F312" s="510">
        <f t="shared" si="74"/>
        <v>3622281.0000000005</v>
      </c>
      <c r="G312" s="510">
        <v>624</v>
      </c>
      <c r="H312" s="510">
        <f t="shared" si="75"/>
        <v>2212080</v>
      </c>
      <c r="I312" s="510">
        <f t="shared" si="76"/>
        <v>5834361</v>
      </c>
      <c r="J312" s="470"/>
      <c r="K312" s="510">
        <v>1021.8000000000001</v>
      </c>
      <c r="L312" s="510">
        <f t="shared" si="77"/>
        <v>0</v>
      </c>
      <c r="M312" s="510">
        <v>624</v>
      </c>
      <c r="N312" s="510">
        <f t="shared" si="78"/>
        <v>0</v>
      </c>
      <c r="O312" s="510">
        <f t="shared" si="79"/>
        <v>0</v>
      </c>
    </row>
    <row r="313" spans="1:16" s="410" customFormat="1" ht="25.5" hidden="1" x14ac:dyDescent="0.25">
      <c r="A313" s="471" t="s">
        <v>882</v>
      </c>
      <c r="B313" s="457" t="s">
        <v>426</v>
      </c>
      <c r="C313" s="470" t="s">
        <v>171</v>
      </c>
      <c r="D313" s="428">
        <v>284</v>
      </c>
      <c r="E313" s="510">
        <v>12208</v>
      </c>
      <c r="F313" s="510">
        <f t="shared" si="74"/>
        <v>3467072</v>
      </c>
      <c r="G313" s="510">
        <v>14998</v>
      </c>
      <c r="H313" s="510">
        <f t="shared" si="75"/>
        <v>4259432</v>
      </c>
      <c r="I313" s="510">
        <f t="shared" si="76"/>
        <v>7726504</v>
      </c>
      <c r="J313" s="470"/>
      <c r="K313" s="510">
        <v>12208</v>
      </c>
      <c r="L313" s="510">
        <f t="shared" si="77"/>
        <v>0</v>
      </c>
      <c r="M313" s="510">
        <v>14998</v>
      </c>
      <c r="N313" s="510">
        <f t="shared" si="78"/>
        <v>0</v>
      </c>
      <c r="O313" s="510">
        <f t="shared" si="79"/>
        <v>0</v>
      </c>
    </row>
    <row r="314" spans="1:16" s="410" customFormat="1" ht="25.5" hidden="1" x14ac:dyDescent="0.25">
      <c r="A314" s="471" t="s">
        <v>883</v>
      </c>
      <c r="B314" s="457" t="s">
        <v>427</v>
      </c>
      <c r="C314" s="470" t="s">
        <v>153</v>
      </c>
      <c r="D314" s="428">
        <v>3545</v>
      </c>
      <c r="E314" s="510">
        <v>550.20000000000005</v>
      </c>
      <c r="F314" s="510">
        <f t="shared" si="74"/>
        <v>1950459.0000000002</v>
      </c>
      <c r="G314" s="510">
        <v>702</v>
      </c>
      <c r="H314" s="510">
        <f t="shared" si="75"/>
        <v>2488590</v>
      </c>
      <c r="I314" s="510">
        <f t="shared" si="76"/>
        <v>4439049</v>
      </c>
      <c r="J314" s="470"/>
      <c r="K314" s="510">
        <v>550.20000000000005</v>
      </c>
      <c r="L314" s="510">
        <f t="shared" si="77"/>
        <v>0</v>
      </c>
      <c r="M314" s="510">
        <v>702</v>
      </c>
      <c r="N314" s="510">
        <f t="shared" si="78"/>
        <v>0</v>
      </c>
      <c r="O314" s="510">
        <f t="shared" si="79"/>
        <v>0</v>
      </c>
    </row>
    <row r="315" spans="1:16" s="410" customFormat="1" ht="15.75" hidden="1" x14ac:dyDescent="0.25">
      <c r="A315" s="471" t="s">
        <v>884</v>
      </c>
      <c r="B315" s="457" t="s">
        <v>428</v>
      </c>
      <c r="C315" s="470" t="s">
        <v>213</v>
      </c>
      <c r="D315" s="428">
        <v>1350</v>
      </c>
      <c r="E315" s="510">
        <v>550.20000000000005</v>
      </c>
      <c r="F315" s="510">
        <f t="shared" si="74"/>
        <v>742770.00000000012</v>
      </c>
      <c r="G315" s="510">
        <v>78</v>
      </c>
      <c r="H315" s="510">
        <f t="shared" si="75"/>
        <v>105300</v>
      </c>
      <c r="I315" s="510">
        <f t="shared" si="76"/>
        <v>848070.00000000012</v>
      </c>
      <c r="J315" s="470"/>
      <c r="K315" s="510">
        <v>550.20000000000005</v>
      </c>
      <c r="L315" s="510">
        <f t="shared" si="77"/>
        <v>0</v>
      </c>
      <c r="M315" s="510">
        <v>78</v>
      </c>
      <c r="N315" s="510">
        <f t="shared" si="78"/>
        <v>0</v>
      </c>
      <c r="O315" s="510">
        <f t="shared" si="79"/>
        <v>0</v>
      </c>
    </row>
    <row r="316" spans="1:16" s="410" customFormat="1" ht="17.45" hidden="1" customHeight="1" x14ac:dyDescent="0.25">
      <c r="A316" s="468" t="s">
        <v>885</v>
      </c>
      <c r="B316" s="453" t="s">
        <v>429</v>
      </c>
      <c r="C316" s="456" t="s">
        <v>153</v>
      </c>
      <c r="D316" s="435">
        <v>4580</v>
      </c>
      <c r="E316" s="515"/>
      <c r="F316" s="515">
        <f>SUM(F317:F322)</f>
        <v>15313774</v>
      </c>
      <c r="G316" s="515"/>
      <c r="H316" s="515">
        <f>SUM(H317:H322)</f>
        <v>13847497.6</v>
      </c>
      <c r="I316" s="513">
        <f>SUM(I317:I322)</f>
        <v>29161271.600000001</v>
      </c>
      <c r="J316" s="493"/>
      <c r="K316" s="515"/>
      <c r="L316" s="515">
        <f>SUM(L317:L322)</f>
        <v>0</v>
      </c>
      <c r="M316" s="515"/>
      <c r="N316" s="515">
        <f>SUM(N317:N322)</f>
        <v>0</v>
      </c>
      <c r="O316" s="513">
        <f>SUM(O317:O322)</f>
        <v>0</v>
      </c>
    </row>
    <row r="317" spans="1:16" s="410" customFormat="1" ht="15.75" hidden="1" x14ac:dyDescent="0.25">
      <c r="A317" s="471" t="s">
        <v>886</v>
      </c>
      <c r="B317" s="457" t="s">
        <v>423</v>
      </c>
      <c r="C317" s="470" t="s">
        <v>153</v>
      </c>
      <c r="D317" s="428">
        <v>4580</v>
      </c>
      <c r="E317" s="510">
        <v>393</v>
      </c>
      <c r="F317" s="510">
        <f t="shared" ref="F317:F322" si="80">E317*D317</f>
        <v>1799940</v>
      </c>
      <c r="G317" s="510">
        <v>78</v>
      </c>
      <c r="H317" s="510">
        <f t="shared" ref="H317:H322" si="81">G317*D317</f>
        <v>357240</v>
      </c>
      <c r="I317" s="510">
        <f t="shared" ref="I317:I322" si="82">H317+F317</f>
        <v>2157180</v>
      </c>
      <c r="J317" s="470"/>
      <c r="K317" s="510">
        <v>393</v>
      </c>
      <c r="L317" s="510">
        <f t="shared" ref="L317:L322" si="83">K317*J317</f>
        <v>0</v>
      </c>
      <c r="M317" s="510">
        <v>78</v>
      </c>
      <c r="N317" s="510">
        <f t="shared" ref="N317:N322" si="84">M317*J317</f>
        <v>0</v>
      </c>
      <c r="O317" s="510">
        <f t="shared" ref="O317:O322" si="85">N317+L317</f>
        <v>0</v>
      </c>
    </row>
    <row r="318" spans="1:16" s="410" customFormat="1" ht="15.75" hidden="1" x14ac:dyDescent="0.25">
      <c r="A318" s="471" t="s">
        <v>887</v>
      </c>
      <c r="B318" s="457" t="s">
        <v>424</v>
      </c>
      <c r="C318" s="470" t="s">
        <v>153</v>
      </c>
      <c r="D318" s="428">
        <v>4580</v>
      </c>
      <c r="E318" s="510">
        <v>235.8</v>
      </c>
      <c r="F318" s="510">
        <f t="shared" si="80"/>
        <v>1079964</v>
      </c>
      <c r="G318" s="510">
        <v>202.02</v>
      </c>
      <c r="H318" s="510">
        <f t="shared" si="81"/>
        <v>925251.60000000009</v>
      </c>
      <c r="I318" s="510">
        <f t="shared" si="82"/>
        <v>2005215.6</v>
      </c>
      <c r="J318" s="470"/>
      <c r="K318" s="510">
        <v>235.8</v>
      </c>
      <c r="L318" s="510">
        <f t="shared" si="83"/>
        <v>0</v>
      </c>
      <c r="M318" s="510">
        <v>202.02</v>
      </c>
      <c r="N318" s="510">
        <f t="shared" si="84"/>
        <v>0</v>
      </c>
      <c r="O318" s="510">
        <f t="shared" si="85"/>
        <v>0</v>
      </c>
    </row>
    <row r="319" spans="1:16" s="410" customFormat="1" ht="15.75" hidden="1" x14ac:dyDescent="0.25">
      <c r="A319" s="471" t="s">
        <v>888</v>
      </c>
      <c r="B319" s="457" t="s">
        <v>425</v>
      </c>
      <c r="C319" s="470" t="s">
        <v>171</v>
      </c>
      <c r="D319" s="428">
        <v>4580</v>
      </c>
      <c r="E319" s="510">
        <v>1021.8000000000001</v>
      </c>
      <c r="F319" s="510">
        <f t="shared" si="80"/>
        <v>4679844</v>
      </c>
      <c r="G319" s="510">
        <v>624</v>
      </c>
      <c r="H319" s="510">
        <f t="shared" si="81"/>
        <v>2857920</v>
      </c>
      <c r="I319" s="510">
        <f t="shared" si="82"/>
        <v>7537764</v>
      </c>
      <c r="J319" s="470"/>
      <c r="K319" s="510">
        <v>1021.8000000000001</v>
      </c>
      <c r="L319" s="510">
        <f t="shared" si="83"/>
        <v>0</v>
      </c>
      <c r="M319" s="510">
        <v>624</v>
      </c>
      <c r="N319" s="510">
        <f t="shared" si="84"/>
        <v>0</v>
      </c>
      <c r="O319" s="510">
        <f t="shared" si="85"/>
        <v>0</v>
      </c>
    </row>
    <row r="320" spans="1:16" s="413" customFormat="1" ht="38.25" hidden="1" x14ac:dyDescent="0.25">
      <c r="A320" s="471" t="s">
        <v>889</v>
      </c>
      <c r="B320" s="457" t="s">
        <v>430</v>
      </c>
      <c r="C320" s="470" t="s">
        <v>171</v>
      </c>
      <c r="D320" s="428">
        <v>367</v>
      </c>
      <c r="E320" s="510">
        <v>12208</v>
      </c>
      <c r="F320" s="510">
        <f t="shared" si="80"/>
        <v>4480336</v>
      </c>
      <c r="G320" s="510">
        <v>17398</v>
      </c>
      <c r="H320" s="510">
        <f t="shared" si="81"/>
        <v>6385066</v>
      </c>
      <c r="I320" s="510">
        <f t="shared" si="82"/>
        <v>10865402</v>
      </c>
      <c r="J320" s="470"/>
      <c r="K320" s="510">
        <v>12208</v>
      </c>
      <c r="L320" s="510">
        <f t="shared" si="83"/>
        <v>0</v>
      </c>
      <c r="M320" s="510">
        <v>17398</v>
      </c>
      <c r="N320" s="510">
        <f t="shared" si="84"/>
        <v>0</v>
      </c>
      <c r="O320" s="510">
        <f t="shared" si="85"/>
        <v>0</v>
      </c>
    </row>
    <row r="321" spans="1:15" s="410" customFormat="1" ht="25.5" hidden="1" x14ac:dyDescent="0.25">
      <c r="A321" s="471" t="s">
        <v>890</v>
      </c>
      <c r="B321" s="457" t="s">
        <v>427</v>
      </c>
      <c r="C321" s="470" t="s">
        <v>153</v>
      </c>
      <c r="D321" s="428">
        <v>4580</v>
      </c>
      <c r="E321" s="510">
        <v>550.20000000000005</v>
      </c>
      <c r="F321" s="510">
        <f t="shared" si="80"/>
        <v>2519916</v>
      </c>
      <c r="G321" s="510">
        <v>702</v>
      </c>
      <c r="H321" s="510">
        <f t="shared" si="81"/>
        <v>3215160</v>
      </c>
      <c r="I321" s="510">
        <f t="shared" si="82"/>
        <v>5735076</v>
      </c>
      <c r="J321" s="470"/>
      <c r="K321" s="510">
        <v>550.20000000000005</v>
      </c>
      <c r="L321" s="510">
        <f t="shared" si="83"/>
        <v>0</v>
      </c>
      <c r="M321" s="510">
        <v>702</v>
      </c>
      <c r="N321" s="510">
        <f t="shared" si="84"/>
        <v>0</v>
      </c>
      <c r="O321" s="510">
        <f t="shared" si="85"/>
        <v>0</v>
      </c>
    </row>
    <row r="322" spans="1:15" s="410" customFormat="1" ht="15.75" hidden="1" x14ac:dyDescent="0.25">
      <c r="A322" s="471" t="s">
        <v>891</v>
      </c>
      <c r="B322" s="457" t="s">
        <v>428</v>
      </c>
      <c r="C322" s="470" t="s">
        <v>213</v>
      </c>
      <c r="D322" s="428">
        <v>1370</v>
      </c>
      <c r="E322" s="510">
        <v>550.20000000000005</v>
      </c>
      <c r="F322" s="510">
        <f t="shared" si="80"/>
        <v>753774.00000000012</v>
      </c>
      <c r="G322" s="510">
        <v>78</v>
      </c>
      <c r="H322" s="510">
        <f t="shared" si="81"/>
        <v>106860</v>
      </c>
      <c r="I322" s="510">
        <f t="shared" si="82"/>
        <v>860634.00000000012</v>
      </c>
      <c r="J322" s="470"/>
      <c r="K322" s="510">
        <v>550.20000000000005</v>
      </c>
      <c r="L322" s="510">
        <f t="shared" si="83"/>
        <v>0</v>
      </c>
      <c r="M322" s="510">
        <v>78</v>
      </c>
      <c r="N322" s="510">
        <f t="shared" si="84"/>
        <v>0</v>
      </c>
      <c r="O322" s="510">
        <f t="shared" si="85"/>
        <v>0</v>
      </c>
    </row>
    <row r="323" spans="1:15" s="410" customFormat="1" ht="17.45" hidden="1" customHeight="1" x14ac:dyDescent="0.25">
      <c r="A323" s="468" t="s">
        <v>892</v>
      </c>
      <c r="B323" s="453" t="s">
        <v>431</v>
      </c>
      <c r="C323" s="456"/>
      <c r="D323" s="435"/>
      <c r="E323" s="515"/>
      <c r="F323" s="515">
        <f>SUM(F324:F327)</f>
        <v>2452320</v>
      </c>
      <c r="G323" s="515"/>
      <c r="H323" s="515">
        <f>SUM(H324:H327)</f>
        <v>1341522</v>
      </c>
      <c r="I323" s="513">
        <f>SUM(I324:I327)</f>
        <v>3793842</v>
      </c>
      <c r="J323" s="493"/>
      <c r="K323" s="515"/>
      <c r="L323" s="515">
        <f>SUM(L324:L327)</f>
        <v>0</v>
      </c>
      <c r="M323" s="515"/>
      <c r="N323" s="515">
        <f>SUM(N324:N327)</f>
        <v>0</v>
      </c>
      <c r="O323" s="513">
        <f>SUM(O324:O327)</f>
        <v>0</v>
      </c>
    </row>
    <row r="324" spans="1:15" s="410" customFormat="1" ht="15.75" hidden="1" x14ac:dyDescent="0.25">
      <c r="A324" s="471" t="s">
        <v>893</v>
      </c>
      <c r="B324" s="457" t="s">
        <v>432</v>
      </c>
      <c r="C324" s="458" t="s">
        <v>153</v>
      </c>
      <c r="D324" s="428">
        <v>100</v>
      </c>
      <c r="E324" s="510">
        <v>2672.4</v>
      </c>
      <c r="F324" s="510">
        <f>E324*D324</f>
        <v>267240</v>
      </c>
      <c r="G324" s="510">
        <v>1326</v>
      </c>
      <c r="H324" s="510">
        <f>G324*D324</f>
        <v>132600</v>
      </c>
      <c r="I324" s="510">
        <f>H324+F324</f>
        <v>399840</v>
      </c>
      <c r="J324" s="470"/>
      <c r="K324" s="510">
        <v>2672.4</v>
      </c>
      <c r="L324" s="510">
        <f>K324*J324</f>
        <v>0</v>
      </c>
      <c r="M324" s="510">
        <v>1326</v>
      </c>
      <c r="N324" s="510">
        <f>M324*J324</f>
        <v>0</v>
      </c>
      <c r="O324" s="510">
        <f>N324+L324</f>
        <v>0</v>
      </c>
    </row>
    <row r="325" spans="1:15" s="410" customFormat="1" ht="15.75" hidden="1" x14ac:dyDescent="0.25">
      <c r="A325" s="471" t="s">
        <v>894</v>
      </c>
      <c r="B325" s="457" t="s">
        <v>433</v>
      </c>
      <c r="C325" s="458" t="s">
        <v>31</v>
      </c>
      <c r="D325" s="428">
        <v>120</v>
      </c>
      <c r="E325" s="510">
        <v>11790</v>
      </c>
      <c r="F325" s="510">
        <f>E325*D325</f>
        <v>1414800</v>
      </c>
      <c r="G325" s="510">
        <v>4680</v>
      </c>
      <c r="H325" s="510">
        <f>G325*D325</f>
        <v>561600</v>
      </c>
      <c r="I325" s="510">
        <f>H325+F325</f>
        <v>1976400</v>
      </c>
      <c r="J325" s="470"/>
      <c r="K325" s="510">
        <v>11790</v>
      </c>
      <c r="L325" s="510">
        <f>K325*J325</f>
        <v>0</v>
      </c>
      <c r="M325" s="510">
        <v>4680</v>
      </c>
      <c r="N325" s="510">
        <f>M325*J325</f>
        <v>0</v>
      </c>
      <c r="O325" s="510">
        <f>N325+L325</f>
        <v>0</v>
      </c>
    </row>
    <row r="326" spans="1:15" s="410" customFormat="1" ht="25.5" hidden="1" x14ac:dyDescent="0.25">
      <c r="A326" s="471" t="s">
        <v>895</v>
      </c>
      <c r="B326" s="457" t="s">
        <v>434</v>
      </c>
      <c r="C326" s="458" t="s">
        <v>171</v>
      </c>
      <c r="D326" s="428">
        <v>26</v>
      </c>
      <c r="E326" s="510">
        <v>13132.246153846156</v>
      </c>
      <c r="F326" s="510">
        <f>E326*D326</f>
        <v>341438.4</v>
      </c>
      <c r="G326" s="510">
        <v>21921</v>
      </c>
      <c r="H326" s="510">
        <f>G326*D326</f>
        <v>569946</v>
      </c>
      <c r="I326" s="510">
        <f>H326+F326</f>
        <v>911384.4</v>
      </c>
      <c r="J326" s="470"/>
      <c r="K326" s="510">
        <v>13132.246153846156</v>
      </c>
      <c r="L326" s="510">
        <f>K326*J326</f>
        <v>0</v>
      </c>
      <c r="M326" s="510">
        <v>21921</v>
      </c>
      <c r="N326" s="510">
        <f>M326*J326</f>
        <v>0</v>
      </c>
      <c r="O326" s="510">
        <f>N326+L326</f>
        <v>0</v>
      </c>
    </row>
    <row r="327" spans="1:15" s="410" customFormat="1" ht="15.75" hidden="1" x14ac:dyDescent="0.25">
      <c r="A327" s="471" t="s">
        <v>896</v>
      </c>
      <c r="B327" s="457" t="s">
        <v>435</v>
      </c>
      <c r="C327" s="458" t="s">
        <v>134</v>
      </c>
      <c r="D327" s="428">
        <v>496</v>
      </c>
      <c r="E327" s="510">
        <v>864.6</v>
      </c>
      <c r="F327" s="510">
        <f>E327*D327</f>
        <v>428841.60000000003</v>
      </c>
      <c r="G327" s="510">
        <v>156</v>
      </c>
      <c r="H327" s="510">
        <f>G327*D327</f>
        <v>77376</v>
      </c>
      <c r="I327" s="510">
        <f>H327+F327</f>
        <v>506217.60000000003</v>
      </c>
      <c r="J327" s="470"/>
      <c r="K327" s="510">
        <v>864.6</v>
      </c>
      <c r="L327" s="510">
        <f>K327*J327</f>
        <v>0</v>
      </c>
      <c r="M327" s="510">
        <v>156</v>
      </c>
      <c r="N327" s="510">
        <f>M327*J327</f>
        <v>0</v>
      </c>
      <c r="O327" s="510">
        <f>N327+L327</f>
        <v>0</v>
      </c>
    </row>
    <row r="328" spans="1:15" ht="17.45" hidden="1" customHeight="1" x14ac:dyDescent="0.25">
      <c r="A328" s="468" t="s">
        <v>897</v>
      </c>
      <c r="B328" s="453" t="s">
        <v>436</v>
      </c>
      <c r="C328" s="456"/>
      <c r="D328" s="435"/>
      <c r="E328" s="515"/>
      <c r="F328" s="515">
        <f>SUM(F329:F338)</f>
        <v>4453232.34</v>
      </c>
      <c r="G328" s="515"/>
      <c r="H328" s="515">
        <f>SUM(H329:H338)</f>
        <v>8043587.7600000007</v>
      </c>
      <c r="I328" s="513">
        <f>SUM(I329:I338)</f>
        <v>12496820.1</v>
      </c>
      <c r="J328" s="493"/>
      <c r="K328" s="515"/>
      <c r="L328" s="515">
        <f>SUM(L329:L338)</f>
        <v>0</v>
      </c>
      <c r="M328" s="515"/>
      <c r="N328" s="515">
        <f>SUM(N329:N338)</f>
        <v>0</v>
      </c>
      <c r="O328" s="513">
        <f>SUM(O329:O338)</f>
        <v>0</v>
      </c>
    </row>
    <row r="329" spans="1:15" ht="15.75" hidden="1" x14ac:dyDescent="0.25">
      <c r="A329" s="471" t="s">
        <v>898</v>
      </c>
      <c r="B329" s="457" t="s">
        <v>432</v>
      </c>
      <c r="C329" s="458" t="s">
        <v>153</v>
      </c>
      <c r="D329" s="428">
        <v>330</v>
      </c>
      <c r="E329" s="510">
        <v>5502</v>
      </c>
      <c r="F329" s="510">
        <f t="shared" ref="F329:F338" si="86">E329*D329</f>
        <v>1815660</v>
      </c>
      <c r="G329" s="510">
        <v>1326</v>
      </c>
      <c r="H329" s="510">
        <f t="shared" ref="H329:H338" si="87">G329*D329</f>
        <v>437580</v>
      </c>
      <c r="I329" s="510">
        <f t="shared" ref="I329:I338" si="88">H329+F329</f>
        <v>2253240</v>
      </c>
      <c r="J329" s="470"/>
      <c r="K329" s="510">
        <v>5502</v>
      </c>
      <c r="L329" s="510">
        <f t="shared" ref="L329:L338" si="89">K329*J329</f>
        <v>0</v>
      </c>
      <c r="M329" s="510">
        <v>1326</v>
      </c>
      <c r="N329" s="510">
        <f t="shared" ref="N329:N338" si="90">M329*J329</f>
        <v>0</v>
      </c>
      <c r="O329" s="510">
        <f t="shared" ref="O329:O338" si="91">N329+L329</f>
        <v>0</v>
      </c>
    </row>
    <row r="330" spans="1:15" s="410" customFormat="1" ht="15.75" hidden="1" x14ac:dyDescent="0.25">
      <c r="A330" s="471" t="s">
        <v>899</v>
      </c>
      <c r="B330" s="457" t="s">
        <v>437</v>
      </c>
      <c r="C330" s="458" t="s">
        <v>171</v>
      </c>
      <c r="D330" s="428">
        <v>32.6</v>
      </c>
      <c r="E330" s="510">
        <v>8646</v>
      </c>
      <c r="F330" s="510">
        <f t="shared" si="86"/>
        <v>281859.60000000003</v>
      </c>
      <c r="G330" s="510">
        <v>23400</v>
      </c>
      <c r="H330" s="510">
        <f t="shared" si="87"/>
        <v>762840</v>
      </c>
      <c r="I330" s="510">
        <f t="shared" si="88"/>
        <v>1044699.6000000001</v>
      </c>
      <c r="J330" s="470"/>
      <c r="K330" s="510">
        <v>8646</v>
      </c>
      <c r="L330" s="510">
        <f t="shared" si="89"/>
        <v>0</v>
      </c>
      <c r="M330" s="510">
        <v>23400</v>
      </c>
      <c r="N330" s="510">
        <f t="shared" si="90"/>
        <v>0</v>
      </c>
      <c r="O330" s="510">
        <f t="shared" si="91"/>
        <v>0</v>
      </c>
    </row>
    <row r="331" spans="1:15" s="410" customFormat="1" ht="25.5" hidden="1" x14ac:dyDescent="0.25">
      <c r="A331" s="471" t="s">
        <v>900</v>
      </c>
      <c r="B331" s="457" t="s">
        <v>438</v>
      </c>
      <c r="C331" s="458" t="s">
        <v>171</v>
      </c>
      <c r="D331" s="428">
        <v>69.8</v>
      </c>
      <c r="E331" s="510">
        <v>8646</v>
      </c>
      <c r="F331" s="510">
        <f t="shared" si="86"/>
        <v>603490.79999999993</v>
      </c>
      <c r="G331" s="510">
        <v>22464</v>
      </c>
      <c r="H331" s="510">
        <f t="shared" si="87"/>
        <v>1567987.2</v>
      </c>
      <c r="I331" s="510">
        <f t="shared" si="88"/>
        <v>2171478</v>
      </c>
      <c r="J331" s="470"/>
      <c r="K331" s="510">
        <v>8646</v>
      </c>
      <c r="L331" s="510">
        <f t="shared" si="89"/>
        <v>0</v>
      </c>
      <c r="M331" s="510">
        <v>22464</v>
      </c>
      <c r="N331" s="510">
        <f t="shared" si="90"/>
        <v>0</v>
      </c>
      <c r="O331" s="510">
        <f t="shared" si="91"/>
        <v>0</v>
      </c>
    </row>
    <row r="332" spans="1:15" s="410" customFormat="1" ht="15.75" hidden="1" x14ac:dyDescent="0.25">
      <c r="A332" s="471" t="s">
        <v>901</v>
      </c>
      <c r="B332" s="457" t="s">
        <v>415</v>
      </c>
      <c r="C332" s="458" t="s">
        <v>33</v>
      </c>
      <c r="D332" s="428">
        <v>3.9</v>
      </c>
      <c r="E332" s="510">
        <v>39300</v>
      </c>
      <c r="F332" s="510">
        <f t="shared" si="86"/>
        <v>153270</v>
      </c>
      <c r="G332" s="510">
        <v>87100</v>
      </c>
      <c r="H332" s="510">
        <f t="shared" si="87"/>
        <v>339690</v>
      </c>
      <c r="I332" s="510">
        <f t="shared" si="88"/>
        <v>492960</v>
      </c>
      <c r="J332" s="470"/>
      <c r="K332" s="510">
        <v>39300</v>
      </c>
      <c r="L332" s="510">
        <f t="shared" si="89"/>
        <v>0</v>
      </c>
      <c r="M332" s="510">
        <v>87100</v>
      </c>
      <c r="N332" s="510">
        <f t="shared" si="90"/>
        <v>0</v>
      </c>
      <c r="O332" s="510">
        <f t="shared" si="91"/>
        <v>0</v>
      </c>
    </row>
    <row r="333" spans="1:15" s="410" customFormat="1" ht="15.75" hidden="1" x14ac:dyDescent="0.25">
      <c r="A333" s="471" t="s">
        <v>902</v>
      </c>
      <c r="B333" s="457" t="s">
        <v>424</v>
      </c>
      <c r="C333" s="458" t="s">
        <v>153</v>
      </c>
      <c r="D333" s="428">
        <v>418</v>
      </c>
      <c r="E333" s="510">
        <v>235.8</v>
      </c>
      <c r="F333" s="510">
        <f t="shared" si="86"/>
        <v>98564.400000000009</v>
      </c>
      <c r="G333" s="510">
        <v>202.02</v>
      </c>
      <c r="H333" s="510">
        <f t="shared" si="87"/>
        <v>84444.36</v>
      </c>
      <c r="I333" s="510">
        <f t="shared" si="88"/>
        <v>183008.76</v>
      </c>
      <c r="J333" s="470"/>
      <c r="K333" s="510">
        <v>235.8</v>
      </c>
      <c r="L333" s="510">
        <f t="shared" si="89"/>
        <v>0</v>
      </c>
      <c r="M333" s="510">
        <v>202.02</v>
      </c>
      <c r="N333" s="510">
        <f t="shared" si="90"/>
        <v>0</v>
      </c>
      <c r="O333" s="510">
        <f t="shared" si="91"/>
        <v>0</v>
      </c>
    </row>
    <row r="334" spans="1:15" s="410" customFormat="1" ht="15.75" hidden="1" x14ac:dyDescent="0.25">
      <c r="A334" s="471" t="s">
        <v>903</v>
      </c>
      <c r="B334" s="457" t="s">
        <v>425</v>
      </c>
      <c r="C334" s="458" t="s">
        <v>153</v>
      </c>
      <c r="D334" s="428">
        <v>418</v>
      </c>
      <c r="E334" s="510">
        <v>1021.8000000000001</v>
      </c>
      <c r="F334" s="510">
        <f t="shared" si="86"/>
        <v>427112.4</v>
      </c>
      <c r="G334" s="510">
        <v>624</v>
      </c>
      <c r="H334" s="510">
        <f t="shared" si="87"/>
        <v>260832</v>
      </c>
      <c r="I334" s="510">
        <f t="shared" si="88"/>
        <v>687944.4</v>
      </c>
      <c r="J334" s="470"/>
      <c r="K334" s="510">
        <v>1021.8000000000001</v>
      </c>
      <c r="L334" s="510">
        <f t="shared" si="89"/>
        <v>0</v>
      </c>
      <c r="M334" s="510">
        <v>624</v>
      </c>
      <c r="N334" s="510">
        <f t="shared" si="90"/>
        <v>0</v>
      </c>
      <c r="O334" s="510">
        <f t="shared" si="91"/>
        <v>0</v>
      </c>
    </row>
    <row r="335" spans="1:15" ht="15.75" hidden="1" x14ac:dyDescent="0.25">
      <c r="A335" s="471" t="s">
        <v>904</v>
      </c>
      <c r="B335" s="457" t="s">
        <v>439</v>
      </c>
      <c r="C335" s="458" t="s">
        <v>31</v>
      </c>
      <c r="D335" s="428">
        <v>464</v>
      </c>
      <c r="E335" s="510">
        <v>864.6</v>
      </c>
      <c r="F335" s="510">
        <f t="shared" si="86"/>
        <v>401174.4</v>
      </c>
      <c r="G335" s="510">
        <v>2340</v>
      </c>
      <c r="H335" s="510">
        <f t="shared" si="87"/>
        <v>1085760</v>
      </c>
      <c r="I335" s="510">
        <f t="shared" si="88"/>
        <v>1486934.4</v>
      </c>
      <c r="J335" s="470"/>
      <c r="K335" s="510">
        <v>864.6</v>
      </c>
      <c r="L335" s="510">
        <f t="shared" si="89"/>
        <v>0</v>
      </c>
      <c r="M335" s="510">
        <v>2340</v>
      </c>
      <c r="N335" s="510">
        <f t="shared" si="90"/>
        <v>0</v>
      </c>
      <c r="O335" s="510">
        <f t="shared" si="91"/>
        <v>0</v>
      </c>
    </row>
    <row r="336" spans="1:15" ht="15.75" hidden="1" x14ac:dyDescent="0.25">
      <c r="A336" s="471" t="s">
        <v>905</v>
      </c>
      <c r="B336" s="457" t="s">
        <v>440</v>
      </c>
      <c r="C336" s="458" t="s">
        <v>33</v>
      </c>
      <c r="D336" s="428">
        <v>11.07</v>
      </c>
      <c r="E336" s="510">
        <v>5502</v>
      </c>
      <c r="F336" s="510">
        <f t="shared" si="86"/>
        <v>60907.14</v>
      </c>
      <c r="G336" s="510">
        <v>213720</v>
      </c>
      <c r="H336" s="510">
        <f t="shared" si="87"/>
        <v>2365880.4</v>
      </c>
      <c r="I336" s="510">
        <f t="shared" si="88"/>
        <v>2426787.54</v>
      </c>
      <c r="J336" s="470"/>
      <c r="K336" s="510">
        <v>5502</v>
      </c>
      <c r="L336" s="510">
        <f t="shared" si="89"/>
        <v>0</v>
      </c>
      <c r="M336" s="510">
        <v>213720</v>
      </c>
      <c r="N336" s="510">
        <f t="shared" si="90"/>
        <v>0</v>
      </c>
      <c r="O336" s="510">
        <f t="shared" si="91"/>
        <v>0</v>
      </c>
    </row>
    <row r="337" spans="1:15" s="410" customFormat="1" ht="15.75" hidden="1" x14ac:dyDescent="0.25">
      <c r="A337" s="471" t="s">
        <v>906</v>
      </c>
      <c r="B337" s="457" t="s">
        <v>441</v>
      </c>
      <c r="C337" s="458" t="s">
        <v>33</v>
      </c>
      <c r="D337" s="428">
        <v>4.2</v>
      </c>
      <c r="E337" s="510">
        <v>2358</v>
      </c>
      <c r="F337" s="510">
        <f t="shared" si="86"/>
        <v>9903.6</v>
      </c>
      <c r="G337" s="510">
        <v>269100</v>
      </c>
      <c r="H337" s="510">
        <f t="shared" si="87"/>
        <v>1130220</v>
      </c>
      <c r="I337" s="510">
        <f t="shared" si="88"/>
        <v>1140123.6000000001</v>
      </c>
      <c r="J337" s="470"/>
      <c r="K337" s="510">
        <v>2358</v>
      </c>
      <c r="L337" s="510">
        <f t="shared" si="89"/>
        <v>0</v>
      </c>
      <c r="M337" s="510">
        <v>269100</v>
      </c>
      <c r="N337" s="510">
        <f t="shared" si="90"/>
        <v>0</v>
      </c>
      <c r="O337" s="510">
        <f t="shared" si="91"/>
        <v>0</v>
      </c>
    </row>
    <row r="338" spans="1:15" s="410" customFormat="1" ht="25.5" hidden="1" x14ac:dyDescent="0.25">
      <c r="A338" s="471" t="s">
        <v>907</v>
      </c>
      <c r="B338" s="457" t="s">
        <v>442</v>
      </c>
      <c r="C338" s="458" t="s">
        <v>33</v>
      </c>
      <c r="D338" s="428">
        <v>15.3</v>
      </c>
      <c r="E338" s="510">
        <v>39300</v>
      </c>
      <c r="F338" s="510">
        <f t="shared" si="86"/>
        <v>601290</v>
      </c>
      <c r="G338" s="510">
        <v>546</v>
      </c>
      <c r="H338" s="510">
        <f t="shared" si="87"/>
        <v>8353.8000000000011</v>
      </c>
      <c r="I338" s="510">
        <f t="shared" si="88"/>
        <v>609643.80000000005</v>
      </c>
      <c r="J338" s="470"/>
      <c r="K338" s="510">
        <v>39300</v>
      </c>
      <c r="L338" s="510">
        <f t="shared" si="89"/>
        <v>0</v>
      </c>
      <c r="M338" s="510">
        <v>546</v>
      </c>
      <c r="N338" s="510">
        <f t="shared" si="90"/>
        <v>0</v>
      </c>
      <c r="O338" s="510">
        <f t="shared" si="91"/>
        <v>0</v>
      </c>
    </row>
    <row r="339" spans="1:15" s="410" customFormat="1" ht="17.45" hidden="1" customHeight="1" x14ac:dyDescent="0.25">
      <c r="A339" s="468" t="s">
        <v>908</v>
      </c>
      <c r="B339" s="453" t="s">
        <v>443</v>
      </c>
      <c r="C339" s="456"/>
      <c r="D339" s="435"/>
      <c r="E339" s="434"/>
      <c r="F339" s="434">
        <f>SUM(F340:F345)</f>
        <v>251244.9</v>
      </c>
      <c r="G339" s="434"/>
      <c r="H339" s="434">
        <f>SUM(H340:H345)</f>
        <v>149682</v>
      </c>
      <c r="I339" s="434">
        <f>SUM(I340:I345)</f>
        <v>400926.9</v>
      </c>
      <c r="J339" s="493"/>
      <c r="K339" s="434"/>
      <c r="L339" s="434">
        <f>SUM(L340:L345)</f>
        <v>0</v>
      </c>
      <c r="M339" s="434"/>
      <c r="N339" s="434">
        <f>SUM(N340:N345)</f>
        <v>0</v>
      </c>
      <c r="O339" s="434">
        <f>SUM(O340:O345)</f>
        <v>0</v>
      </c>
    </row>
    <row r="340" spans="1:15" s="410" customFormat="1" ht="17.45" hidden="1" customHeight="1" x14ac:dyDescent="0.25">
      <c r="A340" s="471" t="s">
        <v>909</v>
      </c>
      <c r="B340" s="457" t="s">
        <v>443</v>
      </c>
      <c r="C340" s="458" t="s">
        <v>31</v>
      </c>
      <c r="D340" s="428">
        <v>7</v>
      </c>
      <c r="E340" s="510">
        <v>19650</v>
      </c>
      <c r="F340" s="510">
        <f t="shared" ref="F340:F345" si="92">E340*D340</f>
        <v>137550</v>
      </c>
      <c r="G340" s="510">
        <v>8580</v>
      </c>
      <c r="H340" s="510">
        <f t="shared" ref="H340:H345" si="93">G340*D340</f>
        <v>60060</v>
      </c>
      <c r="I340" s="510">
        <f t="shared" ref="I340:I345" si="94">H340+F340</f>
        <v>197610</v>
      </c>
      <c r="J340" s="470"/>
      <c r="K340" s="510">
        <v>19650</v>
      </c>
      <c r="L340" s="510">
        <f t="shared" ref="L340:L345" si="95">K340*J340</f>
        <v>0</v>
      </c>
      <c r="M340" s="510">
        <v>8580</v>
      </c>
      <c r="N340" s="510">
        <f t="shared" ref="N340:N345" si="96">M340*J340</f>
        <v>0</v>
      </c>
      <c r="O340" s="510">
        <f t="shared" ref="O340:O345" si="97">N340+L340</f>
        <v>0</v>
      </c>
    </row>
    <row r="341" spans="1:15" s="410" customFormat="1" ht="17.45" hidden="1" customHeight="1" x14ac:dyDescent="0.25">
      <c r="A341" s="471" t="s">
        <v>912</v>
      </c>
      <c r="B341" s="457" t="s">
        <v>444</v>
      </c>
      <c r="C341" s="458" t="s">
        <v>153</v>
      </c>
      <c r="D341" s="428">
        <v>21</v>
      </c>
      <c r="E341" s="510">
        <v>1021.8000000000001</v>
      </c>
      <c r="F341" s="510">
        <f t="shared" si="92"/>
        <v>21457.800000000003</v>
      </c>
      <c r="G341" s="510">
        <v>1248</v>
      </c>
      <c r="H341" s="510">
        <f t="shared" si="93"/>
        <v>26208</v>
      </c>
      <c r="I341" s="510">
        <f t="shared" si="94"/>
        <v>47665.8</v>
      </c>
      <c r="J341" s="470"/>
      <c r="K341" s="510">
        <v>1021.8000000000001</v>
      </c>
      <c r="L341" s="510">
        <f t="shared" si="95"/>
        <v>0</v>
      </c>
      <c r="M341" s="510">
        <v>1248</v>
      </c>
      <c r="N341" s="510">
        <f t="shared" si="96"/>
        <v>0</v>
      </c>
      <c r="O341" s="510">
        <f t="shared" si="97"/>
        <v>0</v>
      </c>
    </row>
    <row r="342" spans="1:15" s="410" customFormat="1" ht="17.45" hidden="1" customHeight="1" x14ac:dyDescent="0.25">
      <c r="A342" s="471" t="s">
        <v>910</v>
      </c>
      <c r="B342" s="457" t="s">
        <v>445</v>
      </c>
      <c r="C342" s="458" t="s">
        <v>171</v>
      </c>
      <c r="D342" s="428">
        <v>0.05</v>
      </c>
      <c r="E342" s="510">
        <v>8646</v>
      </c>
      <c r="F342" s="510">
        <f t="shared" si="92"/>
        <v>432.3</v>
      </c>
      <c r="G342" s="510">
        <v>23400</v>
      </c>
      <c r="H342" s="510">
        <f t="shared" si="93"/>
        <v>1170</v>
      </c>
      <c r="I342" s="510">
        <f t="shared" si="94"/>
        <v>1602.3</v>
      </c>
      <c r="J342" s="470"/>
      <c r="K342" s="510">
        <v>8646</v>
      </c>
      <c r="L342" s="510">
        <f t="shared" si="95"/>
        <v>0</v>
      </c>
      <c r="M342" s="510">
        <v>23400</v>
      </c>
      <c r="N342" s="510">
        <f t="shared" si="96"/>
        <v>0</v>
      </c>
      <c r="O342" s="510">
        <f t="shared" si="97"/>
        <v>0</v>
      </c>
    </row>
    <row r="343" spans="1:15" s="410" customFormat="1" ht="17.45" hidden="1" customHeight="1" x14ac:dyDescent="0.25">
      <c r="A343" s="471" t="s">
        <v>913</v>
      </c>
      <c r="B343" s="457" t="s">
        <v>446</v>
      </c>
      <c r="C343" s="458" t="s">
        <v>31</v>
      </c>
      <c r="D343" s="428">
        <v>14</v>
      </c>
      <c r="E343" s="510">
        <v>3615.6000000000004</v>
      </c>
      <c r="F343" s="510">
        <f t="shared" si="92"/>
        <v>50618.400000000009</v>
      </c>
      <c r="G343" s="510">
        <v>1560</v>
      </c>
      <c r="H343" s="510">
        <f t="shared" si="93"/>
        <v>21840</v>
      </c>
      <c r="I343" s="510">
        <f t="shared" si="94"/>
        <v>72458.400000000009</v>
      </c>
      <c r="J343" s="470"/>
      <c r="K343" s="510">
        <v>3615.6000000000004</v>
      </c>
      <c r="L343" s="510">
        <f t="shared" si="95"/>
        <v>0</v>
      </c>
      <c r="M343" s="510">
        <v>1560</v>
      </c>
      <c r="N343" s="510">
        <f t="shared" si="96"/>
        <v>0</v>
      </c>
      <c r="O343" s="510">
        <f t="shared" si="97"/>
        <v>0</v>
      </c>
    </row>
    <row r="344" spans="1:15" s="410" customFormat="1" ht="17.45" hidden="1" customHeight="1" x14ac:dyDescent="0.25">
      <c r="A344" s="471" t="s">
        <v>911</v>
      </c>
      <c r="B344" s="457" t="s">
        <v>447</v>
      </c>
      <c r="C344" s="458" t="s">
        <v>31</v>
      </c>
      <c r="D344" s="428">
        <v>7</v>
      </c>
      <c r="E344" s="510">
        <v>5502</v>
      </c>
      <c r="F344" s="510">
        <f t="shared" si="92"/>
        <v>38514</v>
      </c>
      <c r="G344" s="510">
        <v>5460</v>
      </c>
      <c r="H344" s="510">
        <f t="shared" si="93"/>
        <v>38220</v>
      </c>
      <c r="I344" s="510">
        <f t="shared" si="94"/>
        <v>76734</v>
      </c>
      <c r="J344" s="470"/>
      <c r="K344" s="510">
        <v>5502</v>
      </c>
      <c r="L344" s="510">
        <f t="shared" si="95"/>
        <v>0</v>
      </c>
      <c r="M344" s="510">
        <v>5460</v>
      </c>
      <c r="N344" s="510">
        <f t="shared" si="96"/>
        <v>0</v>
      </c>
      <c r="O344" s="510">
        <f t="shared" si="97"/>
        <v>0</v>
      </c>
    </row>
    <row r="345" spans="1:15" s="410" customFormat="1" ht="17.45" hidden="1" customHeight="1" x14ac:dyDescent="0.25">
      <c r="A345" s="471" t="s">
        <v>914</v>
      </c>
      <c r="B345" s="457" t="s">
        <v>448</v>
      </c>
      <c r="C345" s="458" t="s">
        <v>31</v>
      </c>
      <c r="D345" s="428">
        <v>2</v>
      </c>
      <c r="E345" s="510">
        <v>1336.2</v>
      </c>
      <c r="F345" s="510">
        <f t="shared" si="92"/>
        <v>2672.4</v>
      </c>
      <c r="G345" s="510">
        <v>1092</v>
      </c>
      <c r="H345" s="510">
        <f t="shared" si="93"/>
        <v>2184</v>
      </c>
      <c r="I345" s="510">
        <f t="shared" si="94"/>
        <v>4856.3999999999996</v>
      </c>
      <c r="J345" s="470"/>
      <c r="K345" s="510">
        <v>1336.2</v>
      </c>
      <c r="L345" s="510">
        <f t="shared" si="95"/>
        <v>0</v>
      </c>
      <c r="M345" s="510">
        <v>1092</v>
      </c>
      <c r="N345" s="510">
        <f t="shared" si="96"/>
        <v>0</v>
      </c>
      <c r="O345" s="510">
        <f t="shared" si="97"/>
        <v>0</v>
      </c>
    </row>
    <row r="346" spans="1:15" s="410" customFormat="1" ht="17.45" hidden="1" customHeight="1" x14ac:dyDescent="0.25">
      <c r="A346" s="468" t="s">
        <v>915</v>
      </c>
      <c r="B346" s="453" t="s">
        <v>449</v>
      </c>
      <c r="C346" s="456"/>
      <c r="D346" s="435"/>
      <c r="E346" s="434"/>
      <c r="F346" s="434">
        <f>SUM(F347:F349)</f>
        <v>543912</v>
      </c>
      <c r="G346" s="434"/>
      <c r="H346" s="434">
        <f>SUM(H347:H349)</f>
        <v>336960</v>
      </c>
      <c r="I346" s="434">
        <f>SUM(I347:I349)</f>
        <v>880872</v>
      </c>
      <c r="J346" s="493"/>
      <c r="K346" s="434"/>
      <c r="L346" s="434">
        <f>SUM(L347:L349)</f>
        <v>0</v>
      </c>
      <c r="M346" s="434"/>
      <c r="N346" s="434">
        <f>SUM(N347:N349)</f>
        <v>0</v>
      </c>
      <c r="O346" s="434">
        <f>SUM(O347:O349)</f>
        <v>0</v>
      </c>
    </row>
    <row r="347" spans="1:15" s="410" customFormat="1" ht="17.45" hidden="1" customHeight="1" x14ac:dyDescent="0.25">
      <c r="A347" s="471" t="s">
        <v>916</v>
      </c>
      <c r="B347" s="457" t="s">
        <v>449</v>
      </c>
      <c r="C347" s="458" t="s">
        <v>213</v>
      </c>
      <c r="D347" s="428">
        <v>20</v>
      </c>
      <c r="E347" s="510">
        <v>19650</v>
      </c>
      <c r="F347" s="510">
        <f>E347*D347</f>
        <v>393000</v>
      </c>
      <c r="G347" s="510">
        <v>8580</v>
      </c>
      <c r="H347" s="510">
        <f>G347*D347</f>
        <v>171600</v>
      </c>
      <c r="I347" s="510">
        <f>H347+F347</f>
        <v>564600</v>
      </c>
      <c r="J347" s="470"/>
      <c r="K347" s="510">
        <v>19650</v>
      </c>
      <c r="L347" s="510">
        <f>K347*J347</f>
        <v>0</v>
      </c>
      <c r="M347" s="510">
        <v>8580</v>
      </c>
      <c r="N347" s="510">
        <f>M347*J347</f>
        <v>0</v>
      </c>
      <c r="O347" s="510">
        <f>N347+L347</f>
        <v>0</v>
      </c>
    </row>
    <row r="348" spans="1:15" s="410" customFormat="1" ht="17.45" hidden="1" customHeight="1" x14ac:dyDescent="0.25">
      <c r="A348" s="471" t="s">
        <v>917</v>
      </c>
      <c r="B348" s="457" t="s">
        <v>444</v>
      </c>
      <c r="C348" s="458" t="s">
        <v>153</v>
      </c>
      <c r="D348" s="428">
        <v>40</v>
      </c>
      <c r="E348" s="510">
        <v>1021.8000000000001</v>
      </c>
      <c r="F348" s="510">
        <f>E348*D348</f>
        <v>40872</v>
      </c>
      <c r="G348" s="510">
        <v>1248</v>
      </c>
      <c r="H348" s="510">
        <f>G348*D348</f>
        <v>49920</v>
      </c>
      <c r="I348" s="510">
        <f>H348+F348</f>
        <v>90792</v>
      </c>
      <c r="J348" s="470"/>
      <c r="K348" s="510">
        <v>1021.8000000000001</v>
      </c>
      <c r="L348" s="510">
        <f>K348*J348</f>
        <v>0</v>
      </c>
      <c r="M348" s="510">
        <v>1248</v>
      </c>
      <c r="N348" s="510">
        <f>M348*J348</f>
        <v>0</v>
      </c>
      <c r="O348" s="510">
        <f>N348+L348</f>
        <v>0</v>
      </c>
    </row>
    <row r="349" spans="1:15" s="410" customFormat="1" ht="17.45" hidden="1" customHeight="1" x14ac:dyDescent="0.25">
      <c r="A349" s="471" t="s">
        <v>918</v>
      </c>
      <c r="B349" s="457" t="s">
        <v>450</v>
      </c>
      <c r="C349" s="458" t="s">
        <v>213</v>
      </c>
      <c r="D349" s="428">
        <v>200</v>
      </c>
      <c r="E349" s="510">
        <v>550.20000000000005</v>
      </c>
      <c r="F349" s="510">
        <f>E349*D349</f>
        <v>110040.00000000001</v>
      </c>
      <c r="G349" s="510">
        <v>577.20000000000005</v>
      </c>
      <c r="H349" s="510">
        <f>G349*D349</f>
        <v>115440.00000000001</v>
      </c>
      <c r="I349" s="510">
        <f>H349+F349</f>
        <v>225480.00000000003</v>
      </c>
      <c r="J349" s="470"/>
      <c r="K349" s="510">
        <v>550.20000000000005</v>
      </c>
      <c r="L349" s="510">
        <f>K349*J349</f>
        <v>0</v>
      </c>
      <c r="M349" s="510">
        <v>577.20000000000005</v>
      </c>
      <c r="N349" s="510">
        <f>M349*J349</f>
        <v>0</v>
      </c>
      <c r="O349" s="510">
        <f>N349+L349</f>
        <v>0</v>
      </c>
    </row>
    <row r="350" spans="1:15" s="410" customFormat="1" ht="17.45" hidden="1" customHeight="1" x14ac:dyDescent="0.25">
      <c r="A350" s="468" t="s">
        <v>919</v>
      </c>
      <c r="B350" s="453" t="s">
        <v>451</v>
      </c>
      <c r="C350" s="456"/>
      <c r="D350" s="514"/>
      <c r="E350" s="515"/>
      <c r="F350" s="515">
        <f>SUM(F351:F352)</f>
        <v>30182.400000000001</v>
      </c>
      <c r="G350" s="515"/>
      <c r="H350" s="515">
        <f>SUM(H351:H352)</f>
        <v>44304</v>
      </c>
      <c r="I350" s="513">
        <f>SUM(I351:I352)</f>
        <v>74486.399999999994</v>
      </c>
      <c r="J350" s="493"/>
      <c r="K350" s="515"/>
      <c r="L350" s="515">
        <f>SUM(L351:L352)</f>
        <v>0</v>
      </c>
      <c r="M350" s="515"/>
      <c r="N350" s="515">
        <f>SUM(N351:N352)</f>
        <v>0</v>
      </c>
      <c r="O350" s="513">
        <f>SUM(O351:O352)</f>
        <v>0</v>
      </c>
    </row>
    <row r="351" spans="1:15" s="410" customFormat="1" ht="17.45" hidden="1" customHeight="1" x14ac:dyDescent="0.25">
      <c r="A351" s="471" t="s">
        <v>920</v>
      </c>
      <c r="B351" s="457" t="s">
        <v>451</v>
      </c>
      <c r="C351" s="458" t="s">
        <v>153</v>
      </c>
      <c r="D351" s="428">
        <v>4</v>
      </c>
      <c r="E351" s="510">
        <v>5502</v>
      </c>
      <c r="F351" s="510">
        <f>E351*D351</f>
        <v>22008</v>
      </c>
      <c r="G351" s="510">
        <v>8580</v>
      </c>
      <c r="H351" s="510">
        <f>G351*D351</f>
        <v>34320</v>
      </c>
      <c r="I351" s="510">
        <f>H351+F351</f>
        <v>56328</v>
      </c>
      <c r="J351" s="470"/>
      <c r="K351" s="510">
        <v>5502</v>
      </c>
      <c r="L351" s="510">
        <f>K351*J351</f>
        <v>0</v>
      </c>
      <c r="M351" s="510">
        <v>8580</v>
      </c>
      <c r="N351" s="510">
        <f>M351*J351</f>
        <v>0</v>
      </c>
      <c r="O351" s="510">
        <f>N351+L351</f>
        <v>0</v>
      </c>
    </row>
    <row r="352" spans="1:15" s="410" customFormat="1" ht="17.45" hidden="1" customHeight="1" x14ac:dyDescent="0.25">
      <c r="A352" s="471" t="s">
        <v>921</v>
      </c>
      <c r="B352" s="457" t="s">
        <v>444</v>
      </c>
      <c r="C352" s="458" t="s">
        <v>153</v>
      </c>
      <c r="D352" s="428">
        <v>8</v>
      </c>
      <c r="E352" s="510">
        <v>1021.8000000000001</v>
      </c>
      <c r="F352" s="510">
        <f>E352*D352</f>
        <v>8174.4000000000005</v>
      </c>
      <c r="G352" s="510">
        <v>1248</v>
      </c>
      <c r="H352" s="510">
        <f>G352*D352</f>
        <v>9984</v>
      </c>
      <c r="I352" s="510">
        <f>H352+F352</f>
        <v>18158.400000000001</v>
      </c>
      <c r="J352" s="470"/>
      <c r="K352" s="510">
        <v>1021.8000000000001</v>
      </c>
      <c r="L352" s="510">
        <f>K352*J352</f>
        <v>0</v>
      </c>
      <c r="M352" s="510">
        <v>1248</v>
      </c>
      <c r="N352" s="510">
        <f>M352*J352</f>
        <v>0</v>
      </c>
      <c r="O352" s="510">
        <f>N352+L352</f>
        <v>0</v>
      </c>
    </row>
    <row r="353" spans="1:16" ht="25.5" x14ac:dyDescent="0.25">
      <c r="A353" s="468" t="s">
        <v>922</v>
      </c>
      <c r="B353" s="453" t="s">
        <v>452</v>
      </c>
      <c r="C353" s="456"/>
      <c r="D353" s="548">
        <v>11140</v>
      </c>
      <c r="E353" s="549"/>
      <c r="F353" s="549">
        <f>SUM(F354:F358)</f>
        <v>37237258.022</v>
      </c>
      <c r="G353" s="549"/>
      <c r="H353" s="549">
        <f>SUM(H354:H358)</f>
        <v>3695483.34</v>
      </c>
      <c r="I353" s="549">
        <f>SUM(I354:I358)</f>
        <v>40932741.362000003</v>
      </c>
      <c r="J353" s="493">
        <v>10506.89</v>
      </c>
      <c r="K353" s="492"/>
      <c r="L353" s="492">
        <f>SUM(L354:L358)</f>
        <v>35120985.093246996</v>
      </c>
      <c r="M353" s="492"/>
      <c r="N353" s="492">
        <f>SUM(N354:N358)</f>
        <v>3485461.1265899995</v>
      </c>
      <c r="O353" s="492">
        <f>SUM(O354:O358)</f>
        <v>38606446.219836995</v>
      </c>
      <c r="P353" s="412"/>
    </row>
    <row r="354" spans="1:16" ht="17.45" customHeight="1" x14ac:dyDescent="0.25">
      <c r="A354" s="471" t="s">
        <v>923</v>
      </c>
      <c r="B354" s="457" t="s">
        <v>453</v>
      </c>
      <c r="C354" s="458" t="s">
        <v>153</v>
      </c>
      <c r="D354" s="546">
        <v>11140</v>
      </c>
      <c r="E354" s="523">
        <v>750</v>
      </c>
      <c r="F354" s="523">
        <f>E354*D354</f>
        <v>8355000</v>
      </c>
      <c r="G354" s="523"/>
      <c r="H354" s="523"/>
      <c r="I354" s="523">
        <f>H354+F354</f>
        <v>8355000</v>
      </c>
      <c r="J354" s="572">
        <v>10506.89</v>
      </c>
      <c r="K354" s="539">
        <v>750</v>
      </c>
      <c r="L354" s="539">
        <f>K354*J354</f>
        <v>7880167.5</v>
      </c>
      <c r="M354" s="539"/>
      <c r="N354" s="539"/>
      <c r="O354" s="539">
        <f>N354+L354</f>
        <v>7880167.5</v>
      </c>
      <c r="P354" s="412"/>
    </row>
    <row r="355" spans="1:16" ht="17.45" customHeight="1" x14ac:dyDescent="0.25">
      <c r="A355" s="471" t="s">
        <v>924</v>
      </c>
      <c r="B355" s="457" t="s">
        <v>454</v>
      </c>
      <c r="C355" s="458" t="s">
        <v>153</v>
      </c>
      <c r="D355" s="546">
        <v>11140</v>
      </c>
      <c r="E355" s="523">
        <v>89</v>
      </c>
      <c r="F355" s="523">
        <f>E355*D355</f>
        <v>991460</v>
      </c>
      <c r="G355" s="523">
        <v>46</v>
      </c>
      <c r="H355" s="523">
        <f>G355*D355</f>
        <v>512440</v>
      </c>
      <c r="I355" s="523">
        <f>H355+F355</f>
        <v>1503900</v>
      </c>
      <c r="J355" s="572">
        <v>10506.89</v>
      </c>
      <c r="K355" s="539">
        <v>89</v>
      </c>
      <c r="L355" s="539">
        <f>K355*J355</f>
        <v>935113.21</v>
      </c>
      <c r="M355" s="539">
        <v>46</v>
      </c>
      <c r="N355" s="539">
        <f>M355*J355</f>
        <v>483316.93999999994</v>
      </c>
      <c r="O355" s="539">
        <f>N355+L355</f>
        <v>1418430.15</v>
      </c>
      <c r="P355" s="412"/>
    </row>
    <row r="356" spans="1:16" ht="17.45" customHeight="1" x14ac:dyDescent="0.25">
      <c r="A356" s="471" t="s">
        <v>925</v>
      </c>
      <c r="B356" s="457" t="s">
        <v>455</v>
      </c>
      <c r="C356" s="458" t="s">
        <v>153</v>
      </c>
      <c r="D356" s="550">
        <v>11140</v>
      </c>
      <c r="E356" s="523">
        <v>1675.05</v>
      </c>
      <c r="F356" s="523">
        <f>E356*D356</f>
        <v>18660057</v>
      </c>
      <c r="G356" s="523"/>
      <c r="H356" s="523"/>
      <c r="I356" s="523">
        <f>H356+F356</f>
        <v>18660057</v>
      </c>
      <c r="J356" s="572">
        <v>10506.89</v>
      </c>
      <c r="K356" s="539">
        <v>1675.05</v>
      </c>
      <c r="L356" s="539">
        <f>K356*J356</f>
        <v>17599566.094499998</v>
      </c>
      <c r="M356" s="539"/>
      <c r="N356" s="539"/>
      <c r="O356" s="539">
        <f>N356+L356</f>
        <v>17599566.094499998</v>
      </c>
      <c r="P356" s="412"/>
    </row>
    <row r="357" spans="1:16" ht="17.45" customHeight="1" x14ac:dyDescent="0.25">
      <c r="A357" s="471" t="s">
        <v>926</v>
      </c>
      <c r="B357" s="457" t="s">
        <v>456</v>
      </c>
      <c r="C357" s="458" t="s">
        <v>153</v>
      </c>
      <c r="D357" s="546">
        <v>11140</v>
      </c>
      <c r="E357" s="523">
        <v>102.6123</v>
      </c>
      <c r="F357" s="523">
        <f>E357*D357</f>
        <v>1143101.0220000001</v>
      </c>
      <c r="G357" s="523">
        <v>55.731000000000002</v>
      </c>
      <c r="H357" s="523">
        <f>G357*D357</f>
        <v>620843.34</v>
      </c>
      <c r="I357" s="523">
        <f>H357+F357</f>
        <v>1763944.3620000002</v>
      </c>
      <c r="J357" s="572">
        <v>10506.89</v>
      </c>
      <c r="K357" s="539">
        <v>102.6123</v>
      </c>
      <c r="L357" s="539">
        <f>K357*J357</f>
        <v>1078136.1487469999</v>
      </c>
      <c r="M357" s="539">
        <v>55.731000000000002</v>
      </c>
      <c r="N357" s="539">
        <f>M357*J357</f>
        <v>585559.48658999999</v>
      </c>
      <c r="O357" s="539">
        <f>N357+L357</f>
        <v>1663695.6353369998</v>
      </c>
      <c r="P357" s="412"/>
    </row>
    <row r="358" spans="1:16" ht="17.45" customHeight="1" x14ac:dyDescent="0.25">
      <c r="A358" s="471" t="s">
        <v>927</v>
      </c>
      <c r="B358" s="457" t="s">
        <v>457</v>
      </c>
      <c r="C358" s="458" t="s">
        <v>153</v>
      </c>
      <c r="D358" s="546">
        <v>11140</v>
      </c>
      <c r="E358" s="523">
        <v>726</v>
      </c>
      <c r="F358" s="523">
        <f>E358*D358</f>
        <v>8087640</v>
      </c>
      <c r="G358" s="523">
        <v>230</v>
      </c>
      <c r="H358" s="523">
        <f>G358*D358</f>
        <v>2562200</v>
      </c>
      <c r="I358" s="523">
        <f>H358+F358</f>
        <v>10649840</v>
      </c>
      <c r="J358" s="572">
        <v>10506.89</v>
      </c>
      <c r="K358" s="539">
        <v>726</v>
      </c>
      <c r="L358" s="539">
        <f>K358*J358</f>
        <v>7628002.1399999997</v>
      </c>
      <c r="M358" s="539">
        <v>230</v>
      </c>
      <c r="N358" s="539">
        <f>M358*J358</f>
        <v>2416584.6999999997</v>
      </c>
      <c r="O358" s="539">
        <f>N358+L358</f>
        <v>10044586.84</v>
      </c>
      <c r="P358" s="412"/>
    </row>
    <row r="359" spans="1:16" s="411" customFormat="1" ht="17.45" hidden="1" customHeight="1" x14ac:dyDescent="0.25">
      <c r="A359" s="585" t="s">
        <v>458</v>
      </c>
      <c r="B359" s="579" t="s">
        <v>459</v>
      </c>
      <c r="C359" s="580"/>
      <c r="D359" s="506"/>
      <c r="E359" s="507"/>
      <c r="F359" s="507">
        <f>SUM(F360:F375)</f>
        <v>235407</v>
      </c>
      <c r="G359" s="507"/>
      <c r="H359" s="507">
        <f>SUM(H360:H375)</f>
        <v>343913.44</v>
      </c>
      <c r="I359" s="507">
        <f>SUM(I360:I375)</f>
        <v>579320.43999999994</v>
      </c>
      <c r="J359" s="580"/>
      <c r="K359" s="591"/>
      <c r="L359" s="591">
        <f>SUM(L360:L375)</f>
        <v>0</v>
      </c>
      <c r="M359" s="591"/>
      <c r="N359" s="591">
        <f>SUM(N360:N375)</f>
        <v>0</v>
      </c>
      <c r="O359" s="591">
        <f>SUM(O360:O375)</f>
        <v>0</v>
      </c>
    </row>
    <row r="360" spans="1:16" s="410" customFormat="1" ht="17.45" hidden="1" customHeight="1" x14ac:dyDescent="0.25">
      <c r="A360" s="463" t="s">
        <v>928</v>
      </c>
      <c r="B360" s="461" t="s">
        <v>393</v>
      </c>
      <c r="C360" s="462" t="s">
        <v>31</v>
      </c>
      <c r="D360" s="521">
        <v>1</v>
      </c>
      <c r="E360" s="510">
        <v>6550</v>
      </c>
      <c r="F360" s="510">
        <f t="shared" ref="F360:F373" si="98">E360*D360</f>
        <v>6550</v>
      </c>
      <c r="G360" s="510">
        <v>55450.200000000004</v>
      </c>
      <c r="H360" s="510">
        <f t="shared" ref="H360:H374" si="99">G360*D360</f>
        <v>55450.200000000004</v>
      </c>
      <c r="I360" s="510">
        <f t="shared" ref="I360:I375" si="100">H360+F360</f>
        <v>62000.200000000004</v>
      </c>
      <c r="J360" s="462"/>
      <c r="K360" s="510">
        <v>6550</v>
      </c>
      <c r="L360" s="510">
        <f t="shared" ref="L360:L373" si="101">K360*J360</f>
        <v>0</v>
      </c>
      <c r="M360" s="510">
        <v>55450.200000000004</v>
      </c>
      <c r="N360" s="510">
        <f t="shared" ref="N360:N374" si="102">M360*J360</f>
        <v>0</v>
      </c>
      <c r="O360" s="510">
        <f t="shared" ref="O360:O375" si="103">N360+L360</f>
        <v>0</v>
      </c>
    </row>
    <row r="361" spans="1:16" s="410" customFormat="1" ht="17.45" hidden="1" customHeight="1" x14ac:dyDescent="0.25">
      <c r="A361" s="463" t="s">
        <v>929</v>
      </c>
      <c r="B361" s="461" t="s">
        <v>460</v>
      </c>
      <c r="C361" s="462" t="s">
        <v>32</v>
      </c>
      <c r="D361" s="521">
        <v>30</v>
      </c>
      <c r="E361" s="510">
        <v>186.02</v>
      </c>
      <c r="F361" s="510">
        <f t="shared" si="98"/>
        <v>5580.6</v>
      </c>
      <c r="G361" s="510">
        <v>1809.6000000000001</v>
      </c>
      <c r="H361" s="510">
        <f t="shared" si="99"/>
        <v>54288.000000000007</v>
      </c>
      <c r="I361" s="510">
        <f t="shared" si="100"/>
        <v>59868.600000000006</v>
      </c>
      <c r="J361" s="462"/>
      <c r="K361" s="510">
        <v>186.02</v>
      </c>
      <c r="L361" s="510">
        <f t="shared" si="101"/>
        <v>0</v>
      </c>
      <c r="M361" s="510">
        <v>1809.6000000000001</v>
      </c>
      <c r="N361" s="510">
        <f t="shared" si="102"/>
        <v>0</v>
      </c>
      <c r="O361" s="510">
        <f t="shared" si="103"/>
        <v>0</v>
      </c>
    </row>
    <row r="362" spans="1:16" s="410" customFormat="1" ht="17.45" hidden="1" customHeight="1" x14ac:dyDescent="0.25">
      <c r="A362" s="463" t="s">
        <v>930</v>
      </c>
      <c r="B362" s="461" t="s">
        <v>460</v>
      </c>
      <c r="C362" s="462" t="s">
        <v>32</v>
      </c>
      <c r="D362" s="521">
        <v>30</v>
      </c>
      <c r="E362" s="510">
        <v>162.44</v>
      </c>
      <c r="F362" s="510">
        <f t="shared" si="98"/>
        <v>4873.2</v>
      </c>
      <c r="G362" s="510">
        <v>322.40000000000003</v>
      </c>
      <c r="H362" s="510">
        <f t="shared" si="99"/>
        <v>9672.0000000000018</v>
      </c>
      <c r="I362" s="510">
        <f t="shared" si="100"/>
        <v>14545.2</v>
      </c>
      <c r="J362" s="462"/>
      <c r="K362" s="510">
        <v>162.44</v>
      </c>
      <c r="L362" s="510">
        <f t="shared" si="101"/>
        <v>0</v>
      </c>
      <c r="M362" s="510">
        <v>322.40000000000003</v>
      </c>
      <c r="N362" s="510">
        <f t="shared" si="102"/>
        <v>0</v>
      </c>
      <c r="O362" s="510">
        <f t="shared" si="103"/>
        <v>0</v>
      </c>
    </row>
    <row r="363" spans="1:16" s="410" customFormat="1" ht="17.45" hidden="1" customHeight="1" x14ac:dyDescent="0.25">
      <c r="A363" s="463" t="s">
        <v>931</v>
      </c>
      <c r="B363" s="461" t="s">
        <v>461</v>
      </c>
      <c r="C363" s="462" t="s">
        <v>32</v>
      </c>
      <c r="D363" s="521">
        <v>60</v>
      </c>
      <c r="E363" s="510">
        <v>162.44</v>
      </c>
      <c r="F363" s="510">
        <f t="shared" si="98"/>
        <v>9746.4</v>
      </c>
      <c r="G363" s="510">
        <v>434.2</v>
      </c>
      <c r="H363" s="510">
        <f t="shared" si="99"/>
        <v>26052</v>
      </c>
      <c r="I363" s="510">
        <f t="shared" si="100"/>
        <v>35798.400000000001</v>
      </c>
      <c r="J363" s="462"/>
      <c r="K363" s="510">
        <v>162.44</v>
      </c>
      <c r="L363" s="510">
        <f t="shared" si="101"/>
        <v>0</v>
      </c>
      <c r="M363" s="510">
        <v>434.2</v>
      </c>
      <c r="N363" s="510">
        <f t="shared" si="102"/>
        <v>0</v>
      </c>
      <c r="O363" s="510">
        <f t="shared" si="103"/>
        <v>0</v>
      </c>
    </row>
    <row r="364" spans="1:16" s="410" customFormat="1" ht="17.45" hidden="1" customHeight="1" x14ac:dyDescent="0.25">
      <c r="A364" s="463" t="s">
        <v>932</v>
      </c>
      <c r="B364" s="461" t="s">
        <v>461</v>
      </c>
      <c r="C364" s="462" t="s">
        <v>32</v>
      </c>
      <c r="D364" s="521">
        <v>70</v>
      </c>
      <c r="E364" s="510">
        <v>162.44</v>
      </c>
      <c r="F364" s="510">
        <f t="shared" si="98"/>
        <v>11370.8</v>
      </c>
      <c r="G364" s="510">
        <v>184.6</v>
      </c>
      <c r="H364" s="510">
        <f t="shared" si="99"/>
        <v>12922</v>
      </c>
      <c r="I364" s="510">
        <f t="shared" si="100"/>
        <v>24292.799999999999</v>
      </c>
      <c r="J364" s="462"/>
      <c r="K364" s="510">
        <v>162.44</v>
      </c>
      <c r="L364" s="510">
        <f t="shared" si="101"/>
        <v>0</v>
      </c>
      <c r="M364" s="510">
        <v>184.6</v>
      </c>
      <c r="N364" s="510">
        <f t="shared" si="102"/>
        <v>0</v>
      </c>
      <c r="O364" s="510">
        <f t="shared" si="103"/>
        <v>0</v>
      </c>
    </row>
    <row r="365" spans="1:16" s="410" customFormat="1" ht="17.45" hidden="1" customHeight="1" x14ac:dyDescent="0.25">
      <c r="A365" s="463" t="s">
        <v>933</v>
      </c>
      <c r="B365" s="461" t="s">
        <v>462</v>
      </c>
      <c r="C365" s="462" t="s">
        <v>32</v>
      </c>
      <c r="D365" s="521">
        <v>100</v>
      </c>
      <c r="E365" s="510">
        <v>162.44</v>
      </c>
      <c r="F365" s="510">
        <f t="shared" si="98"/>
        <v>16244</v>
      </c>
      <c r="G365" s="510">
        <v>166.92000000000002</v>
      </c>
      <c r="H365" s="510">
        <f t="shared" si="99"/>
        <v>16692</v>
      </c>
      <c r="I365" s="510">
        <f t="shared" si="100"/>
        <v>32936</v>
      </c>
      <c r="J365" s="462"/>
      <c r="K365" s="510">
        <v>162.44</v>
      </c>
      <c r="L365" s="510">
        <f t="shared" si="101"/>
        <v>0</v>
      </c>
      <c r="M365" s="510">
        <v>166.92000000000002</v>
      </c>
      <c r="N365" s="510">
        <f t="shared" si="102"/>
        <v>0</v>
      </c>
      <c r="O365" s="510">
        <f t="shared" si="103"/>
        <v>0</v>
      </c>
    </row>
    <row r="366" spans="1:16" s="410" customFormat="1" ht="17.45" hidden="1" customHeight="1" x14ac:dyDescent="0.25">
      <c r="A366" s="463" t="s">
        <v>934</v>
      </c>
      <c r="B366" s="461" t="s">
        <v>400</v>
      </c>
      <c r="C366" s="356" t="s">
        <v>378</v>
      </c>
      <c r="D366" s="525">
        <v>120</v>
      </c>
      <c r="E366" s="510">
        <v>838.40000000000009</v>
      </c>
      <c r="F366" s="510">
        <f t="shared" si="98"/>
        <v>100608.00000000001</v>
      </c>
      <c r="G366" s="510">
        <v>699.4</v>
      </c>
      <c r="H366" s="510">
        <f t="shared" si="99"/>
        <v>83928</v>
      </c>
      <c r="I366" s="510">
        <f t="shared" si="100"/>
        <v>184536</v>
      </c>
      <c r="J366" s="356"/>
      <c r="K366" s="510">
        <v>838.40000000000009</v>
      </c>
      <c r="L366" s="510">
        <f t="shared" si="101"/>
        <v>0</v>
      </c>
      <c r="M366" s="510">
        <v>699.4</v>
      </c>
      <c r="N366" s="510">
        <f t="shared" si="102"/>
        <v>0</v>
      </c>
      <c r="O366" s="510">
        <f t="shared" si="103"/>
        <v>0</v>
      </c>
    </row>
    <row r="367" spans="1:16" s="410" customFormat="1" ht="27" hidden="1" customHeight="1" x14ac:dyDescent="0.25">
      <c r="A367" s="463" t="s">
        <v>935</v>
      </c>
      <c r="B367" s="461" t="s">
        <v>463</v>
      </c>
      <c r="C367" s="462" t="s">
        <v>378</v>
      </c>
      <c r="D367" s="521">
        <v>130</v>
      </c>
      <c r="E367" s="510">
        <v>45.85</v>
      </c>
      <c r="F367" s="510">
        <f t="shared" si="98"/>
        <v>5960.5</v>
      </c>
      <c r="G367" s="510">
        <v>58.5</v>
      </c>
      <c r="H367" s="510">
        <f t="shared" si="99"/>
        <v>7605</v>
      </c>
      <c r="I367" s="510">
        <f t="shared" si="100"/>
        <v>13565.5</v>
      </c>
      <c r="J367" s="462"/>
      <c r="K367" s="510">
        <v>45.85</v>
      </c>
      <c r="L367" s="510">
        <f t="shared" si="101"/>
        <v>0</v>
      </c>
      <c r="M367" s="510">
        <v>58.5</v>
      </c>
      <c r="N367" s="510">
        <f t="shared" si="102"/>
        <v>0</v>
      </c>
      <c r="O367" s="510">
        <f t="shared" si="103"/>
        <v>0</v>
      </c>
    </row>
    <row r="368" spans="1:16" s="410" customFormat="1" ht="17.45" hidden="1" customHeight="1" x14ac:dyDescent="0.25">
      <c r="A368" s="463" t="s">
        <v>936</v>
      </c>
      <c r="B368" s="461" t="s">
        <v>464</v>
      </c>
      <c r="C368" s="462" t="s">
        <v>31</v>
      </c>
      <c r="D368" s="521">
        <v>40</v>
      </c>
      <c r="E368" s="510">
        <v>262</v>
      </c>
      <c r="F368" s="510">
        <f t="shared" si="98"/>
        <v>10480</v>
      </c>
      <c r="G368" s="510">
        <v>681.2</v>
      </c>
      <c r="H368" s="510">
        <f t="shared" si="99"/>
        <v>27248</v>
      </c>
      <c r="I368" s="510">
        <f t="shared" si="100"/>
        <v>37728</v>
      </c>
      <c r="J368" s="462"/>
      <c r="K368" s="510">
        <v>262</v>
      </c>
      <c r="L368" s="510">
        <f t="shared" si="101"/>
        <v>0</v>
      </c>
      <c r="M368" s="510">
        <v>681.2</v>
      </c>
      <c r="N368" s="510">
        <f t="shared" si="102"/>
        <v>0</v>
      </c>
      <c r="O368" s="510">
        <f t="shared" si="103"/>
        <v>0</v>
      </c>
    </row>
    <row r="369" spans="1:16" s="410" customFormat="1" ht="17.45" hidden="1" customHeight="1" x14ac:dyDescent="0.25">
      <c r="A369" s="463" t="s">
        <v>937</v>
      </c>
      <c r="B369" s="461" t="s">
        <v>465</v>
      </c>
      <c r="C369" s="462" t="s">
        <v>32</v>
      </c>
      <c r="D369" s="521">
        <v>20</v>
      </c>
      <c r="E369" s="510">
        <v>65.5</v>
      </c>
      <c r="F369" s="510">
        <f t="shared" si="98"/>
        <v>1310</v>
      </c>
      <c r="G369" s="510">
        <v>166.71200000000002</v>
      </c>
      <c r="H369" s="510">
        <f t="shared" si="99"/>
        <v>3334.2400000000002</v>
      </c>
      <c r="I369" s="510">
        <f t="shared" si="100"/>
        <v>4644.24</v>
      </c>
      <c r="J369" s="462"/>
      <c r="K369" s="510">
        <v>65.5</v>
      </c>
      <c r="L369" s="510">
        <f t="shared" si="101"/>
        <v>0</v>
      </c>
      <c r="M369" s="510">
        <v>166.71200000000002</v>
      </c>
      <c r="N369" s="510">
        <f t="shared" si="102"/>
        <v>0</v>
      </c>
      <c r="O369" s="510">
        <f t="shared" si="103"/>
        <v>0</v>
      </c>
    </row>
    <row r="370" spans="1:16" s="410" customFormat="1" ht="17.45" hidden="1" customHeight="1" x14ac:dyDescent="0.25">
      <c r="A370" s="463" t="s">
        <v>938</v>
      </c>
      <c r="B370" s="461" t="s">
        <v>466</v>
      </c>
      <c r="C370" s="462" t="s">
        <v>31</v>
      </c>
      <c r="D370" s="521">
        <v>150</v>
      </c>
      <c r="E370" s="510">
        <v>32.75</v>
      </c>
      <c r="F370" s="510">
        <f t="shared" si="98"/>
        <v>4912.5</v>
      </c>
      <c r="G370" s="510">
        <v>36.816000000000003</v>
      </c>
      <c r="H370" s="510">
        <f t="shared" si="99"/>
        <v>5522.4000000000005</v>
      </c>
      <c r="I370" s="510">
        <f t="shared" si="100"/>
        <v>10434.900000000001</v>
      </c>
      <c r="J370" s="462"/>
      <c r="K370" s="510">
        <v>32.75</v>
      </c>
      <c r="L370" s="510">
        <f t="shared" si="101"/>
        <v>0</v>
      </c>
      <c r="M370" s="510">
        <v>36.816000000000003</v>
      </c>
      <c r="N370" s="510">
        <f t="shared" si="102"/>
        <v>0</v>
      </c>
      <c r="O370" s="510">
        <f t="shared" si="103"/>
        <v>0</v>
      </c>
    </row>
    <row r="371" spans="1:16" s="410" customFormat="1" ht="17.45" hidden="1" customHeight="1" x14ac:dyDescent="0.25">
      <c r="A371" s="463" t="s">
        <v>939</v>
      </c>
      <c r="B371" s="461" t="s">
        <v>467</v>
      </c>
      <c r="C371" s="462" t="s">
        <v>31</v>
      </c>
      <c r="D371" s="521">
        <v>1</v>
      </c>
      <c r="E371" s="510">
        <v>2620</v>
      </c>
      <c r="F371" s="510">
        <f t="shared" si="98"/>
        <v>2620</v>
      </c>
      <c r="G371" s="510">
        <v>9412</v>
      </c>
      <c r="H371" s="510">
        <f t="shared" si="99"/>
        <v>9412</v>
      </c>
      <c r="I371" s="510">
        <f t="shared" si="100"/>
        <v>12032</v>
      </c>
      <c r="J371" s="462"/>
      <c r="K371" s="510">
        <v>2620</v>
      </c>
      <c r="L371" s="510">
        <f t="shared" si="101"/>
        <v>0</v>
      </c>
      <c r="M371" s="510">
        <v>9412</v>
      </c>
      <c r="N371" s="510">
        <f t="shared" si="102"/>
        <v>0</v>
      </c>
      <c r="O371" s="510">
        <f t="shared" si="103"/>
        <v>0</v>
      </c>
    </row>
    <row r="372" spans="1:16" s="410" customFormat="1" ht="17.45" hidden="1" customHeight="1" x14ac:dyDescent="0.25">
      <c r="A372" s="463" t="s">
        <v>940</v>
      </c>
      <c r="B372" s="461" t="s">
        <v>468</v>
      </c>
      <c r="C372" s="462" t="s">
        <v>31</v>
      </c>
      <c r="D372" s="521">
        <v>3</v>
      </c>
      <c r="E372" s="510">
        <v>262</v>
      </c>
      <c r="F372" s="510">
        <f t="shared" si="98"/>
        <v>786</v>
      </c>
      <c r="G372" s="510">
        <v>109.2</v>
      </c>
      <c r="H372" s="510">
        <f t="shared" si="99"/>
        <v>327.60000000000002</v>
      </c>
      <c r="I372" s="510">
        <f t="shared" si="100"/>
        <v>1113.5999999999999</v>
      </c>
      <c r="J372" s="462"/>
      <c r="K372" s="510">
        <v>262</v>
      </c>
      <c r="L372" s="510">
        <f t="shared" si="101"/>
        <v>0</v>
      </c>
      <c r="M372" s="510">
        <v>109.2</v>
      </c>
      <c r="N372" s="510">
        <f t="shared" si="102"/>
        <v>0</v>
      </c>
      <c r="O372" s="510">
        <f t="shared" si="103"/>
        <v>0</v>
      </c>
    </row>
    <row r="373" spans="1:16" s="410" customFormat="1" ht="17.45" hidden="1" customHeight="1" x14ac:dyDescent="0.25">
      <c r="A373" s="463" t="s">
        <v>941</v>
      </c>
      <c r="B373" s="461" t="s">
        <v>469</v>
      </c>
      <c r="C373" s="462" t="s">
        <v>32</v>
      </c>
      <c r="D373" s="521">
        <v>50</v>
      </c>
      <c r="E373" s="510">
        <v>458.5</v>
      </c>
      <c r="F373" s="510">
        <f t="shared" si="98"/>
        <v>22925</v>
      </c>
      <c r="G373" s="510">
        <v>369.2</v>
      </c>
      <c r="H373" s="510">
        <f t="shared" si="99"/>
        <v>18460</v>
      </c>
      <c r="I373" s="510">
        <f t="shared" si="100"/>
        <v>41385</v>
      </c>
      <c r="J373" s="462"/>
      <c r="K373" s="510">
        <v>458.5</v>
      </c>
      <c r="L373" s="510">
        <f t="shared" si="101"/>
        <v>0</v>
      </c>
      <c r="M373" s="510">
        <v>369.2</v>
      </c>
      <c r="N373" s="510">
        <f t="shared" si="102"/>
        <v>0</v>
      </c>
      <c r="O373" s="510">
        <f t="shared" si="103"/>
        <v>0</v>
      </c>
    </row>
    <row r="374" spans="1:16" s="410" customFormat="1" ht="17.25" hidden="1" customHeight="1" x14ac:dyDescent="0.25">
      <c r="A374" s="463" t="s">
        <v>942</v>
      </c>
      <c r="B374" s="461" t="s">
        <v>268</v>
      </c>
      <c r="C374" s="462" t="s">
        <v>224</v>
      </c>
      <c r="D374" s="521">
        <v>1</v>
      </c>
      <c r="E374" s="510"/>
      <c r="F374" s="510"/>
      <c r="G374" s="510">
        <v>13000</v>
      </c>
      <c r="H374" s="510">
        <f t="shared" si="99"/>
        <v>13000</v>
      </c>
      <c r="I374" s="510">
        <f t="shared" si="100"/>
        <v>13000</v>
      </c>
      <c r="J374" s="462"/>
      <c r="K374" s="510"/>
      <c r="L374" s="510"/>
      <c r="M374" s="510">
        <v>13000</v>
      </c>
      <c r="N374" s="510">
        <f t="shared" si="102"/>
        <v>0</v>
      </c>
      <c r="O374" s="510">
        <f t="shared" si="103"/>
        <v>0</v>
      </c>
    </row>
    <row r="375" spans="1:16" s="410" customFormat="1" ht="17.45" hidden="1" customHeight="1" x14ac:dyDescent="0.25">
      <c r="A375" s="463" t="s">
        <v>943</v>
      </c>
      <c r="B375" s="461" t="s">
        <v>358</v>
      </c>
      <c r="C375" s="462" t="s">
        <v>224</v>
      </c>
      <c r="D375" s="521">
        <v>1</v>
      </c>
      <c r="E375" s="510">
        <v>31440</v>
      </c>
      <c r="F375" s="510">
        <f>E375*D375</f>
        <v>31440</v>
      </c>
      <c r="G375" s="510"/>
      <c r="H375" s="510"/>
      <c r="I375" s="510">
        <f t="shared" si="100"/>
        <v>31440</v>
      </c>
      <c r="J375" s="462"/>
      <c r="K375" s="510">
        <v>31440</v>
      </c>
      <c r="L375" s="510">
        <f>K375*J375</f>
        <v>0</v>
      </c>
      <c r="M375" s="510"/>
      <c r="N375" s="510"/>
      <c r="O375" s="510">
        <f t="shared" si="103"/>
        <v>0</v>
      </c>
    </row>
    <row r="376" spans="1:16" s="242" customFormat="1" ht="16.5" customHeight="1" x14ac:dyDescent="0.25">
      <c r="A376" s="585" t="s">
        <v>470</v>
      </c>
      <c r="B376" s="579" t="s">
        <v>471</v>
      </c>
      <c r="C376" s="580"/>
      <c r="D376" s="449"/>
      <c r="E376" s="487"/>
      <c r="F376" s="487">
        <f>SUM(F377:F410)</f>
        <v>4238788.3880000003</v>
      </c>
      <c r="G376" s="487"/>
      <c r="H376" s="487">
        <f>SUM(H377:H410)</f>
        <v>18446335.010000002</v>
      </c>
      <c r="I376" s="487">
        <f>SUM(I377:I410)</f>
        <v>22685123.398000002</v>
      </c>
      <c r="J376" s="580"/>
      <c r="K376" s="583"/>
      <c r="L376" s="583">
        <f>SUM(L377:L410)</f>
        <v>784648</v>
      </c>
      <c r="M376" s="583"/>
      <c r="N376" s="583">
        <f>SUM(N377:N410)</f>
        <v>14604136</v>
      </c>
      <c r="O376" s="583">
        <f>SUM(O377:O410)</f>
        <v>15388784</v>
      </c>
      <c r="P376" s="560"/>
    </row>
    <row r="377" spans="1:16" s="410" customFormat="1" ht="15.75" x14ac:dyDescent="0.25">
      <c r="A377" s="472" t="s">
        <v>944</v>
      </c>
      <c r="B377" s="461" t="s">
        <v>472</v>
      </c>
      <c r="C377" s="356" t="s">
        <v>31</v>
      </c>
      <c r="D377" s="525">
        <v>2</v>
      </c>
      <c r="E377" s="510">
        <v>332000</v>
      </c>
      <c r="F377" s="510">
        <f>E377*D377</f>
        <v>664000</v>
      </c>
      <c r="G377" s="510">
        <v>5812000</v>
      </c>
      <c r="H377" s="510">
        <f>G377*D377</f>
        <v>11624000</v>
      </c>
      <c r="I377" s="510">
        <f>H377+F377</f>
        <v>12288000</v>
      </c>
      <c r="J377" s="356">
        <v>2</v>
      </c>
      <c r="K377" s="539">
        <v>332000</v>
      </c>
      <c r="L377" s="539">
        <f>K377*J377</f>
        <v>664000</v>
      </c>
      <c r="M377" s="539">
        <v>5812000</v>
      </c>
      <c r="N377" s="539">
        <f>M377*J377</f>
        <v>11624000</v>
      </c>
      <c r="O377" s="539">
        <f>N377+L377</f>
        <v>12288000</v>
      </c>
      <c r="P377" s="412"/>
    </row>
    <row r="378" spans="1:16" s="410" customFormat="1" ht="15.75" hidden="1" x14ac:dyDescent="0.25">
      <c r="A378" s="472" t="s">
        <v>945</v>
      </c>
      <c r="B378" s="473" t="s">
        <v>473</v>
      </c>
      <c r="C378" s="356"/>
      <c r="D378" s="525"/>
      <c r="E378" s="510"/>
      <c r="F378" s="510"/>
      <c r="G378" s="510"/>
      <c r="H378" s="510"/>
      <c r="I378" s="510"/>
      <c r="J378" s="356"/>
      <c r="K378" s="510"/>
      <c r="L378" s="510"/>
      <c r="M378" s="510"/>
      <c r="N378" s="510"/>
      <c r="O378" s="510"/>
    </row>
    <row r="379" spans="1:16" s="410" customFormat="1" ht="15.75" hidden="1" x14ac:dyDescent="0.25">
      <c r="A379" s="472" t="s">
        <v>946</v>
      </c>
      <c r="B379" s="473" t="s">
        <v>474</v>
      </c>
      <c r="C379" s="356"/>
      <c r="D379" s="525"/>
      <c r="E379" s="510"/>
      <c r="F379" s="510"/>
      <c r="G379" s="510"/>
      <c r="H379" s="510"/>
      <c r="I379" s="510"/>
      <c r="J379" s="356"/>
      <c r="K379" s="510"/>
      <c r="L379" s="510"/>
      <c r="M379" s="510"/>
      <c r="N379" s="510"/>
      <c r="O379" s="510"/>
    </row>
    <row r="380" spans="1:16" s="410" customFormat="1" ht="15.75" hidden="1" x14ac:dyDescent="0.25">
      <c r="A380" s="472" t="s">
        <v>947</v>
      </c>
      <c r="B380" s="473" t="s">
        <v>475</v>
      </c>
      <c r="C380" s="356"/>
      <c r="D380" s="525"/>
      <c r="E380" s="510"/>
      <c r="F380" s="510"/>
      <c r="G380" s="510"/>
      <c r="H380" s="510"/>
      <c r="I380" s="510"/>
      <c r="J380" s="356"/>
      <c r="K380" s="510"/>
      <c r="L380" s="510"/>
      <c r="M380" s="510"/>
      <c r="N380" s="510"/>
      <c r="O380" s="510"/>
    </row>
    <row r="381" spans="1:16" ht="15.75" hidden="1" x14ac:dyDescent="0.25">
      <c r="A381" s="472" t="s">
        <v>948</v>
      </c>
      <c r="B381" s="461" t="s">
        <v>476</v>
      </c>
      <c r="C381" s="356" t="s">
        <v>31</v>
      </c>
      <c r="D381" s="525">
        <v>2</v>
      </c>
      <c r="E381" s="510"/>
      <c r="F381" s="510"/>
      <c r="G381" s="510">
        <v>73710</v>
      </c>
      <c r="H381" s="510">
        <f>G381*D381</f>
        <v>147420</v>
      </c>
      <c r="I381" s="510">
        <f t="shared" ref="I381:I410" si="104">H381+F381</f>
        <v>147420</v>
      </c>
      <c r="J381" s="356"/>
      <c r="K381" s="510"/>
      <c r="L381" s="510"/>
      <c r="M381" s="510">
        <v>73710</v>
      </c>
      <c r="N381" s="510">
        <f>M381*J381</f>
        <v>0</v>
      </c>
      <c r="O381" s="510">
        <f t="shared" ref="O381:O410" si="105">N381+L381</f>
        <v>0</v>
      </c>
    </row>
    <row r="382" spans="1:16" ht="25.5" x14ac:dyDescent="0.25">
      <c r="A382" s="472" t="s">
        <v>949</v>
      </c>
      <c r="B382" s="461" t="s">
        <v>477</v>
      </c>
      <c r="C382" s="356" t="s">
        <v>31</v>
      </c>
      <c r="D382" s="525">
        <v>2</v>
      </c>
      <c r="E382" s="510">
        <v>60324</v>
      </c>
      <c r="F382" s="510">
        <f t="shared" ref="F382:F410" si="106">E382*D382</f>
        <v>120648</v>
      </c>
      <c r="G382" s="510">
        <v>1490068</v>
      </c>
      <c r="H382" s="510">
        <f>G382*D382</f>
        <v>2980136</v>
      </c>
      <c r="I382" s="510">
        <f t="shared" si="104"/>
        <v>3100784</v>
      </c>
      <c r="J382" s="356">
        <v>2</v>
      </c>
      <c r="K382" s="539">
        <v>60324</v>
      </c>
      <c r="L382" s="539">
        <f t="shared" ref="L382:L410" si="107">K382*J382</f>
        <v>120648</v>
      </c>
      <c r="M382" s="539">
        <v>1490068</v>
      </c>
      <c r="N382" s="539">
        <f>M382*J382</f>
        <v>2980136</v>
      </c>
      <c r="O382" s="539">
        <f t="shared" si="105"/>
        <v>3100784</v>
      </c>
      <c r="P382" s="412"/>
    </row>
    <row r="383" spans="1:16" ht="25.5" hidden="1" x14ac:dyDescent="0.25">
      <c r="A383" s="472" t="s">
        <v>950</v>
      </c>
      <c r="B383" s="461" t="s">
        <v>478</v>
      </c>
      <c r="C383" s="356" t="s">
        <v>479</v>
      </c>
      <c r="D383" s="525">
        <v>2</v>
      </c>
      <c r="E383" s="510">
        <v>46374</v>
      </c>
      <c r="F383" s="510">
        <f t="shared" si="106"/>
        <v>92748</v>
      </c>
      <c r="G383" s="510"/>
      <c r="H383" s="510"/>
      <c r="I383" s="510">
        <f t="shared" si="104"/>
        <v>92748</v>
      </c>
      <c r="J383" s="356"/>
      <c r="K383" s="510">
        <v>46374</v>
      </c>
      <c r="L383" s="510">
        <f t="shared" si="107"/>
        <v>0</v>
      </c>
      <c r="M383" s="510"/>
      <c r="N383" s="510"/>
      <c r="O383" s="510">
        <f t="shared" si="105"/>
        <v>0</v>
      </c>
    </row>
    <row r="384" spans="1:16" ht="25.5" hidden="1" x14ac:dyDescent="0.25">
      <c r="A384" s="472" t="s">
        <v>951</v>
      </c>
      <c r="B384" s="461" t="s">
        <v>480</v>
      </c>
      <c r="C384" s="356" t="s">
        <v>31</v>
      </c>
      <c r="D384" s="525">
        <v>2</v>
      </c>
      <c r="E384" s="510">
        <v>56592</v>
      </c>
      <c r="F384" s="510">
        <f t="shared" si="106"/>
        <v>113184</v>
      </c>
      <c r="G384" s="510"/>
      <c r="H384" s="510"/>
      <c r="I384" s="510">
        <f t="shared" si="104"/>
        <v>113184</v>
      </c>
      <c r="J384" s="356"/>
      <c r="K384" s="510">
        <v>56592</v>
      </c>
      <c r="L384" s="510">
        <f t="shared" si="107"/>
        <v>0</v>
      </c>
      <c r="M384" s="510"/>
      <c r="N384" s="510"/>
      <c r="O384" s="510">
        <f t="shared" si="105"/>
        <v>0</v>
      </c>
    </row>
    <row r="385" spans="1:15" s="410" customFormat="1" ht="25.5" hidden="1" x14ac:dyDescent="0.25">
      <c r="A385" s="472" t="s">
        <v>952</v>
      </c>
      <c r="B385" s="461" t="s">
        <v>481</v>
      </c>
      <c r="C385" s="356" t="s">
        <v>482</v>
      </c>
      <c r="D385" s="525">
        <v>86</v>
      </c>
      <c r="E385" s="510">
        <v>2373</v>
      </c>
      <c r="F385" s="510">
        <f t="shared" si="106"/>
        <v>204078</v>
      </c>
      <c r="G385" s="510">
        <v>4672</v>
      </c>
      <c r="H385" s="510">
        <f t="shared" ref="H385:H398" si="108">G385*D385</f>
        <v>401792</v>
      </c>
      <c r="I385" s="510">
        <f t="shared" si="104"/>
        <v>605870</v>
      </c>
      <c r="J385" s="356"/>
      <c r="K385" s="510">
        <v>2373</v>
      </c>
      <c r="L385" s="510">
        <f t="shared" si="107"/>
        <v>0</v>
      </c>
      <c r="M385" s="510">
        <v>4672</v>
      </c>
      <c r="N385" s="510">
        <f t="shared" ref="N385:N398" si="109">M385*J385</f>
        <v>0</v>
      </c>
      <c r="O385" s="510">
        <f t="shared" si="105"/>
        <v>0</v>
      </c>
    </row>
    <row r="386" spans="1:15" s="410" customFormat="1" ht="25.5" hidden="1" x14ac:dyDescent="0.25">
      <c r="A386" s="472" t="s">
        <v>953</v>
      </c>
      <c r="B386" s="461" t="s">
        <v>483</v>
      </c>
      <c r="C386" s="356" t="s">
        <v>213</v>
      </c>
      <c r="D386" s="525">
        <v>132</v>
      </c>
      <c r="E386" s="510">
        <v>1771</v>
      </c>
      <c r="F386" s="510">
        <f t="shared" si="106"/>
        <v>233772</v>
      </c>
      <c r="G386" s="510">
        <v>4632</v>
      </c>
      <c r="H386" s="510">
        <f t="shared" si="108"/>
        <v>611424</v>
      </c>
      <c r="I386" s="510">
        <f t="shared" si="104"/>
        <v>845196</v>
      </c>
      <c r="J386" s="356"/>
      <c r="K386" s="510">
        <v>1771</v>
      </c>
      <c r="L386" s="510">
        <f t="shared" si="107"/>
        <v>0</v>
      </c>
      <c r="M386" s="510">
        <v>4632</v>
      </c>
      <c r="N386" s="510">
        <f t="shared" si="109"/>
        <v>0</v>
      </c>
      <c r="O386" s="510">
        <f t="shared" si="105"/>
        <v>0</v>
      </c>
    </row>
    <row r="387" spans="1:15" s="410" customFormat="1" ht="15.75" hidden="1" x14ac:dyDescent="0.25">
      <c r="A387" s="472" t="s">
        <v>954</v>
      </c>
      <c r="B387" s="461" t="s">
        <v>484</v>
      </c>
      <c r="C387" s="356" t="s">
        <v>31</v>
      </c>
      <c r="D387" s="525">
        <v>141</v>
      </c>
      <c r="E387" s="510">
        <v>5895</v>
      </c>
      <c r="F387" s="510">
        <f t="shared" si="106"/>
        <v>831195</v>
      </c>
      <c r="G387" s="510">
        <v>1550.25</v>
      </c>
      <c r="H387" s="510">
        <f t="shared" si="108"/>
        <v>218585.25</v>
      </c>
      <c r="I387" s="510">
        <f t="shared" si="104"/>
        <v>1049780.25</v>
      </c>
      <c r="J387" s="356"/>
      <c r="K387" s="510">
        <v>5895</v>
      </c>
      <c r="L387" s="510">
        <f t="shared" si="107"/>
        <v>0</v>
      </c>
      <c r="M387" s="510">
        <v>1550.25</v>
      </c>
      <c r="N387" s="510">
        <f t="shared" si="109"/>
        <v>0</v>
      </c>
      <c r="O387" s="510">
        <f t="shared" si="105"/>
        <v>0</v>
      </c>
    </row>
    <row r="388" spans="1:15" s="410" customFormat="1" ht="25.5" hidden="1" x14ac:dyDescent="0.25">
      <c r="A388" s="472" t="s">
        <v>955</v>
      </c>
      <c r="B388" s="461" t="s">
        <v>485</v>
      </c>
      <c r="C388" s="356" t="s">
        <v>486</v>
      </c>
      <c r="D388" s="525">
        <v>14</v>
      </c>
      <c r="E388" s="510">
        <v>9790</v>
      </c>
      <c r="F388" s="510">
        <f t="shared" si="106"/>
        <v>137060</v>
      </c>
      <c r="G388" s="510">
        <v>35760</v>
      </c>
      <c r="H388" s="510">
        <f t="shared" si="108"/>
        <v>500640</v>
      </c>
      <c r="I388" s="510">
        <f t="shared" si="104"/>
        <v>637700</v>
      </c>
      <c r="J388" s="356"/>
      <c r="K388" s="510">
        <v>9790</v>
      </c>
      <c r="L388" s="510">
        <f t="shared" si="107"/>
        <v>0</v>
      </c>
      <c r="M388" s="510">
        <v>35760</v>
      </c>
      <c r="N388" s="510">
        <f t="shared" si="109"/>
        <v>0</v>
      </c>
      <c r="O388" s="510">
        <f t="shared" si="105"/>
        <v>0</v>
      </c>
    </row>
    <row r="389" spans="1:15" s="410" customFormat="1" ht="25.5" hidden="1" x14ac:dyDescent="0.25">
      <c r="A389" s="472" t="s">
        <v>956</v>
      </c>
      <c r="B389" s="461" t="s">
        <v>487</v>
      </c>
      <c r="C389" s="356" t="s">
        <v>31</v>
      </c>
      <c r="D389" s="525">
        <v>94</v>
      </c>
      <c r="E389" s="510">
        <v>4165.8</v>
      </c>
      <c r="F389" s="510">
        <f t="shared" si="106"/>
        <v>391585.2</v>
      </c>
      <c r="G389" s="510">
        <v>201.5</v>
      </c>
      <c r="H389" s="510">
        <f t="shared" si="108"/>
        <v>18941</v>
      </c>
      <c r="I389" s="510">
        <f t="shared" si="104"/>
        <v>410526.2</v>
      </c>
      <c r="J389" s="356"/>
      <c r="K389" s="510">
        <v>4165.8</v>
      </c>
      <c r="L389" s="510">
        <f t="shared" si="107"/>
        <v>0</v>
      </c>
      <c r="M389" s="510">
        <v>201.5</v>
      </c>
      <c r="N389" s="510">
        <f t="shared" si="109"/>
        <v>0</v>
      </c>
      <c r="O389" s="510">
        <f t="shared" si="105"/>
        <v>0</v>
      </c>
    </row>
    <row r="390" spans="1:15" s="410" customFormat="1" ht="15.75" hidden="1" x14ac:dyDescent="0.25">
      <c r="A390" s="472" t="s">
        <v>957</v>
      </c>
      <c r="B390" s="461" t="s">
        <v>488</v>
      </c>
      <c r="C390" s="356" t="s">
        <v>31</v>
      </c>
      <c r="D390" s="525">
        <v>47</v>
      </c>
      <c r="E390" s="510">
        <v>9866</v>
      </c>
      <c r="F390" s="510">
        <f t="shared" si="106"/>
        <v>463702</v>
      </c>
      <c r="G390" s="510">
        <v>28674</v>
      </c>
      <c r="H390" s="510">
        <f t="shared" si="108"/>
        <v>1347678</v>
      </c>
      <c r="I390" s="510">
        <f t="shared" si="104"/>
        <v>1811380</v>
      </c>
      <c r="J390" s="356"/>
      <c r="K390" s="510">
        <v>9866</v>
      </c>
      <c r="L390" s="510">
        <f t="shared" si="107"/>
        <v>0</v>
      </c>
      <c r="M390" s="510">
        <v>28674</v>
      </c>
      <c r="N390" s="510">
        <f t="shared" si="109"/>
        <v>0</v>
      </c>
      <c r="O390" s="510">
        <f t="shared" si="105"/>
        <v>0</v>
      </c>
    </row>
    <row r="391" spans="1:15" s="410" customFormat="1" ht="15.75" hidden="1" x14ac:dyDescent="0.25">
      <c r="A391" s="472" t="s">
        <v>958</v>
      </c>
      <c r="B391" s="461" t="s">
        <v>489</v>
      </c>
      <c r="C391" s="356" t="s">
        <v>31</v>
      </c>
      <c r="D391" s="525">
        <v>94</v>
      </c>
      <c r="E391" s="510">
        <v>393</v>
      </c>
      <c r="F391" s="510">
        <f t="shared" si="106"/>
        <v>36942</v>
      </c>
      <c r="G391" s="510">
        <v>390</v>
      </c>
      <c r="H391" s="510">
        <f t="shared" si="108"/>
        <v>36660</v>
      </c>
      <c r="I391" s="510">
        <f t="shared" si="104"/>
        <v>73602</v>
      </c>
      <c r="J391" s="356"/>
      <c r="K391" s="510">
        <v>393</v>
      </c>
      <c r="L391" s="510">
        <f t="shared" si="107"/>
        <v>0</v>
      </c>
      <c r="M391" s="510">
        <v>390</v>
      </c>
      <c r="N391" s="510">
        <f t="shared" si="109"/>
        <v>0</v>
      </c>
      <c r="O391" s="510">
        <f t="shared" si="105"/>
        <v>0</v>
      </c>
    </row>
    <row r="392" spans="1:15" s="410" customFormat="1" ht="15.75" hidden="1" x14ac:dyDescent="0.25">
      <c r="A392" s="472" t="s">
        <v>959</v>
      </c>
      <c r="B392" s="461" t="s">
        <v>490</v>
      </c>
      <c r="C392" s="356" t="s">
        <v>486</v>
      </c>
      <c r="D392" s="525">
        <v>40</v>
      </c>
      <c r="E392" s="510">
        <v>471.6</v>
      </c>
      <c r="F392" s="510">
        <f t="shared" si="106"/>
        <v>18864</v>
      </c>
      <c r="G392" s="510">
        <v>585</v>
      </c>
      <c r="H392" s="510">
        <f t="shared" si="108"/>
        <v>23400</v>
      </c>
      <c r="I392" s="510">
        <f t="shared" si="104"/>
        <v>42264</v>
      </c>
      <c r="J392" s="356"/>
      <c r="K392" s="510">
        <v>471.6</v>
      </c>
      <c r="L392" s="510">
        <f t="shared" si="107"/>
        <v>0</v>
      </c>
      <c r="M392" s="510">
        <v>585</v>
      </c>
      <c r="N392" s="510">
        <f t="shared" si="109"/>
        <v>0</v>
      </c>
      <c r="O392" s="510">
        <f t="shared" si="105"/>
        <v>0</v>
      </c>
    </row>
    <row r="393" spans="1:15" s="410" customFormat="1" ht="25.5" hidden="1" x14ac:dyDescent="0.25">
      <c r="A393" s="472" t="s">
        <v>960</v>
      </c>
      <c r="B393" s="461" t="s">
        <v>491</v>
      </c>
      <c r="C393" s="356" t="s">
        <v>486</v>
      </c>
      <c r="D393" s="525">
        <v>94</v>
      </c>
      <c r="E393" s="510">
        <v>455.88</v>
      </c>
      <c r="F393" s="510">
        <f t="shared" si="106"/>
        <v>42852.72</v>
      </c>
      <c r="G393" s="510">
        <v>468</v>
      </c>
      <c r="H393" s="510">
        <f t="shared" si="108"/>
        <v>43992</v>
      </c>
      <c r="I393" s="510">
        <f t="shared" si="104"/>
        <v>86844.72</v>
      </c>
      <c r="J393" s="356"/>
      <c r="K393" s="510">
        <v>455.88</v>
      </c>
      <c r="L393" s="510">
        <f t="shared" si="107"/>
        <v>0</v>
      </c>
      <c r="M393" s="510">
        <v>468</v>
      </c>
      <c r="N393" s="510">
        <f t="shared" si="109"/>
        <v>0</v>
      </c>
      <c r="O393" s="510">
        <f t="shared" si="105"/>
        <v>0</v>
      </c>
    </row>
    <row r="394" spans="1:15" s="410" customFormat="1" ht="25.5" hidden="1" x14ac:dyDescent="0.25">
      <c r="A394" s="472" t="s">
        <v>961</v>
      </c>
      <c r="B394" s="461" t="s">
        <v>492</v>
      </c>
      <c r="C394" s="356" t="s">
        <v>31</v>
      </c>
      <c r="D394" s="525">
        <v>7</v>
      </c>
      <c r="E394" s="510">
        <v>605.22</v>
      </c>
      <c r="F394" s="510">
        <f t="shared" si="106"/>
        <v>4236.54</v>
      </c>
      <c r="G394" s="510">
        <v>605.28</v>
      </c>
      <c r="H394" s="510">
        <f t="shared" si="108"/>
        <v>4236.96</v>
      </c>
      <c r="I394" s="510">
        <f t="shared" si="104"/>
        <v>8473.5</v>
      </c>
      <c r="J394" s="356"/>
      <c r="K394" s="510">
        <v>605.22</v>
      </c>
      <c r="L394" s="510">
        <f t="shared" si="107"/>
        <v>0</v>
      </c>
      <c r="M394" s="510">
        <v>605.28</v>
      </c>
      <c r="N394" s="510">
        <f t="shared" si="109"/>
        <v>0</v>
      </c>
      <c r="O394" s="510">
        <f t="shared" si="105"/>
        <v>0</v>
      </c>
    </row>
    <row r="395" spans="1:15" s="410" customFormat="1" ht="25.5" hidden="1" x14ac:dyDescent="0.25">
      <c r="A395" s="472" t="s">
        <v>962</v>
      </c>
      <c r="B395" s="461" t="s">
        <v>493</v>
      </c>
      <c r="C395" s="356" t="s">
        <v>31</v>
      </c>
      <c r="D395" s="525">
        <v>32</v>
      </c>
      <c r="E395" s="510">
        <v>581.64</v>
      </c>
      <c r="F395" s="510">
        <f t="shared" si="106"/>
        <v>18612.48</v>
      </c>
      <c r="G395" s="510">
        <v>1794</v>
      </c>
      <c r="H395" s="510">
        <f t="shared" si="108"/>
        <v>57408</v>
      </c>
      <c r="I395" s="510">
        <f t="shared" si="104"/>
        <v>76020.479999999996</v>
      </c>
      <c r="J395" s="356"/>
      <c r="K395" s="510">
        <v>581.64</v>
      </c>
      <c r="L395" s="510">
        <f t="shared" si="107"/>
        <v>0</v>
      </c>
      <c r="M395" s="510">
        <v>1794</v>
      </c>
      <c r="N395" s="510">
        <f t="shared" si="109"/>
        <v>0</v>
      </c>
      <c r="O395" s="510">
        <f t="shared" si="105"/>
        <v>0</v>
      </c>
    </row>
    <row r="396" spans="1:15" s="410" customFormat="1" ht="25.5" hidden="1" x14ac:dyDescent="0.25">
      <c r="A396" s="472" t="s">
        <v>963</v>
      </c>
      <c r="B396" s="461" t="s">
        <v>494</v>
      </c>
      <c r="C396" s="356" t="s">
        <v>31</v>
      </c>
      <c r="D396" s="525">
        <v>188</v>
      </c>
      <c r="E396" s="510">
        <v>594.21600000000001</v>
      </c>
      <c r="F396" s="510">
        <f t="shared" si="106"/>
        <v>111712.60800000001</v>
      </c>
      <c r="G396" s="510">
        <v>1263.6000000000001</v>
      </c>
      <c r="H396" s="510">
        <f t="shared" si="108"/>
        <v>237556.80000000002</v>
      </c>
      <c r="I396" s="510">
        <f t="shared" si="104"/>
        <v>349269.40800000005</v>
      </c>
      <c r="J396" s="356"/>
      <c r="K396" s="510">
        <v>594.21600000000001</v>
      </c>
      <c r="L396" s="510">
        <f t="shared" si="107"/>
        <v>0</v>
      </c>
      <c r="M396" s="510">
        <v>1263.6000000000001</v>
      </c>
      <c r="N396" s="510">
        <f t="shared" si="109"/>
        <v>0</v>
      </c>
      <c r="O396" s="510">
        <f t="shared" si="105"/>
        <v>0</v>
      </c>
    </row>
    <row r="397" spans="1:15" s="410" customFormat="1" ht="25.5" hidden="1" x14ac:dyDescent="0.25">
      <c r="A397" s="472" t="s">
        <v>964</v>
      </c>
      <c r="B397" s="461" t="s">
        <v>495</v>
      </c>
      <c r="C397" s="356" t="s">
        <v>31</v>
      </c>
      <c r="D397" s="525">
        <v>4</v>
      </c>
      <c r="E397" s="510">
        <v>880.32</v>
      </c>
      <c r="F397" s="510">
        <f t="shared" si="106"/>
        <v>3521.28</v>
      </c>
      <c r="G397" s="510">
        <v>1872</v>
      </c>
      <c r="H397" s="510">
        <f t="shared" si="108"/>
        <v>7488</v>
      </c>
      <c r="I397" s="510">
        <f t="shared" si="104"/>
        <v>11009.28</v>
      </c>
      <c r="J397" s="356"/>
      <c r="K397" s="510">
        <v>880.32</v>
      </c>
      <c r="L397" s="510">
        <f t="shared" si="107"/>
        <v>0</v>
      </c>
      <c r="M397" s="510">
        <v>1872</v>
      </c>
      <c r="N397" s="510">
        <f t="shared" si="109"/>
        <v>0</v>
      </c>
      <c r="O397" s="510">
        <f t="shared" si="105"/>
        <v>0</v>
      </c>
    </row>
    <row r="398" spans="1:15" s="410" customFormat="1" ht="15.75" hidden="1" x14ac:dyDescent="0.25">
      <c r="A398" s="472" t="s">
        <v>965</v>
      </c>
      <c r="B398" s="461" t="s">
        <v>496</v>
      </c>
      <c r="C398" s="356" t="s">
        <v>31</v>
      </c>
      <c r="D398" s="525">
        <v>2</v>
      </c>
      <c r="E398" s="510">
        <v>3144</v>
      </c>
      <c r="F398" s="510">
        <f t="shared" si="106"/>
        <v>6288</v>
      </c>
      <c r="G398" s="510">
        <v>20832.5</v>
      </c>
      <c r="H398" s="510">
        <f t="shared" si="108"/>
        <v>41665</v>
      </c>
      <c r="I398" s="510">
        <f t="shared" si="104"/>
        <v>47953</v>
      </c>
      <c r="J398" s="356"/>
      <c r="K398" s="510">
        <v>3144</v>
      </c>
      <c r="L398" s="510">
        <f t="shared" si="107"/>
        <v>0</v>
      </c>
      <c r="M398" s="510">
        <v>20832.5</v>
      </c>
      <c r="N398" s="510">
        <f t="shared" si="109"/>
        <v>0</v>
      </c>
      <c r="O398" s="510">
        <f t="shared" si="105"/>
        <v>0</v>
      </c>
    </row>
    <row r="399" spans="1:15" s="410" customFormat="1" ht="25.5" hidden="1" x14ac:dyDescent="0.25">
      <c r="A399" s="472" t="s">
        <v>966</v>
      </c>
      <c r="B399" s="461" t="s">
        <v>497</v>
      </c>
      <c r="C399" s="356" t="s">
        <v>33</v>
      </c>
      <c r="D399" s="525">
        <v>0.33</v>
      </c>
      <c r="E399" s="510">
        <v>308112</v>
      </c>
      <c r="F399" s="510">
        <f t="shared" si="106"/>
        <v>101676.96</v>
      </c>
      <c r="G399" s="510"/>
      <c r="H399" s="510"/>
      <c r="I399" s="510">
        <f t="shared" si="104"/>
        <v>101676.96</v>
      </c>
      <c r="J399" s="356"/>
      <c r="K399" s="510">
        <v>308112</v>
      </c>
      <c r="L399" s="510">
        <f t="shared" si="107"/>
        <v>0</v>
      </c>
      <c r="M399" s="510"/>
      <c r="N399" s="510"/>
      <c r="O399" s="510">
        <f t="shared" si="105"/>
        <v>0</v>
      </c>
    </row>
    <row r="400" spans="1:15" s="410" customFormat="1" ht="15.75" hidden="1" x14ac:dyDescent="0.25">
      <c r="A400" s="472" t="s">
        <v>967</v>
      </c>
      <c r="B400" s="461" t="s">
        <v>498</v>
      </c>
      <c r="C400" s="356" t="s">
        <v>213</v>
      </c>
      <c r="D400" s="525">
        <v>0.6</v>
      </c>
      <c r="E400" s="510">
        <v>7860</v>
      </c>
      <c r="F400" s="510">
        <f t="shared" si="106"/>
        <v>4716</v>
      </c>
      <c r="G400" s="510"/>
      <c r="H400" s="510"/>
      <c r="I400" s="510">
        <f t="shared" si="104"/>
        <v>4716</v>
      </c>
      <c r="J400" s="356"/>
      <c r="K400" s="510">
        <v>7860</v>
      </c>
      <c r="L400" s="510">
        <f t="shared" si="107"/>
        <v>0</v>
      </c>
      <c r="M400" s="510"/>
      <c r="N400" s="510"/>
      <c r="O400" s="510">
        <f t="shared" si="105"/>
        <v>0</v>
      </c>
    </row>
    <row r="401" spans="1:15" s="410" customFormat="1" ht="15.75" hidden="1" x14ac:dyDescent="0.25">
      <c r="A401" s="472" t="s">
        <v>968</v>
      </c>
      <c r="B401" s="461" t="s">
        <v>499</v>
      </c>
      <c r="C401" s="356" t="s">
        <v>31</v>
      </c>
      <c r="D401" s="525">
        <v>2</v>
      </c>
      <c r="E401" s="510">
        <v>19650</v>
      </c>
      <c r="F401" s="510">
        <f t="shared" si="106"/>
        <v>39300</v>
      </c>
      <c r="G401" s="510">
        <v>21242</v>
      </c>
      <c r="H401" s="510">
        <f>G401*D401</f>
        <v>42484</v>
      </c>
      <c r="I401" s="510">
        <f t="shared" si="104"/>
        <v>81784</v>
      </c>
      <c r="J401" s="356"/>
      <c r="K401" s="510">
        <v>19650</v>
      </c>
      <c r="L401" s="510">
        <f t="shared" si="107"/>
        <v>0</v>
      </c>
      <c r="M401" s="510">
        <v>21242</v>
      </c>
      <c r="N401" s="510">
        <f>M401*J401</f>
        <v>0</v>
      </c>
      <c r="O401" s="510">
        <f t="shared" si="105"/>
        <v>0</v>
      </c>
    </row>
    <row r="402" spans="1:15" s="410" customFormat="1" ht="15.75" hidden="1" x14ac:dyDescent="0.25">
      <c r="A402" s="472" t="s">
        <v>969</v>
      </c>
      <c r="B402" s="461" t="s">
        <v>500</v>
      </c>
      <c r="C402" s="356" t="s">
        <v>486</v>
      </c>
      <c r="D402" s="525">
        <v>2</v>
      </c>
      <c r="E402" s="510">
        <v>56592</v>
      </c>
      <c r="F402" s="510">
        <f t="shared" si="106"/>
        <v>113184</v>
      </c>
      <c r="G402" s="510">
        <v>50414</v>
      </c>
      <c r="H402" s="510">
        <f>G402*D402</f>
        <v>100828</v>
      </c>
      <c r="I402" s="510">
        <f t="shared" si="104"/>
        <v>214012</v>
      </c>
      <c r="J402" s="356"/>
      <c r="K402" s="510">
        <v>56592</v>
      </c>
      <c r="L402" s="510">
        <f t="shared" si="107"/>
        <v>0</v>
      </c>
      <c r="M402" s="510">
        <v>50414</v>
      </c>
      <c r="N402" s="510">
        <f>M402*J402</f>
        <v>0</v>
      </c>
      <c r="O402" s="510">
        <f t="shared" si="105"/>
        <v>0</v>
      </c>
    </row>
    <row r="403" spans="1:15" s="410" customFormat="1" ht="15.75" hidden="1" x14ac:dyDescent="0.25">
      <c r="A403" s="472" t="s">
        <v>970</v>
      </c>
      <c r="B403" s="461" t="s">
        <v>501</v>
      </c>
      <c r="C403" s="356" t="s">
        <v>224</v>
      </c>
      <c r="D403" s="525">
        <v>1</v>
      </c>
      <c r="E403" s="510">
        <v>149340</v>
      </c>
      <c r="F403" s="510">
        <f t="shared" si="106"/>
        <v>149340</v>
      </c>
      <c r="G403" s="510"/>
      <c r="H403" s="510"/>
      <c r="I403" s="510">
        <f t="shared" si="104"/>
        <v>149340</v>
      </c>
      <c r="J403" s="356"/>
      <c r="K403" s="510">
        <v>149340</v>
      </c>
      <c r="L403" s="510">
        <f t="shared" si="107"/>
        <v>0</v>
      </c>
      <c r="M403" s="510"/>
      <c r="N403" s="510"/>
      <c r="O403" s="510">
        <f t="shared" si="105"/>
        <v>0</v>
      </c>
    </row>
    <row r="404" spans="1:15" s="410" customFormat="1" ht="25.5" hidden="1" x14ac:dyDescent="0.25">
      <c r="A404" s="472" t="s">
        <v>971</v>
      </c>
      <c r="B404" s="461" t="s">
        <v>502</v>
      </c>
      <c r="C404" s="458" t="s">
        <v>153</v>
      </c>
      <c r="D404" s="525">
        <v>6.5</v>
      </c>
      <c r="E404" s="510">
        <v>2358</v>
      </c>
      <c r="F404" s="510">
        <f t="shared" si="106"/>
        <v>15327</v>
      </c>
      <c r="G404" s="510"/>
      <c r="H404" s="510"/>
      <c r="I404" s="510">
        <f t="shared" si="104"/>
        <v>15327</v>
      </c>
      <c r="J404" s="356"/>
      <c r="K404" s="510">
        <v>2358</v>
      </c>
      <c r="L404" s="510">
        <f t="shared" si="107"/>
        <v>0</v>
      </c>
      <c r="M404" s="510"/>
      <c r="N404" s="510"/>
      <c r="O404" s="510">
        <f t="shared" si="105"/>
        <v>0</v>
      </c>
    </row>
    <row r="405" spans="1:15" s="410" customFormat="1" ht="15.75" hidden="1" x14ac:dyDescent="0.25">
      <c r="A405" s="472" t="s">
        <v>972</v>
      </c>
      <c r="B405" s="461" t="s">
        <v>503</v>
      </c>
      <c r="C405" s="356" t="s">
        <v>33</v>
      </c>
      <c r="D405" s="525">
        <v>0.06</v>
      </c>
      <c r="E405" s="510">
        <v>39300</v>
      </c>
      <c r="F405" s="510">
        <f t="shared" si="106"/>
        <v>2358</v>
      </c>
      <c r="G405" s="510"/>
      <c r="H405" s="510"/>
      <c r="I405" s="510">
        <f t="shared" si="104"/>
        <v>2358</v>
      </c>
      <c r="J405" s="356"/>
      <c r="K405" s="510">
        <v>39300</v>
      </c>
      <c r="L405" s="510">
        <f t="shared" si="107"/>
        <v>0</v>
      </c>
      <c r="M405" s="510"/>
      <c r="N405" s="510"/>
      <c r="O405" s="510">
        <f t="shared" si="105"/>
        <v>0</v>
      </c>
    </row>
    <row r="406" spans="1:15" s="410" customFormat="1" ht="15.75" hidden="1" x14ac:dyDescent="0.25">
      <c r="A406" s="472" t="s">
        <v>973</v>
      </c>
      <c r="B406" s="461" t="s">
        <v>504</v>
      </c>
      <c r="C406" s="356" t="s">
        <v>213</v>
      </c>
      <c r="D406" s="525">
        <v>12</v>
      </c>
      <c r="E406" s="510">
        <v>786</v>
      </c>
      <c r="F406" s="510">
        <f t="shared" si="106"/>
        <v>9432</v>
      </c>
      <c r="G406" s="510"/>
      <c r="H406" s="510"/>
      <c r="I406" s="510">
        <f t="shared" si="104"/>
        <v>9432</v>
      </c>
      <c r="J406" s="356"/>
      <c r="K406" s="510">
        <v>786</v>
      </c>
      <c r="L406" s="510">
        <f t="shared" si="107"/>
        <v>0</v>
      </c>
      <c r="M406" s="510"/>
      <c r="N406" s="510"/>
      <c r="O406" s="510">
        <f t="shared" si="105"/>
        <v>0</v>
      </c>
    </row>
    <row r="407" spans="1:15" s="410" customFormat="1" ht="15.75" hidden="1" x14ac:dyDescent="0.25">
      <c r="A407" s="472" t="s">
        <v>974</v>
      </c>
      <c r="B407" s="461" t="s">
        <v>505</v>
      </c>
      <c r="C407" s="356" t="s">
        <v>213</v>
      </c>
      <c r="D407" s="525">
        <v>6</v>
      </c>
      <c r="E407" s="510">
        <v>628.80000000000007</v>
      </c>
      <c r="F407" s="510">
        <f t="shared" si="106"/>
        <v>3772.8</v>
      </c>
      <c r="G407" s="510"/>
      <c r="H407" s="510"/>
      <c r="I407" s="510">
        <f t="shared" si="104"/>
        <v>3772.8</v>
      </c>
      <c r="J407" s="356"/>
      <c r="K407" s="510">
        <v>628.80000000000007</v>
      </c>
      <c r="L407" s="510">
        <f t="shared" si="107"/>
        <v>0</v>
      </c>
      <c r="M407" s="510"/>
      <c r="N407" s="510"/>
      <c r="O407" s="510">
        <f t="shared" si="105"/>
        <v>0</v>
      </c>
    </row>
    <row r="408" spans="1:15" s="410" customFormat="1" ht="15.75" hidden="1" x14ac:dyDescent="0.25">
      <c r="A408" s="472" t="s">
        <v>975</v>
      </c>
      <c r="B408" s="461" t="s">
        <v>506</v>
      </c>
      <c r="C408" s="356" t="s">
        <v>33</v>
      </c>
      <c r="D408" s="525">
        <v>0.05</v>
      </c>
      <c r="E408" s="510">
        <v>39300</v>
      </c>
      <c r="F408" s="510">
        <f t="shared" si="106"/>
        <v>1965</v>
      </c>
      <c r="G408" s="510"/>
      <c r="H408" s="510"/>
      <c r="I408" s="510">
        <f t="shared" si="104"/>
        <v>1965</v>
      </c>
      <c r="J408" s="356"/>
      <c r="K408" s="510">
        <v>39300</v>
      </c>
      <c r="L408" s="510">
        <f t="shared" si="107"/>
        <v>0</v>
      </c>
      <c r="M408" s="510"/>
      <c r="N408" s="510"/>
      <c r="O408" s="510">
        <f t="shared" si="105"/>
        <v>0</v>
      </c>
    </row>
    <row r="409" spans="1:15" s="410" customFormat="1" ht="25.5" hidden="1" x14ac:dyDescent="0.25">
      <c r="A409" s="472" t="s">
        <v>976</v>
      </c>
      <c r="B409" s="461" t="s">
        <v>507</v>
      </c>
      <c r="C409" s="356" t="s">
        <v>33</v>
      </c>
      <c r="D409" s="525">
        <v>0.18</v>
      </c>
      <c r="E409" s="510">
        <v>7860</v>
      </c>
      <c r="F409" s="510">
        <f t="shared" si="106"/>
        <v>1414.8</v>
      </c>
      <c r="G409" s="510"/>
      <c r="H409" s="510"/>
      <c r="I409" s="510">
        <f t="shared" si="104"/>
        <v>1414.8</v>
      </c>
      <c r="J409" s="356"/>
      <c r="K409" s="510">
        <v>7860</v>
      </c>
      <c r="L409" s="510">
        <f t="shared" si="107"/>
        <v>0</v>
      </c>
      <c r="M409" s="510"/>
      <c r="N409" s="510"/>
      <c r="O409" s="510">
        <f t="shared" si="105"/>
        <v>0</v>
      </c>
    </row>
    <row r="410" spans="1:15" s="410" customFormat="1" ht="15.75" hidden="1" x14ac:dyDescent="0.25">
      <c r="A410" s="472" t="s">
        <v>977</v>
      </c>
      <c r="B410" s="461" t="s">
        <v>358</v>
      </c>
      <c r="C410" s="356" t="s">
        <v>224</v>
      </c>
      <c r="D410" s="525">
        <v>1</v>
      </c>
      <c r="E410" s="510">
        <v>301300</v>
      </c>
      <c r="F410" s="510">
        <f t="shared" si="106"/>
        <v>301300</v>
      </c>
      <c r="G410" s="510"/>
      <c r="H410" s="510"/>
      <c r="I410" s="510">
        <f t="shared" si="104"/>
        <v>301300</v>
      </c>
      <c r="J410" s="356"/>
      <c r="K410" s="510">
        <v>301300</v>
      </c>
      <c r="L410" s="510">
        <f t="shared" si="107"/>
        <v>0</v>
      </c>
      <c r="M410" s="510"/>
      <c r="N410" s="510"/>
      <c r="O410" s="510">
        <f t="shared" si="105"/>
        <v>0</v>
      </c>
    </row>
    <row r="411" spans="1:15" s="411" customFormat="1" ht="17.45" hidden="1" customHeight="1" x14ac:dyDescent="0.25">
      <c r="A411" s="585" t="s">
        <v>508</v>
      </c>
      <c r="B411" s="579" t="s">
        <v>509</v>
      </c>
      <c r="C411" s="580"/>
      <c r="D411" s="516"/>
      <c r="E411" s="502"/>
      <c r="F411" s="502">
        <f>SUM(F412:F423)</f>
        <v>5003468.5259999996</v>
      </c>
      <c r="G411" s="502"/>
      <c r="H411" s="502">
        <f>SUM(H412:H423)</f>
        <v>6342125.3968000012</v>
      </c>
      <c r="I411" s="502">
        <f>SUM(I412:I423)</f>
        <v>11345593.922800003</v>
      </c>
      <c r="J411" s="580"/>
      <c r="K411" s="588"/>
      <c r="L411" s="588">
        <f>SUM(L412:L423)</f>
        <v>0</v>
      </c>
      <c r="M411" s="588"/>
      <c r="N411" s="588">
        <f>SUM(N412:N423)</f>
        <v>0</v>
      </c>
      <c r="O411" s="588">
        <f>SUM(O412:O423)</f>
        <v>0</v>
      </c>
    </row>
    <row r="412" spans="1:15" s="410" customFormat="1" ht="17.45" hidden="1" customHeight="1" x14ac:dyDescent="0.25">
      <c r="A412" s="463" t="s">
        <v>840</v>
      </c>
      <c r="B412" s="453" t="s">
        <v>293</v>
      </c>
      <c r="C412" s="456" t="s">
        <v>213</v>
      </c>
      <c r="D412" s="514">
        <v>40</v>
      </c>
      <c r="E412" s="515">
        <v>1310</v>
      </c>
      <c r="F412" s="515">
        <f t="shared" ref="F412:F423" si="110">E412*D412</f>
        <v>52400</v>
      </c>
      <c r="G412" s="515">
        <v>619.45000000000005</v>
      </c>
      <c r="H412" s="515">
        <f t="shared" ref="H412:H422" si="111">G412*D412</f>
        <v>24778</v>
      </c>
      <c r="I412" s="513">
        <f t="shared" ref="I412:I423" si="112">H412+F412</f>
        <v>77178</v>
      </c>
      <c r="J412" s="493"/>
      <c r="K412" s="515">
        <v>1310</v>
      </c>
      <c r="L412" s="515">
        <f t="shared" ref="L412:L423" si="113">K412*J412</f>
        <v>0</v>
      </c>
      <c r="M412" s="515">
        <v>619.45000000000005</v>
      </c>
      <c r="N412" s="515">
        <f t="shared" ref="N412:N422" si="114">M412*J412</f>
        <v>0</v>
      </c>
      <c r="O412" s="513">
        <f t="shared" ref="O412:O423" si="115">N412+L412</f>
        <v>0</v>
      </c>
    </row>
    <row r="413" spans="1:15" s="410" customFormat="1" ht="17.45" hidden="1" customHeight="1" x14ac:dyDescent="0.25">
      <c r="A413" s="463" t="s">
        <v>978</v>
      </c>
      <c r="B413" s="453" t="s">
        <v>272</v>
      </c>
      <c r="C413" s="456" t="s">
        <v>224</v>
      </c>
      <c r="D413" s="514">
        <v>1</v>
      </c>
      <c r="E413" s="515">
        <v>125495.90400000001</v>
      </c>
      <c r="F413" s="515">
        <f t="shared" si="110"/>
        <v>125495.90400000001</v>
      </c>
      <c r="G413" s="515">
        <v>181087.88880000004</v>
      </c>
      <c r="H413" s="515">
        <f t="shared" si="111"/>
        <v>181087.88880000004</v>
      </c>
      <c r="I413" s="513">
        <f t="shared" si="112"/>
        <v>306583.79280000005</v>
      </c>
      <c r="J413" s="493"/>
      <c r="K413" s="515">
        <v>125495.90400000001</v>
      </c>
      <c r="L413" s="515">
        <f t="shared" si="113"/>
        <v>0</v>
      </c>
      <c r="M413" s="515">
        <v>181087.88880000004</v>
      </c>
      <c r="N413" s="515">
        <f t="shared" si="114"/>
        <v>0</v>
      </c>
      <c r="O413" s="513">
        <f t="shared" si="115"/>
        <v>0</v>
      </c>
    </row>
    <row r="414" spans="1:15" s="410" customFormat="1" ht="17.45" hidden="1" customHeight="1" x14ac:dyDescent="0.25">
      <c r="A414" s="463" t="s">
        <v>979</v>
      </c>
      <c r="B414" s="453" t="s">
        <v>295</v>
      </c>
      <c r="C414" s="456" t="s">
        <v>224</v>
      </c>
      <c r="D414" s="514">
        <v>1</v>
      </c>
      <c r="E414" s="515">
        <v>52630.560000000005</v>
      </c>
      <c r="F414" s="515">
        <f t="shared" si="110"/>
        <v>52630.560000000005</v>
      </c>
      <c r="G414" s="515">
        <v>128976.12</v>
      </c>
      <c r="H414" s="515">
        <f t="shared" si="111"/>
        <v>128976.12</v>
      </c>
      <c r="I414" s="513">
        <f t="shared" si="112"/>
        <v>181606.68</v>
      </c>
      <c r="J414" s="493"/>
      <c r="K414" s="515">
        <v>52630.560000000005</v>
      </c>
      <c r="L414" s="515">
        <f t="shared" si="113"/>
        <v>0</v>
      </c>
      <c r="M414" s="515">
        <v>128976.12</v>
      </c>
      <c r="N414" s="515">
        <f t="shared" si="114"/>
        <v>0</v>
      </c>
      <c r="O414" s="513">
        <f t="shared" si="115"/>
        <v>0</v>
      </c>
    </row>
    <row r="415" spans="1:15" s="410" customFormat="1" ht="17.45" hidden="1" customHeight="1" x14ac:dyDescent="0.25">
      <c r="A415" s="463" t="s">
        <v>980</v>
      </c>
      <c r="B415" s="453" t="s">
        <v>296</v>
      </c>
      <c r="C415" s="456" t="s">
        <v>224</v>
      </c>
      <c r="D415" s="514">
        <v>2</v>
      </c>
      <c r="E415" s="515">
        <v>63240.381000000008</v>
      </c>
      <c r="F415" s="515">
        <f t="shared" si="110"/>
        <v>126480.76200000002</v>
      </c>
      <c r="G415" s="515">
        <v>93837.744000000006</v>
      </c>
      <c r="H415" s="515">
        <f t="shared" si="111"/>
        <v>187675.48800000001</v>
      </c>
      <c r="I415" s="513">
        <f t="shared" si="112"/>
        <v>314156.25</v>
      </c>
      <c r="J415" s="493"/>
      <c r="K415" s="515">
        <v>63240.381000000008</v>
      </c>
      <c r="L415" s="515">
        <f t="shared" si="113"/>
        <v>0</v>
      </c>
      <c r="M415" s="515">
        <v>93837.744000000006</v>
      </c>
      <c r="N415" s="515">
        <f t="shared" si="114"/>
        <v>0</v>
      </c>
      <c r="O415" s="513">
        <f t="shared" si="115"/>
        <v>0</v>
      </c>
    </row>
    <row r="416" spans="1:15" s="410" customFormat="1" ht="25.5" hidden="1" customHeight="1" x14ac:dyDescent="0.25">
      <c r="A416" s="463" t="s">
        <v>981</v>
      </c>
      <c r="B416" s="453" t="s">
        <v>297</v>
      </c>
      <c r="C416" s="456" t="s">
        <v>31</v>
      </c>
      <c r="D416" s="514">
        <v>151</v>
      </c>
      <c r="E416" s="515">
        <v>1050.6026490066224</v>
      </c>
      <c r="F416" s="515">
        <f t="shared" si="110"/>
        <v>158640.99999999997</v>
      </c>
      <c r="G416" s="515">
        <v>1168.9496688741722</v>
      </c>
      <c r="H416" s="515">
        <f t="shared" si="111"/>
        <v>176511.4</v>
      </c>
      <c r="I416" s="513">
        <f t="shared" si="112"/>
        <v>335152.39999999997</v>
      </c>
      <c r="J416" s="493"/>
      <c r="K416" s="515">
        <v>1050.6026490066224</v>
      </c>
      <c r="L416" s="515">
        <f t="shared" si="113"/>
        <v>0</v>
      </c>
      <c r="M416" s="515">
        <v>1168.9496688741722</v>
      </c>
      <c r="N416" s="515">
        <f t="shared" si="114"/>
        <v>0</v>
      </c>
      <c r="O416" s="513">
        <f t="shared" si="115"/>
        <v>0</v>
      </c>
    </row>
    <row r="417" spans="1:16" s="410" customFormat="1" ht="17.45" hidden="1" customHeight="1" x14ac:dyDescent="0.25">
      <c r="A417" s="463" t="s">
        <v>982</v>
      </c>
      <c r="B417" s="453" t="s">
        <v>276</v>
      </c>
      <c r="C417" s="456" t="s">
        <v>153</v>
      </c>
      <c r="D417" s="514">
        <v>1146</v>
      </c>
      <c r="E417" s="515">
        <v>2358</v>
      </c>
      <c r="F417" s="515">
        <f t="shared" si="110"/>
        <v>2702268</v>
      </c>
      <c r="G417" s="515">
        <v>2044.0242582897035</v>
      </c>
      <c r="H417" s="515">
        <f t="shared" si="111"/>
        <v>2342451.8000000003</v>
      </c>
      <c r="I417" s="513">
        <f t="shared" si="112"/>
        <v>5044719.8000000007</v>
      </c>
      <c r="J417" s="493"/>
      <c r="K417" s="515">
        <v>2358</v>
      </c>
      <c r="L417" s="515">
        <f t="shared" si="113"/>
        <v>0</v>
      </c>
      <c r="M417" s="515">
        <v>2044.0242582897035</v>
      </c>
      <c r="N417" s="515">
        <f t="shared" si="114"/>
        <v>0</v>
      </c>
      <c r="O417" s="513">
        <f t="shared" si="115"/>
        <v>0</v>
      </c>
    </row>
    <row r="418" spans="1:16" s="410" customFormat="1" ht="26.25" hidden="1" customHeight="1" x14ac:dyDescent="0.25">
      <c r="A418" s="463" t="s">
        <v>983</v>
      </c>
      <c r="B418" s="453" t="s">
        <v>302</v>
      </c>
      <c r="C418" s="456" t="s">
        <v>224</v>
      </c>
      <c r="D418" s="514">
        <v>5</v>
      </c>
      <c r="E418" s="515">
        <v>61132.46</v>
      </c>
      <c r="F418" s="515">
        <f t="shared" si="110"/>
        <v>305662.3</v>
      </c>
      <c r="G418" s="515">
        <v>362404.12000000005</v>
      </c>
      <c r="H418" s="515">
        <f t="shared" si="111"/>
        <v>1812020.6000000003</v>
      </c>
      <c r="I418" s="513">
        <f t="shared" si="112"/>
        <v>2117682.9000000004</v>
      </c>
      <c r="J418" s="493"/>
      <c r="K418" s="515">
        <v>61132.46</v>
      </c>
      <c r="L418" s="515">
        <f t="shared" si="113"/>
        <v>0</v>
      </c>
      <c r="M418" s="515">
        <v>362404.12000000005</v>
      </c>
      <c r="N418" s="515">
        <f t="shared" si="114"/>
        <v>0</v>
      </c>
      <c r="O418" s="513">
        <f t="shared" si="115"/>
        <v>0</v>
      </c>
    </row>
    <row r="419" spans="1:16" s="410" customFormat="1" ht="24" hidden="1" customHeight="1" x14ac:dyDescent="0.25">
      <c r="A419" s="463" t="s">
        <v>984</v>
      </c>
      <c r="B419" s="453" t="s">
        <v>303</v>
      </c>
      <c r="C419" s="456" t="s">
        <v>224</v>
      </c>
      <c r="D419" s="514">
        <v>16</v>
      </c>
      <c r="E419" s="515">
        <v>18340</v>
      </c>
      <c r="F419" s="515">
        <f t="shared" si="110"/>
        <v>293440</v>
      </c>
      <c r="G419" s="515">
        <v>50744.931250000001</v>
      </c>
      <c r="H419" s="515">
        <f t="shared" si="111"/>
        <v>811918.9</v>
      </c>
      <c r="I419" s="513">
        <f t="shared" si="112"/>
        <v>1105358.8999999999</v>
      </c>
      <c r="J419" s="493"/>
      <c r="K419" s="515">
        <v>18340</v>
      </c>
      <c r="L419" s="515">
        <f t="shared" si="113"/>
        <v>0</v>
      </c>
      <c r="M419" s="515">
        <v>50744.931250000001</v>
      </c>
      <c r="N419" s="515">
        <f t="shared" si="114"/>
        <v>0</v>
      </c>
      <c r="O419" s="513">
        <f t="shared" si="115"/>
        <v>0</v>
      </c>
    </row>
    <row r="420" spans="1:16" s="410" customFormat="1" ht="17.45" hidden="1" customHeight="1" x14ac:dyDescent="0.25">
      <c r="A420" s="463" t="s">
        <v>985</v>
      </c>
      <c r="B420" s="453" t="s">
        <v>304</v>
      </c>
      <c r="C420" s="456" t="s">
        <v>213</v>
      </c>
      <c r="D420" s="514">
        <v>348</v>
      </c>
      <c r="E420" s="515">
        <v>635</v>
      </c>
      <c r="F420" s="515">
        <f t="shared" si="110"/>
        <v>220980</v>
      </c>
      <c r="G420" s="515">
        <v>889</v>
      </c>
      <c r="H420" s="515">
        <f t="shared" si="111"/>
        <v>309372</v>
      </c>
      <c r="I420" s="513">
        <f t="shared" si="112"/>
        <v>530352</v>
      </c>
      <c r="J420" s="493"/>
      <c r="K420" s="515">
        <v>635</v>
      </c>
      <c r="L420" s="515">
        <f t="shared" si="113"/>
        <v>0</v>
      </c>
      <c r="M420" s="515">
        <v>889</v>
      </c>
      <c r="N420" s="515">
        <f t="shared" si="114"/>
        <v>0</v>
      </c>
      <c r="O420" s="513">
        <f t="shared" si="115"/>
        <v>0</v>
      </c>
    </row>
    <row r="421" spans="1:16" s="410" customFormat="1" ht="17.45" hidden="1" customHeight="1" x14ac:dyDescent="0.25">
      <c r="A421" s="463" t="s">
        <v>986</v>
      </c>
      <c r="B421" s="453" t="s">
        <v>305</v>
      </c>
      <c r="C421" s="456" t="s">
        <v>213</v>
      </c>
      <c r="D421" s="514">
        <v>133</v>
      </c>
      <c r="E421" s="515">
        <v>1310</v>
      </c>
      <c r="F421" s="515">
        <f t="shared" si="110"/>
        <v>174230</v>
      </c>
      <c r="G421" s="515">
        <v>1477.7774436090226</v>
      </c>
      <c r="H421" s="515">
        <f t="shared" si="111"/>
        <v>196544.4</v>
      </c>
      <c r="I421" s="513">
        <f t="shared" si="112"/>
        <v>370774.4</v>
      </c>
      <c r="J421" s="493"/>
      <c r="K421" s="515">
        <v>1310</v>
      </c>
      <c r="L421" s="515">
        <f t="shared" si="113"/>
        <v>0</v>
      </c>
      <c r="M421" s="515">
        <v>1477.7774436090226</v>
      </c>
      <c r="N421" s="515">
        <f t="shared" si="114"/>
        <v>0</v>
      </c>
      <c r="O421" s="513">
        <f t="shared" si="115"/>
        <v>0</v>
      </c>
    </row>
    <row r="422" spans="1:16" s="410" customFormat="1" ht="17.45" hidden="1" customHeight="1" x14ac:dyDescent="0.25">
      <c r="A422" s="463" t="s">
        <v>987</v>
      </c>
      <c r="B422" s="453" t="s">
        <v>306</v>
      </c>
      <c r="C422" s="456" t="s">
        <v>31</v>
      </c>
      <c r="D422" s="514">
        <v>16</v>
      </c>
      <c r="E422" s="515">
        <v>3275</v>
      </c>
      <c r="F422" s="515">
        <f t="shared" si="110"/>
        <v>52400</v>
      </c>
      <c r="G422" s="515">
        <v>10674.300000000001</v>
      </c>
      <c r="H422" s="515">
        <f t="shared" si="111"/>
        <v>170788.80000000002</v>
      </c>
      <c r="I422" s="513">
        <f t="shared" si="112"/>
        <v>223188.80000000002</v>
      </c>
      <c r="J422" s="493"/>
      <c r="K422" s="515">
        <v>3275</v>
      </c>
      <c r="L422" s="515">
        <f t="shared" si="113"/>
        <v>0</v>
      </c>
      <c r="M422" s="515">
        <v>10674.300000000001</v>
      </c>
      <c r="N422" s="515">
        <f t="shared" si="114"/>
        <v>0</v>
      </c>
      <c r="O422" s="513">
        <f t="shared" si="115"/>
        <v>0</v>
      </c>
    </row>
    <row r="423" spans="1:16" s="410" customFormat="1" ht="17.45" hidden="1" customHeight="1" x14ac:dyDescent="0.25">
      <c r="A423" s="463" t="s">
        <v>988</v>
      </c>
      <c r="B423" s="453" t="s">
        <v>286</v>
      </c>
      <c r="C423" s="456" t="s">
        <v>224</v>
      </c>
      <c r="D423" s="514">
        <v>1</v>
      </c>
      <c r="E423" s="515">
        <v>738840</v>
      </c>
      <c r="F423" s="515">
        <f t="shared" si="110"/>
        <v>738840</v>
      </c>
      <c r="G423" s="515"/>
      <c r="H423" s="515"/>
      <c r="I423" s="513">
        <f t="shared" si="112"/>
        <v>738840</v>
      </c>
      <c r="J423" s="493"/>
      <c r="K423" s="515">
        <v>738840</v>
      </c>
      <c r="L423" s="515">
        <f t="shared" si="113"/>
        <v>0</v>
      </c>
      <c r="M423" s="515"/>
      <c r="N423" s="515"/>
      <c r="O423" s="513">
        <f t="shared" si="115"/>
        <v>0</v>
      </c>
    </row>
    <row r="424" spans="1:16" s="242" customFormat="1" ht="17.45" customHeight="1" x14ac:dyDescent="0.25">
      <c r="A424" s="585" t="s">
        <v>511</v>
      </c>
      <c r="B424" s="579" t="s">
        <v>512</v>
      </c>
      <c r="C424" s="580"/>
      <c r="D424" s="590"/>
      <c r="E424" s="591"/>
      <c r="F424" s="591">
        <f>SUM(F425:F462)</f>
        <v>4059849.4719999996</v>
      </c>
      <c r="G424" s="591"/>
      <c r="H424" s="591">
        <f>SUM(H425:H462)</f>
        <v>11732552.540000001</v>
      </c>
      <c r="I424" s="591">
        <f>SUM(I425:I462)</f>
        <v>15792402.012</v>
      </c>
      <c r="J424" s="580"/>
      <c r="K424" s="582"/>
      <c r="L424" s="582">
        <f>SUM(L425:L462)</f>
        <v>154056</v>
      </c>
      <c r="M424" s="582"/>
      <c r="N424" s="582">
        <f>SUM(N425:N462)</f>
        <v>954300.6</v>
      </c>
      <c r="O424" s="582">
        <f>SUM(O425:O462)</f>
        <v>1108356.5999999999</v>
      </c>
      <c r="P424" s="560"/>
    </row>
    <row r="425" spans="1:16" ht="17.45" customHeight="1" x14ac:dyDescent="0.25">
      <c r="A425" s="463" t="s">
        <v>989</v>
      </c>
      <c r="B425" s="461" t="s">
        <v>393</v>
      </c>
      <c r="C425" s="462" t="s">
        <v>31</v>
      </c>
      <c r="D425" s="521">
        <v>19</v>
      </c>
      <c r="E425" s="510">
        <v>6288</v>
      </c>
      <c r="F425" s="510">
        <f t="shared" ref="F425:F460" si="116">E425*D425</f>
        <v>119472</v>
      </c>
      <c r="G425" s="510">
        <v>39720</v>
      </c>
      <c r="H425" s="510">
        <f t="shared" ref="H425:H456" si="117">G425*D425</f>
        <v>754680</v>
      </c>
      <c r="I425" s="510">
        <f t="shared" ref="I425:I462" si="118">H425+F425</f>
        <v>874152</v>
      </c>
      <c r="J425" s="462">
        <v>17</v>
      </c>
      <c r="K425" s="539">
        <v>6288</v>
      </c>
      <c r="L425" s="539">
        <f t="shared" ref="L425:L460" si="119">K425*J425</f>
        <v>106896</v>
      </c>
      <c r="M425" s="539">
        <v>39720</v>
      </c>
      <c r="N425" s="539">
        <f t="shared" ref="N425:N456" si="120">M425*J425</f>
        <v>675240</v>
      </c>
      <c r="O425" s="539">
        <f t="shared" ref="O425:O462" si="121">N425+L425</f>
        <v>782136</v>
      </c>
      <c r="P425" s="412"/>
    </row>
    <row r="426" spans="1:16" ht="17.45" customHeight="1" x14ac:dyDescent="0.25">
      <c r="A426" s="463" t="s">
        <v>990</v>
      </c>
      <c r="B426" s="461" t="s">
        <v>513</v>
      </c>
      <c r="C426" s="462" t="s">
        <v>31</v>
      </c>
      <c r="D426" s="521">
        <v>65</v>
      </c>
      <c r="E426" s="510">
        <v>3144</v>
      </c>
      <c r="F426" s="510">
        <f t="shared" si="116"/>
        <v>204360</v>
      </c>
      <c r="G426" s="510">
        <v>11432.2</v>
      </c>
      <c r="H426" s="510">
        <f t="shared" si="117"/>
        <v>743093</v>
      </c>
      <c r="I426" s="510">
        <f t="shared" si="118"/>
        <v>947453</v>
      </c>
      <c r="J426" s="462">
        <v>11</v>
      </c>
      <c r="K426" s="539">
        <v>3144</v>
      </c>
      <c r="L426" s="539">
        <f t="shared" si="119"/>
        <v>34584</v>
      </c>
      <c r="M426" s="539">
        <v>11432.2</v>
      </c>
      <c r="N426" s="539">
        <f t="shared" si="120"/>
        <v>125754.20000000001</v>
      </c>
      <c r="O426" s="539">
        <f t="shared" si="121"/>
        <v>160338.20000000001</v>
      </c>
      <c r="P426" s="412"/>
    </row>
    <row r="427" spans="1:16" s="410" customFormat="1" ht="17.45" hidden="1" customHeight="1" x14ac:dyDescent="0.25">
      <c r="A427" s="463" t="s">
        <v>991</v>
      </c>
      <c r="B427" s="461" t="s">
        <v>514</v>
      </c>
      <c r="C427" s="462" t="s">
        <v>31</v>
      </c>
      <c r="D427" s="521">
        <v>1</v>
      </c>
      <c r="E427" s="510">
        <v>6288</v>
      </c>
      <c r="F427" s="510">
        <f t="shared" si="116"/>
        <v>6288</v>
      </c>
      <c r="G427" s="510">
        <v>48332.700000000004</v>
      </c>
      <c r="H427" s="510">
        <f t="shared" si="117"/>
        <v>48332.700000000004</v>
      </c>
      <c r="I427" s="510">
        <f t="shared" si="118"/>
        <v>54620.700000000004</v>
      </c>
      <c r="J427" s="462"/>
      <c r="K427" s="510">
        <v>6288</v>
      </c>
      <c r="L427" s="510">
        <f t="shared" si="119"/>
        <v>0</v>
      </c>
      <c r="M427" s="510">
        <v>48332.700000000004</v>
      </c>
      <c r="N427" s="510">
        <f t="shared" si="120"/>
        <v>0</v>
      </c>
      <c r="O427" s="510">
        <f t="shared" si="121"/>
        <v>0</v>
      </c>
    </row>
    <row r="428" spans="1:16" s="410" customFormat="1" ht="17.45" hidden="1" customHeight="1" x14ac:dyDescent="0.25">
      <c r="A428" s="463" t="s">
        <v>992</v>
      </c>
      <c r="B428" s="461" t="s">
        <v>515</v>
      </c>
      <c r="C428" s="462" t="s">
        <v>31</v>
      </c>
      <c r="D428" s="521">
        <v>1</v>
      </c>
      <c r="E428" s="510">
        <v>6288</v>
      </c>
      <c r="F428" s="510">
        <f t="shared" si="116"/>
        <v>6288</v>
      </c>
      <c r="G428" s="510">
        <v>51976.6</v>
      </c>
      <c r="H428" s="510">
        <f t="shared" si="117"/>
        <v>51976.6</v>
      </c>
      <c r="I428" s="510">
        <f t="shared" si="118"/>
        <v>58264.6</v>
      </c>
      <c r="J428" s="462"/>
      <c r="K428" s="510">
        <v>6288</v>
      </c>
      <c r="L428" s="510">
        <f t="shared" si="119"/>
        <v>0</v>
      </c>
      <c r="M428" s="510">
        <v>51976.6</v>
      </c>
      <c r="N428" s="510">
        <f t="shared" si="120"/>
        <v>0</v>
      </c>
      <c r="O428" s="510">
        <f t="shared" si="121"/>
        <v>0</v>
      </c>
    </row>
    <row r="429" spans="1:16" s="410" customFormat="1" ht="17.45" hidden="1" customHeight="1" x14ac:dyDescent="0.25">
      <c r="A429" s="463" t="s">
        <v>993</v>
      </c>
      <c r="B429" s="461" t="s">
        <v>515</v>
      </c>
      <c r="C429" s="462" t="s">
        <v>31</v>
      </c>
      <c r="D429" s="521">
        <v>1</v>
      </c>
      <c r="E429" s="510">
        <v>6288</v>
      </c>
      <c r="F429" s="510">
        <f t="shared" si="116"/>
        <v>6288</v>
      </c>
      <c r="G429" s="510">
        <v>51976.6</v>
      </c>
      <c r="H429" s="510">
        <f t="shared" si="117"/>
        <v>51976.6</v>
      </c>
      <c r="I429" s="510">
        <f t="shared" si="118"/>
        <v>58264.6</v>
      </c>
      <c r="J429" s="462"/>
      <c r="K429" s="510">
        <v>6288</v>
      </c>
      <c r="L429" s="510">
        <f t="shared" si="119"/>
        <v>0</v>
      </c>
      <c r="M429" s="510">
        <v>51976.6</v>
      </c>
      <c r="N429" s="510">
        <f t="shared" si="120"/>
        <v>0</v>
      </c>
      <c r="O429" s="510">
        <f t="shared" si="121"/>
        <v>0</v>
      </c>
    </row>
    <row r="430" spans="1:16" s="410" customFormat="1" ht="17.45" customHeight="1" x14ac:dyDescent="0.25">
      <c r="A430" s="463" t="s">
        <v>994</v>
      </c>
      <c r="B430" s="461" t="s">
        <v>516</v>
      </c>
      <c r="C430" s="462" t="s">
        <v>31</v>
      </c>
      <c r="D430" s="521">
        <v>2</v>
      </c>
      <c r="E430" s="510">
        <v>6288</v>
      </c>
      <c r="F430" s="510">
        <f t="shared" si="116"/>
        <v>12576</v>
      </c>
      <c r="G430" s="510">
        <v>76653.2</v>
      </c>
      <c r="H430" s="510">
        <f t="shared" si="117"/>
        <v>153306.4</v>
      </c>
      <c r="I430" s="510">
        <f t="shared" si="118"/>
        <v>165882.4</v>
      </c>
      <c r="J430" s="462">
        <v>2</v>
      </c>
      <c r="K430" s="539">
        <v>6288</v>
      </c>
      <c r="L430" s="539">
        <f t="shared" si="119"/>
        <v>12576</v>
      </c>
      <c r="M430" s="539">
        <v>76653.2</v>
      </c>
      <c r="N430" s="539">
        <f t="shared" si="120"/>
        <v>153306.4</v>
      </c>
      <c r="O430" s="539">
        <f t="shared" si="121"/>
        <v>165882.4</v>
      </c>
      <c r="P430" s="412"/>
    </row>
    <row r="431" spans="1:16" s="410" customFormat="1" ht="17.45" hidden="1" customHeight="1" x14ac:dyDescent="0.25">
      <c r="A431" s="463" t="s">
        <v>995</v>
      </c>
      <c r="B431" s="461" t="s">
        <v>517</v>
      </c>
      <c r="C431" s="462" t="s">
        <v>31</v>
      </c>
      <c r="D431" s="521">
        <v>1</v>
      </c>
      <c r="E431" s="510">
        <v>6288</v>
      </c>
      <c r="F431" s="510">
        <f t="shared" si="116"/>
        <v>6288</v>
      </c>
      <c r="G431" s="510">
        <v>73866</v>
      </c>
      <c r="H431" s="510">
        <f t="shared" si="117"/>
        <v>73866</v>
      </c>
      <c r="I431" s="510">
        <f t="shared" si="118"/>
        <v>80154</v>
      </c>
      <c r="J431" s="462"/>
      <c r="K431" s="510">
        <v>6288</v>
      </c>
      <c r="L431" s="510">
        <f t="shared" si="119"/>
        <v>0</v>
      </c>
      <c r="M431" s="510">
        <v>73866</v>
      </c>
      <c r="N431" s="510">
        <f t="shared" si="120"/>
        <v>0</v>
      </c>
      <c r="O431" s="510">
        <f t="shared" si="121"/>
        <v>0</v>
      </c>
    </row>
    <row r="432" spans="1:16" s="410" customFormat="1" ht="17.45" hidden="1" customHeight="1" x14ac:dyDescent="0.25">
      <c r="A432" s="463" t="s">
        <v>996</v>
      </c>
      <c r="B432" s="461" t="s">
        <v>518</v>
      </c>
      <c r="C432" s="462" t="s">
        <v>31</v>
      </c>
      <c r="D432" s="521">
        <v>1</v>
      </c>
      <c r="E432" s="510">
        <v>6288</v>
      </c>
      <c r="F432" s="510">
        <f t="shared" si="116"/>
        <v>6288</v>
      </c>
      <c r="G432" s="510">
        <v>55684.200000000004</v>
      </c>
      <c r="H432" s="510">
        <f t="shared" si="117"/>
        <v>55684.200000000004</v>
      </c>
      <c r="I432" s="510">
        <f t="shared" si="118"/>
        <v>61972.200000000004</v>
      </c>
      <c r="J432" s="462"/>
      <c r="K432" s="510">
        <v>6288</v>
      </c>
      <c r="L432" s="510">
        <f t="shared" si="119"/>
        <v>0</v>
      </c>
      <c r="M432" s="510">
        <v>55684.200000000004</v>
      </c>
      <c r="N432" s="510">
        <f t="shared" si="120"/>
        <v>0</v>
      </c>
      <c r="O432" s="510">
        <f t="shared" si="121"/>
        <v>0</v>
      </c>
    </row>
    <row r="433" spans="1:15" s="410" customFormat="1" ht="17.45" hidden="1" customHeight="1" x14ac:dyDescent="0.25">
      <c r="A433" s="463" t="s">
        <v>997</v>
      </c>
      <c r="B433" s="461" t="s">
        <v>519</v>
      </c>
      <c r="C433" s="462" t="s">
        <v>31</v>
      </c>
      <c r="D433" s="521">
        <v>32</v>
      </c>
      <c r="E433" s="510">
        <v>2615</v>
      </c>
      <c r="F433" s="510">
        <f t="shared" si="116"/>
        <v>83680</v>
      </c>
      <c r="G433" s="510">
        <v>5902</v>
      </c>
      <c r="H433" s="510">
        <f t="shared" si="117"/>
        <v>188864</v>
      </c>
      <c r="I433" s="510">
        <f t="shared" si="118"/>
        <v>272544</v>
      </c>
      <c r="J433" s="462"/>
      <c r="K433" s="510">
        <v>2615</v>
      </c>
      <c r="L433" s="510">
        <f t="shared" si="119"/>
        <v>0</v>
      </c>
      <c r="M433" s="510">
        <v>5902</v>
      </c>
      <c r="N433" s="510">
        <f t="shared" si="120"/>
        <v>0</v>
      </c>
      <c r="O433" s="510">
        <f t="shared" si="121"/>
        <v>0</v>
      </c>
    </row>
    <row r="434" spans="1:15" s="410" customFormat="1" ht="17.45" hidden="1" customHeight="1" x14ac:dyDescent="0.25">
      <c r="A434" s="463" t="s">
        <v>998</v>
      </c>
      <c r="B434" s="461" t="s">
        <v>520</v>
      </c>
      <c r="C434" s="462" t="s">
        <v>32</v>
      </c>
      <c r="D434" s="521">
        <v>100</v>
      </c>
      <c r="E434" s="510">
        <v>354</v>
      </c>
      <c r="F434" s="510">
        <f t="shared" si="116"/>
        <v>35400</v>
      </c>
      <c r="G434" s="510">
        <v>9430.2000000000007</v>
      </c>
      <c r="H434" s="510">
        <f t="shared" si="117"/>
        <v>943020.00000000012</v>
      </c>
      <c r="I434" s="510">
        <f t="shared" si="118"/>
        <v>978420.00000000012</v>
      </c>
      <c r="J434" s="462"/>
      <c r="K434" s="510">
        <v>354</v>
      </c>
      <c r="L434" s="510">
        <f t="shared" si="119"/>
        <v>0</v>
      </c>
      <c r="M434" s="510">
        <v>9430.2000000000007</v>
      </c>
      <c r="N434" s="510">
        <f t="shared" si="120"/>
        <v>0</v>
      </c>
      <c r="O434" s="510">
        <f t="shared" si="121"/>
        <v>0</v>
      </c>
    </row>
    <row r="435" spans="1:15" s="410" customFormat="1" ht="17.45" hidden="1" customHeight="1" x14ac:dyDescent="0.25">
      <c r="A435" s="463" t="s">
        <v>999</v>
      </c>
      <c r="B435" s="461" t="s">
        <v>521</v>
      </c>
      <c r="C435" s="462" t="s">
        <v>32</v>
      </c>
      <c r="D435" s="521">
        <v>610</v>
      </c>
      <c r="E435" s="510">
        <v>244</v>
      </c>
      <c r="F435" s="510">
        <f t="shared" si="116"/>
        <v>148840</v>
      </c>
      <c r="G435" s="510">
        <v>3762.2000000000003</v>
      </c>
      <c r="H435" s="510">
        <f t="shared" si="117"/>
        <v>2294942</v>
      </c>
      <c r="I435" s="510">
        <f t="shared" si="118"/>
        <v>2443782</v>
      </c>
      <c r="J435" s="462"/>
      <c r="K435" s="510">
        <v>244</v>
      </c>
      <c r="L435" s="510">
        <f t="shared" si="119"/>
        <v>0</v>
      </c>
      <c r="M435" s="510">
        <v>3762.2000000000003</v>
      </c>
      <c r="N435" s="510">
        <f t="shared" si="120"/>
        <v>0</v>
      </c>
      <c r="O435" s="510">
        <f t="shared" si="121"/>
        <v>0</v>
      </c>
    </row>
    <row r="436" spans="1:15" s="410" customFormat="1" ht="17.45" hidden="1" customHeight="1" x14ac:dyDescent="0.25">
      <c r="A436" s="463" t="s">
        <v>1000</v>
      </c>
      <c r="B436" s="461" t="s">
        <v>522</v>
      </c>
      <c r="C436" s="462" t="s">
        <v>32</v>
      </c>
      <c r="D436" s="521">
        <v>260</v>
      </c>
      <c r="E436" s="510">
        <v>186.02</v>
      </c>
      <c r="F436" s="510">
        <f t="shared" si="116"/>
        <v>48365.200000000004</v>
      </c>
      <c r="G436" s="510">
        <v>1500</v>
      </c>
      <c r="H436" s="510">
        <f t="shared" si="117"/>
        <v>390000</v>
      </c>
      <c r="I436" s="510">
        <f t="shared" si="118"/>
        <v>438365.2</v>
      </c>
      <c r="J436" s="462"/>
      <c r="K436" s="510">
        <v>186.02</v>
      </c>
      <c r="L436" s="510">
        <f t="shared" si="119"/>
        <v>0</v>
      </c>
      <c r="M436" s="510">
        <v>1500</v>
      </c>
      <c r="N436" s="510">
        <f t="shared" si="120"/>
        <v>0</v>
      </c>
      <c r="O436" s="510">
        <f t="shared" si="121"/>
        <v>0</v>
      </c>
    </row>
    <row r="437" spans="1:15" s="410" customFormat="1" ht="17.45" hidden="1" customHeight="1" x14ac:dyDescent="0.25">
      <c r="A437" s="463" t="s">
        <v>1001</v>
      </c>
      <c r="B437" s="461" t="s">
        <v>523</v>
      </c>
      <c r="C437" s="462" t="s">
        <v>32</v>
      </c>
      <c r="D437" s="521">
        <v>1610</v>
      </c>
      <c r="E437" s="510">
        <v>182</v>
      </c>
      <c r="F437" s="510">
        <f t="shared" si="116"/>
        <v>293020</v>
      </c>
      <c r="G437" s="510">
        <v>1086</v>
      </c>
      <c r="H437" s="510">
        <f t="shared" si="117"/>
        <v>1748460</v>
      </c>
      <c r="I437" s="510">
        <f t="shared" si="118"/>
        <v>2041480</v>
      </c>
      <c r="J437" s="462"/>
      <c r="K437" s="510">
        <v>182</v>
      </c>
      <c r="L437" s="510">
        <f t="shared" si="119"/>
        <v>0</v>
      </c>
      <c r="M437" s="510">
        <v>1086</v>
      </c>
      <c r="N437" s="510">
        <f t="shared" si="120"/>
        <v>0</v>
      </c>
      <c r="O437" s="510">
        <f t="shared" si="121"/>
        <v>0</v>
      </c>
    </row>
    <row r="438" spans="1:15" s="410" customFormat="1" ht="17.45" hidden="1" customHeight="1" x14ac:dyDescent="0.25">
      <c r="A438" s="463" t="s">
        <v>1002</v>
      </c>
      <c r="B438" s="461" t="s">
        <v>524</v>
      </c>
      <c r="C438" s="462" t="s">
        <v>32</v>
      </c>
      <c r="D438" s="521">
        <v>40</v>
      </c>
      <c r="E438" s="510">
        <v>182</v>
      </c>
      <c r="F438" s="510">
        <f t="shared" si="116"/>
        <v>7280</v>
      </c>
      <c r="G438" s="510">
        <v>611</v>
      </c>
      <c r="H438" s="510">
        <f t="shared" si="117"/>
        <v>24440</v>
      </c>
      <c r="I438" s="510">
        <f t="shared" si="118"/>
        <v>31720</v>
      </c>
      <c r="J438" s="462"/>
      <c r="K438" s="510">
        <v>182</v>
      </c>
      <c r="L438" s="510">
        <f t="shared" si="119"/>
        <v>0</v>
      </c>
      <c r="M438" s="510">
        <v>611</v>
      </c>
      <c r="N438" s="510">
        <f t="shared" si="120"/>
        <v>0</v>
      </c>
      <c r="O438" s="510">
        <f t="shared" si="121"/>
        <v>0</v>
      </c>
    </row>
    <row r="439" spans="1:15" s="410" customFormat="1" ht="17.45" hidden="1" customHeight="1" x14ac:dyDescent="0.25">
      <c r="A439" s="463" t="s">
        <v>1003</v>
      </c>
      <c r="B439" s="461" t="s">
        <v>525</v>
      </c>
      <c r="C439" s="462" t="s">
        <v>32</v>
      </c>
      <c r="D439" s="521">
        <v>760</v>
      </c>
      <c r="E439" s="510">
        <v>182</v>
      </c>
      <c r="F439" s="510">
        <f t="shared" si="116"/>
        <v>138320</v>
      </c>
      <c r="G439" s="510">
        <v>496.6</v>
      </c>
      <c r="H439" s="510">
        <f t="shared" si="117"/>
        <v>377416</v>
      </c>
      <c r="I439" s="510">
        <f t="shared" si="118"/>
        <v>515736</v>
      </c>
      <c r="J439" s="462"/>
      <c r="K439" s="510">
        <v>182</v>
      </c>
      <c r="L439" s="510">
        <f t="shared" si="119"/>
        <v>0</v>
      </c>
      <c r="M439" s="510">
        <v>496.6</v>
      </c>
      <c r="N439" s="510">
        <f t="shared" si="120"/>
        <v>0</v>
      </c>
      <c r="O439" s="510">
        <f t="shared" si="121"/>
        <v>0</v>
      </c>
    </row>
    <row r="440" spans="1:15" s="410" customFormat="1" ht="17.45" hidden="1" customHeight="1" x14ac:dyDescent="0.25">
      <c r="A440" s="463" t="s">
        <v>1004</v>
      </c>
      <c r="B440" s="461" t="s">
        <v>526</v>
      </c>
      <c r="C440" s="462" t="s">
        <v>32</v>
      </c>
      <c r="D440" s="521">
        <v>210</v>
      </c>
      <c r="E440" s="510">
        <v>182</v>
      </c>
      <c r="F440" s="510">
        <f t="shared" si="116"/>
        <v>38220</v>
      </c>
      <c r="G440" s="510">
        <v>322.40000000000003</v>
      </c>
      <c r="H440" s="510">
        <f t="shared" si="117"/>
        <v>67704</v>
      </c>
      <c r="I440" s="510">
        <f t="shared" si="118"/>
        <v>105924</v>
      </c>
      <c r="J440" s="462"/>
      <c r="K440" s="510">
        <v>182</v>
      </c>
      <c r="L440" s="510">
        <f t="shared" si="119"/>
        <v>0</v>
      </c>
      <c r="M440" s="510">
        <v>322.40000000000003</v>
      </c>
      <c r="N440" s="510">
        <f t="shared" si="120"/>
        <v>0</v>
      </c>
      <c r="O440" s="510">
        <f t="shared" si="121"/>
        <v>0</v>
      </c>
    </row>
    <row r="441" spans="1:15" s="410" customFormat="1" ht="17.45" hidden="1" customHeight="1" x14ac:dyDescent="0.25">
      <c r="A441" s="463" t="s">
        <v>1005</v>
      </c>
      <c r="B441" s="461" t="s">
        <v>527</v>
      </c>
      <c r="C441" s="462" t="s">
        <v>32</v>
      </c>
      <c r="D441" s="521">
        <v>1320</v>
      </c>
      <c r="E441" s="510">
        <v>182</v>
      </c>
      <c r="F441" s="510">
        <f t="shared" si="116"/>
        <v>240240</v>
      </c>
      <c r="G441" s="510">
        <v>184.6</v>
      </c>
      <c r="H441" s="510">
        <f t="shared" si="117"/>
        <v>243672</v>
      </c>
      <c r="I441" s="510">
        <f t="shared" si="118"/>
        <v>483912</v>
      </c>
      <c r="J441" s="462"/>
      <c r="K441" s="510">
        <v>182</v>
      </c>
      <c r="L441" s="510">
        <f t="shared" si="119"/>
        <v>0</v>
      </c>
      <c r="M441" s="510">
        <v>184.6</v>
      </c>
      <c r="N441" s="510">
        <f t="shared" si="120"/>
        <v>0</v>
      </c>
      <c r="O441" s="510">
        <f t="shared" si="121"/>
        <v>0</v>
      </c>
    </row>
    <row r="442" spans="1:15" s="410" customFormat="1" ht="17.45" hidden="1" customHeight="1" x14ac:dyDescent="0.25">
      <c r="A442" s="463" t="s">
        <v>1006</v>
      </c>
      <c r="B442" s="461" t="s">
        <v>528</v>
      </c>
      <c r="C442" s="462" t="s">
        <v>31</v>
      </c>
      <c r="D442" s="521">
        <v>20</v>
      </c>
      <c r="E442" s="510">
        <v>262</v>
      </c>
      <c r="F442" s="510">
        <f t="shared" si="116"/>
        <v>5240</v>
      </c>
      <c r="G442" s="510">
        <v>200.20000000000002</v>
      </c>
      <c r="H442" s="510">
        <f t="shared" si="117"/>
        <v>4004.0000000000005</v>
      </c>
      <c r="I442" s="510">
        <f t="shared" si="118"/>
        <v>9244</v>
      </c>
      <c r="J442" s="462"/>
      <c r="K442" s="510">
        <v>262</v>
      </c>
      <c r="L442" s="510">
        <f t="shared" si="119"/>
        <v>0</v>
      </c>
      <c r="M442" s="510">
        <v>200.20000000000002</v>
      </c>
      <c r="N442" s="510">
        <f t="shared" si="120"/>
        <v>0</v>
      </c>
      <c r="O442" s="510">
        <f t="shared" si="121"/>
        <v>0</v>
      </c>
    </row>
    <row r="443" spans="1:15" s="410" customFormat="1" ht="17.45" hidden="1" customHeight="1" x14ac:dyDescent="0.25">
      <c r="A443" s="463" t="s">
        <v>1007</v>
      </c>
      <c r="B443" s="461" t="s">
        <v>528</v>
      </c>
      <c r="C443" s="462" t="s">
        <v>31</v>
      </c>
      <c r="D443" s="521">
        <v>250</v>
      </c>
      <c r="E443" s="510">
        <v>262</v>
      </c>
      <c r="F443" s="510">
        <f t="shared" si="116"/>
        <v>65500</v>
      </c>
      <c r="G443" s="510">
        <v>80.600000000000009</v>
      </c>
      <c r="H443" s="510">
        <f t="shared" si="117"/>
        <v>20150.000000000004</v>
      </c>
      <c r="I443" s="510">
        <f t="shared" si="118"/>
        <v>85650</v>
      </c>
      <c r="J443" s="462"/>
      <c r="K443" s="510">
        <v>262</v>
      </c>
      <c r="L443" s="510">
        <f t="shared" si="119"/>
        <v>0</v>
      </c>
      <c r="M443" s="510">
        <v>80.600000000000009</v>
      </c>
      <c r="N443" s="510">
        <f t="shared" si="120"/>
        <v>0</v>
      </c>
      <c r="O443" s="510">
        <f t="shared" si="121"/>
        <v>0</v>
      </c>
    </row>
    <row r="444" spans="1:15" s="410" customFormat="1" ht="17.45" hidden="1" customHeight="1" x14ac:dyDescent="0.25">
      <c r="A444" s="463" t="s">
        <v>1008</v>
      </c>
      <c r="B444" s="461" t="s">
        <v>529</v>
      </c>
      <c r="C444" s="462" t="s">
        <v>31</v>
      </c>
      <c r="D444" s="521">
        <v>32</v>
      </c>
      <c r="E444" s="510">
        <v>131</v>
      </c>
      <c r="F444" s="510">
        <f t="shared" si="116"/>
        <v>4192</v>
      </c>
      <c r="G444" s="510">
        <v>3434.6</v>
      </c>
      <c r="H444" s="510">
        <f t="shared" si="117"/>
        <v>109907.2</v>
      </c>
      <c r="I444" s="510">
        <f t="shared" si="118"/>
        <v>114099.2</v>
      </c>
      <c r="J444" s="462"/>
      <c r="K444" s="510">
        <v>131</v>
      </c>
      <c r="L444" s="510">
        <f t="shared" si="119"/>
        <v>0</v>
      </c>
      <c r="M444" s="510">
        <v>3434.6</v>
      </c>
      <c r="N444" s="510">
        <f t="shared" si="120"/>
        <v>0</v>
      </c>
      <c r="O444" s="510">
        <f t="shared" si="121"/>
        <v>0</v>
      </c>
    </row>
    <row r="445" spans="1:15" s="410" customFormat="1" ht="17.45" hidden="1" customHeight="1" x14ac:dyDescent="0.25">
      <c r="A445" s="463" t="s">
        <v>1009</v>
      </c>
      <c r="B445" s="461" t="s">
        <v>530</v>
      </c>
      <c r="C445" s="462" t="s">
        <v>32</v>
      </c>
      <c r="D445" s="521">
        <v>636</v>
      </c>
      <c r="E445" s="510">
        <v>838.40000000000009</v>
      </c>
      <c r="F445" s="510">
        <f t="shared" si="116"/>
        <v>533222.40000000002</v>
      </c>
      <c r="G445" s="510">
        <v>1759</v>
      </c>
      <c r="H445" s="510">
        <f t="shared" si="117"/>
        <v>1118724</v>
      </c>
      <c r="I445" s="510">
        <f t="shared" si="118"/>
        <v>1651946.4</v>
      </c>
      <c r="J445" s="462"/>
      <c r="K445" s="510">
        <v>838.40000000000009</v>
      </c>
      <c r="L445" s="510">
        <f t="shared" si="119"/>
        <v>0</v>
      </c>
      <c r="M445" s="510">
        <v>1759</v>
      </c>
      <c r="N445" s="510">
        <f t="shared" si="120"/>
        <v>0</v>
      </c>
      <c r="O445" s="510">
        <f t="shared" si="121"/>
        <v>0</v>
      </c>
    </row>
    <row r="446" spans="1:15" s="410" customFormat="1" ht="17.45" hidden="1" customHeight="1" x14ac:dyDescent="0.25">
      <c r="A446" s="463" t="s">
        <v>1010</v>
      </c>
      <c r="B446" s="461" t="s">
        <v>531</v>
      </c>
      <c r="C446" s="462" t="s">
        <v>31</v>
      </c>
      <c r="D446" s="521">
        <v>20</v>
      </c>
      <c r="E446" s="510">
        <v>1965</v>
      </c>
      <c r="F446" s="510">
        <f t="shared" si="116"/>
        <v>39300</v>
      </c>
      <c r="G446" s="510">
        <v>20594.600000000002</v>
      </c>
      <c r="H446" s="510">
        <f t="shared" si="117"/>
        <v>411892.00000000006</v>
      </c>
      <c r="I446" s="510">
        <f t="shared" si="118"/>
        <v>451192.00000000006</v>
      </c>
      <c r="J446" s="462"/>
      <c r="K446" s="510">
        <v>1965</v>
      </c>
      <c r="L446" s="510">
        <f t="shared" si="119"/>
        <v>0</v>
      </c>
      <c r="M446" s="510">
        <v>20594.600000000002</v>
      </c>
      <c r="N446" s="510">
        <f t="shared" si="120"/>
        <v>0</v>
      </c>
      <c r="O446" s="510">
        <f t="shared" si="121"/>
        <v>0</v>
      </c>
    </row>
    <row r="447" spans="1:15" s="410" customFormat="1" ht="27" hidden="1" customHeight="1" x14ac:dyDescent="0.25">
      <c r="A447" s="463" t="s">
        <v>1011</v>
      </c>
      <c r="B447" s="461" t="s">
        <v>463</v>
      </c>
      <c r="C447" s="462" t="s">
        <v>32</v>
      </c>
      <c r="D447" s="521">
        <v>860</v>
      </c>
      <c r="E447" s="510">
        <v>246</v>
      </c>
      <c r="F447" s="510">
        <f t="shared" si="116"/>
        <v>211560</v>
      </c>
      <c r="G447" s="510">
        <v>101</v>
      </c>
      <c r="H447" s="510">
        <f t="shared" si="117"/>
        <v>86860</v>
      </c>
      <c r="I447" s="510">
        <f t="shared" si="118"/>
        <v>298420</v>
      </c>
      <c r="J447" s="462"/>
      <c r="K447" s="510">
        <v>246</v>
      </c>
      <c r="L447" s="510">
        <f t="shared" si="119"/>
        <v>0</v>
      </c>
      <c r="M447" s="510">
        <v>101</v>
      </c>
      <c r="N447" s="510">
        <f t="shared" si="120"/>
        <v>0</v>
      </c>
      <c r="O447" s="510">
        <f t="shared" si="121"/>
        <v>0</v>
      </c>
    </row>
    <row r="448" spans="1:15" s="410" customFormat="1" ht="17.45" hidden="1" customHeight="1" x14ac:dyDescent="0.25">
      <c r="A448" s="463" t="s">
        <v>1012</v>
      </c>
      <c r="B448" s="461" t="s">
        <v>532</v>
      </c>
      <c r="C448" s="462" t="s">
        <v>31</v>
      </c>
      <c r="D448" s="521">
        <v>64</v>
      </c>
      <c r="E448" s="510">
        <v>131</v>
      </c>
      <c r="F448" s="510">
        <f t="shared" si="116"/>
        <v>8384</v>
      </c>
      <c r="G448" s="510">
        <v>408.2</v>
      </c>
      <c r="H448" s="510">
        <f t="shared" si="117"/>
        <v>26124.799999999999</v>
      </c>
      <c r="I448" s="510">
        <f t="shared" si="118"/>
        <v>34508.800000000003</v>
      </c>
      <c r="J448" s="462"/>
      <c r="K448" s="510">
        <v>131</v>
      </c>
      <c r="L448" s="510">
        <f t="shared" si="119"/>
        <v>0</v>
      </c>
      <c r="M448" s="510">
        <v>408.2</v>
      </c>
      <c r="N448" s="510">
        <f t="shared" si="120"/>
        <v>0</v>
      </c>
      <c r="O448" s="510">
        <f t="shared" si="121"/>
        <v>0</v>
      </c>
    </row>
    <row r="449" spans="1:15" s="410" customFormat="1" ht="17.45" hidden="1" customHeight="1" x14ac:dyDescent="0.25">
      <c r="A449" s="463" t="s">
        <v>1013</v>
      </c>
      <c r="B449" s="461" t="s">
        <v>465</v>
      </c>
      <c r="C449" s="462" t="s">
        <v>32</v>
      </c>
      <c r="D449" s="521">
        <v>400</v>
      </c>
      <c r="E449" s="510">
        <v>65.5</v>
      </c>
      <c r="F449" s="510">
        <f t="shared" si="116"/>
        <v>26200</v>
      </c>
      <c r="G449" s="510">
        <v>166.71200000000002</v>
      </c>
      <c r="H449" s="510">
        <f t="shared" si="117"/>
        <v>66684.800000000003</v>
      </c>
      <c r="I449" s="510">
        <f t="shared" si="118"/>
        <v>92884.800000000003</v>
      </c>
      <c r="J449" s="462"/>
      <c r="K449" s="510">
        <v>65.5</v>
      </c>
      <c r="L449" s="510">
        <f t="shared" si="119"/>
        <v>0</v>
      </c>
      <c r="M449" s="510">
        <v>166.71200000000002</v>
      </c>
      <c r="N449" s="510">
        <f t="shared" si="120"/>
        <v>0</v>
      </c>
      <c r="O449" s="510">
        <f t="shared" si="121"/>
        <v>0</v>
      </c>
    </row>
    <row r="450" spans="1:15" s="410" customFormat="1" ht="17.45" hidden="1" customHeight="1" x14ac:dyDescent="0.25">
      <c r="A450" s="463" t="s">
        <v>1014</v>
      </c>
      <c r="B450" s="461" t="s">
        <v>466</v>
      </c>
      <c r="C450" s="462" t="s">
        <v>31</v>
      </c>
      <c r="D450" s="521">
        <v>1240</v>
      </c>
      <c r="E450" s="510">
        <v>32.75</v>
      </c>
      <c r="F450" s="510">
        <f t="shared" si="116"/>
        <v>40610</v>
      </c>
      <c r="G450" s="510">
        <v>36.816000000000003</v>
      </c>
      <c r="H450" s="510">
        <f t="shared" si="117"/>
        <v>45651.840000000004</v>
      </c>
      <c r="I450" s="510">
        <f t="shared" si="118"/>
        <v>86261.84</v>
      </c>
      <c r="J450" s="462"/>
      <c r="K450" s="510">
        <v>32.75</v>
      </c>
      <c r="L450" s="510">
        <f t="shared" si="119"/>
        <v>0</v>
      </c>
      <c r="M450" s="510">
        <v>36.816000000000003</v>
      </c>
      <c r="N450" s="510">
        <f t="shared" si="120"/>
        <v>0</v>
      </c>
      <c r="O450" s="510">
        <f t="shared" si="121"/>
        <v>0</v>
      </c>
    </row>
    <row r="451" spans="1:15" s="410" customFormat="1" ht="17.45" hidden="1" customHeight="1" x14ac:dyDescent="0.25">
      <c r="A451" s="463" t="s">
        <v>1015</v>
      </c>
      <c r="B451" s="461" t="s">
        <v>464</v>
      </c>
      <c r="C451" s="462" t="s">
        <v>31</v>
      </c>
      <c r="D451" s="521">
        <v>120</v>
      </c>
      <c r="E451" s="510">
        <v>262</v>
      </c>
      <c r="F451" s="510">
        <f t="shared" si="116"/>
        <v>31440</v>
      </c>
      <c r="G451" s="510">
        <v>681.2</v>
      </c>
      <c r="H451" s="510">
        <f t="shared" si="117"/>
        <v>81744</v>
      </c>
      <c r="I451" s="510">
        <f t="shared" si="118"/>
        <v>113184</v>
      </c>
      <c r="J451" s="462"/>
      <c r="K451" s="510">
        <v>262</v>
      </c>
      <c r="L451" s="510">
        <f t="shared" si="119"/>
        <v>0</v>
      </c>
      <c r="M451" s="510">
        <v>681.2</v>
      </c>
      <c r="N451" s="510">
        <f t="shared" si="120"/>
        <v>0</v>
      </c>
      <c r="O451" s="510">
        <f t="shared" si="121"/>
        <v>0</v>
      </c>
    </row>
    <row r="452" spans="1:15" s="410" customFormat="1" ht="26.25" hidden="1" customHeight="1" x14ac:dyDescent="0.25">
      <c r="A452" s="463" t="s">
        <v>1016</v>
      </c>
      <c r="B452" s="461" t="s">
        <v>533</v>
      </c>
      <c r="C452" s="462" t="s">
        <v>32</v>
      </c>
      <c r="D452" s="521">
        <v>10</v>
      </c>
      <c r="E452" s="510">
        <v>65.5</v>
      </c>
      <c r="F452" s="510">
        <f t="shared" si="116"/>
        <v>655</v>
      </c>
      <c r="G452" s="510">
        <v>348.40000000000003</v>
      </c>
      <c r="H452" s="510">
        <f t="shared" si="117"/>
        <v>3484.0000000000005</v>
      </c>
      <c r="I452" s="510">
        <f t="shared" si="118"/>
        <v>4139</v>
      </c>
      <c r="J452" s="462"/>
      <c r="K452" s="510">
        <v>65.5</v>
      </c>
      <c r="L452" s="510">
        <f t="shared" si="119"/>
        <v>0</v>
      </c>
      <c r="M452" s="510">
        <v>348.40000000000003</v>
      </c>
      <c r="N452" s="510">
        <f t="shared" si="120"/>
        <v>0</v>
      </c>
      <c r="O452" s="510">
        <f t="shared" si="121"/>
        <v>0</v>
      </c>
    </row>
    <row r="453" spans="1:15" s="410" customFormat="1" ht="17.45" hidden="1" customHeight="1" x14ac:dyDescent="0.25">
      <c r="A453" s="463" t="s">
        <v>1017</v>
      </c>
      <c r="B453" s="461" t="s">
        <v>469</v>
      </c>
      <c r="C453" s="462" t="s">
        <v>32</v>
      </c>
      <c r="D453" s="521">
        <v>1500</v>
      </c>
      <c r="E453" s="510">
        <v>458.5</v>
      </c>
      <c r="F453" s="510">
        <f t="shared" si="116"/>
        <v>687750</v>
      </c>
      <c r="G453" s="510">
        <v>369.2</v>
      </c>
      <c r="H453" s="510">
        <f t="shared" si="117"/>
        <v>553800</v>
      </c>
      <c r="I453" s="510">
        <f t="shared" si="118"/>
        <v>1241550</v>
      </c>
      <c r="J453" s="462"/>
      <c r="K453" s="510">
        <v>458.5</v>
      </c>
      <c r="L453" s="510">
        <f t="shared" si="119"/>
        <v>0</v>
      </c>
      <c r="M453" s="510">
        <v>369.2</v>
      </c>
      <c r="N453" s="510">
        <f t="shared" si="120"/>
        <v>0</v>
      </c>
      <c r="O453" s="510">
        <f t="shared" si="121"/>
        <v>0</v>
      </c>
    </row>
    <row r="454" spans="1:15" s="410" customFormat="1" ht="17.45" hidden="1" customHeight="1" x14ac:dyDescent="0.25">
      <c r="A454" s="463" t="s">
        <v>1018</v>
      </c>
      <c r="B454" s="461" t="s">
        <v>534</v>
      </c>
      <c r="C454" s="462" t="s">
        <v>32</v>
      </c>
      <c r="D454" s="521">
        <v>105</v>
      </c>
      <c r="E454" s="510">
        <v>458.5</v>
      </c>
      <c r="F454" s="510">
        <f t="shared" si="116"/>
        <v>48142.5</v>
      </c>
      <c r="G454" s="510">
        <v>254.8</v>
      </c>
      <c r="H454" s="510">
        <f t="shared" si="117"/>
        <v>26754</v>
      </c>
      <c r="I454" s="510">
        <f t="shared" si="118"/>
        <v>74896.5</v>
      </c>
      <c r="J454" s="462"/>
      <c r="K454" s="510">
        <v>458.5</v>
      </c>
      <c r="L454" s="510">
        <f t="shared" si="119"/>
        <v>0</v>
      </c>
      <c r="M454" s="510">
        <v>254.8</v>
      </c>
      <c r="N454" s="510">
        <f t="shared" si="120"/>
        <v>0</v>
      </c>
      <c r="O454" s="510">
        <f t="shared" si="121"/>
        <v>0</v>
      </c>
    </row>
    <row r="455" spans="1:15" s="410" customFormat="1" ht="17.45" hidden="1" customHeight="1" x14ac:dyDescent="0.25">
      <c r="A455" s="463" t="s">
        <v>1019</v>
      </c>
      <c r="B455" s="461" t="s">
        <v>535</v>
      </c>
      <c r="C455" s="462" t="s">
        <v>32</v>
      </c>
      <c r="D455" s="521">
        <v>40</v>
      </c>
      <c r="E455" s="510">
        <v>1283.8</v>
      </c>
      <c r="F455" s="510">
        <f t="shared" si="116"/>
        <v>51352</v>
      </c>
      <c r="G455" s="510">
        <v>2241.2000000000003</v>
      </c>
      <c r="H455" s="510">
        <f t="shared" si="117"/>
        <v>89648.000000000015</v>
      </c>
      <c r="I455" s="510">
        <f t="shared" si="118"/>
        <v>141000</v>
      </c>
      <c r="J455" s="462"/>
      <c r="K455" s="510">
        <v>1283.8</v>
      </c>
      <c r="L455" s="510">
        <f t="shared" si="119"/>
        <v>0</v>
      </c>
      <c r="M455" s="510">
        <v>2241.2000000000003</v>
      </c>
      <c r="N455" s="510">
        <f t="shared" si="120"/>
        <v>0</v>
      </c>
      <c r="O455" s="510">
        <f t="shared" si="121"/>
        <v>0</v>
      </c>
    </row>
    <row r="456" spans="1:15" s="410" customFormat="1" ht="17.45" hidden="1" customHeight="1" x14ac:dyDescent="0.25">
      <c r="A456" s="463" t="s">
        <v>1020</v>
      </c>
      <c r="B456" s="461" t="s">
        <v>536</v>
      </c>
      <c r="C456" s="462" t="s">
        <v>32</v>
      </c>
      <c r="D456" s="521">
        <v>780</v>
      </c>
      <c r="E456" s="510">
        <v>1048</v>
      </c>
      <c r="F456" s="510">
        <f t="shared" si="116"/>
        <v>817440</v>
      </c>
      <c r="G456" s="510">
        <v>1084.2</v>
      </c>
      <c r="H456" s="510">
        <f t="shared" si="117"/>
        <v>845676</v>
      </c>
      <c r="I456" s="510">
        <f t="shared" si="118"/>
        <v>1663116</v>
      </c>
      <c r="J456" s="462"/>
      <c r="K456" s="510">
        <v>1048</v>
      </c>
      <c r="L456" s="510">
        <f t="shared" si="119"/>
        <v>0</v>
      </c>
      <c r="M456" s="510">
        <v>1084.2</v>
      </c>
      <c r="N456" s="510">
        <f t="shared" si="120"/>
        <v>0</v>
      </c>
      <c r="O456" s="510">
        <f t="shared" si="121"/>
        <v>0</v>
      </c>
    </row>
    <row r="457" spans="1:15" s="410" customFormat="1" ht="17.45" hidden="1" customHeight="1" x14ac:dyDescent="0.25">
      <c r="A457" s="463" t="s">
        <v>1021</v>
      </c>
      <c r="B457" s="461" t="s">
        <v>537</v>
      </c>
      <c r="C457" s="462" t="s">
        <v>171</v>
      </c>
      <c r="D457" s="521">
        <v>2.7</v>
      </c>
      <c r="E457" s="510">
        <v>1249.74</v>
      </c>
      <c r="F457" s="510">
        <f t="shared" si="116"/>
        <v>3374.2980000000002</v>
      </c>
      <c r="G457" s="510"/>
      <c r="H457" s="510"/>
      <c r="I457" s="510">
        <f t="shared" si="118"/>
        <v>3374.2980000000002</v>
      </c>
      <c r="J457" s="462"/>
      <c r="K457" s="510">
        <v>1249.74</v>
      </c>
      <c r="L457" s="510">
        <f t="shared" si="119"/>
        <v>0</v>
      </c>
      <c r="M457" s="510"/>
      <c r="N457" s="510"/>
      <c r="O457" s="510">
        <f t="shared" si="121"/>
        <v>0</v>
      </c>
    </row>
    <row r="458" spans="1:15" s="410" customFormat="1" ht="17.45" hidden="1" customHeight="1" x14ac:dyDescent="0.25">
      <c r="A458" s="463" t="s">
        <v>1022</v>
      </c>
      <c r="B458" s="461" t="s">
        <v>538</v>
      </c>
      <c r="C458" s="356" t="s">
        <v>171</v>
      </c>
      <c r="D458" s="525">
        <v>1.2</v>
      </c>
      <c r="E458" s="510">
        <v>1522.22</v>
      </c>
      <c r="F458" s="510">
        <f t="shared" si="116"/>
        <v>1826.664</v>
      </c>
      <c r="G458" s="510">
        <v>1092</v>
      </c>
      <c r="H458" s="510">
        <f>G458*D458</f>
        <v>1310.3999999999999</v>
      </c>
      <c r="I458" s="510">
        <f t="shared" si="118"/>
        <v>3137.0639999999999</v>
      </c>
      <c r="J458" s="356"/>
      <c r="K458" s="510">
        <v>1522.22</v>
      </c>
      <c r="L458" s="510">
        <f t="shared" si="119"/>
        <v>0</v>
      </c>
      <c r="M458" s="510">
        <v>1092</v>
      </c>
      <c r="N458" s="510">
        <f>M458*J458</f>
        <v>0</v>
      </c>
      <c r="O458" s="510">
        <f t="shared" si="121"/>
        <v>0</v>
      </c>
    </row>
    <row r="459" spans="1:15" s="410" customFormat="1" ht="17.45" hidden="1" customHeight="1" x14ac:dyDescent="0.25">
      <c r="A459" s="463" t="s">
        <v>1023</v>
      </c>
      <c r="B459" s="461" t="s">
        <v>539</v>
      </c>
      <c r="C459" s="462" t="s">
        <v>171</v>
      </c>
      <c r="D459" s="521">
        <v>1.5</v>
      </c>
      <c r="E459" s="510">
        <v>1249.74</v>
      </c>
      <c r="F459" s="510">
        <f t="shared" si="116"/>
        <v>1874.6100000000001</v>
      </c>
      <c r="G459" s="510"/>
      <c r="H459" s="510"/>
      <c r="I459" s="510">
        <f t="shared" si="118"/>
        <v>1874.6100000000001</v>
      </c>
      <c r="J459" s="462"/>
      <c r="K459" s="510">
        <v>1249.74</v>
      </c>
      <c r="L459" s="510">
        <f t="shared" si="119"/>
        <v>0</v>
      </c>
      <c r="M459" s="510"/>
      <c r="N459" s="510"/>
      <c r="O459" s="510">
        <f t="shared" si="121"/>
        <v>0</v>
      </c>
    </row>
    <row r="460" spans="1:15" s="410" customFormat="1" ht="17.45" hidden="1" customHeight="1" x14ac:dyDescent="0.25">
      <c r="A460" s="463" t="s">
        <v>1024</v>
      </c>
      <c r="B460" s="461" t="s">
        <v>540</v>
      </c>
      <c r="C460" s="462" t="s">
        <v>171</v>
      </c>
      <c r="D460" s="521">
        <v>1.2</v>
      </c>
      <c r="E460" s="510">
        <v>3144</v>
      </c>
      <c r="F460" s="510">
        <f t="shared" si="116"/>
        <v>3772.7999999999997</v>
      </c>
      <c r="G460" s="510"/>
      <c r="H460" s="510"/>
      <c r="I460" s="510">
        <f t="shared" si="118"/>
        <v>3772.7999999999997</v>
      </c>
      <c r="J460" s="462"/>
      <c r="K460" s="510">
        <v>3144</v>
      </c>
      <c r="L460" s="510">
        <f t="shared" si="119"/>
        <v>0</v>
      </c>
      <c r="M460" s="510"/>
      <c r="N460" s="510"/>
      <c r="O460" s="510">
        <f t="shared" si="121"/>
        <v>0</v>
      </c>
    </row>
    <row r="461" spans="1:15" s="410" customFormat="1" ht="17.45" hidden="1" customHeight="1" x14ac:dyDescent="0.25">
      <c r="A461" s="463" t="s">
        <v>1025</v>
      </c>
      <c r="B461" s="461" t="s">
        <v>268</v>
      </c>
      <c r="C461" s="462" t="s">
        <v>224</v>
      </c>
      <c r="D461" s="521">
        <v>1</v>
      </c>
      <c r="E461" s="510"/>
      <c r="F461" s="510"/>
      <c r="G461" s="510">
        <v>28704</v>
      </c>
      <c r="H461" s="510">
        <f>G461*D461</f>
        <v>28704</v>
      </c>
      <c r="I461" s="510">
        <f t="shared" si="118"/>
        <v>28704</v>
      </c>
      <c r="J461" s="462"/>
      <c r="K461" s="510"/>
      <c r="L461" s="510"/>
      <c r="M461" s="510">
        <v>28704</v>
      </c>
      <c r="N461" s="510">
        <f>M461*J461</f>
        <v>0</v>
      </c>
      <c r="O461" s="510">
        <f t="shared" si="121"/>
        <v>0</v>
      </c>
    </row>
    <row r="462" spans="1:15" s="410" customFormat="1" ht="17.45" hidden="1" customHeight="1" x14ac:dyDescent="0.25">
      <c r="A462" s="463" t="s">
        <v>1026</v>
      </c>
      <c r="B462" s="461" t="s">
        <v>358</v>
      </c>
      <c r="C462" s="462" t="s">
        <v>224</v>
      </c>
      <c r="D462" s="521">
        <v>1</v>
      </c>
      <c r="E462" s="510">
        <v>76800</v>
      </c>
      <c r="F462" s="510">
        <f>E462*D462</f>
        <v>76800</v>
      </c>
      <c r="G462" s="510"/>
      <c r="H462" s="510"/>
      <c r="I462" s="510">
        <f t="shared" si="118"/>
        <v>76800</v>
      </c>
      <c r="J462" s="462"/>
      <c r="K462" s="510">
        <v>76800</v>
      </c>
      <c r="L462" s="510">
        <f>K462*J462</f>
        <v>0</v>
      </c>
      <c r="M462" s="510"/>
      <c r="N462" s="510"/>
      <c r="O462" s="510">
        <f t="shared" si="121"/>
        <v>0</v>
      </c>
    </row>
    <row r="463" spans="1:15" s="411" customFormat="1" ht="17.45" hidden="1" customHeight="1" x14ac:dyDescent="0.25">
      <c r="A463" s="585" t="s">
        <v>541</v>
      </c>
      <c r="B463" s="579" t="s">
        <v>542</v>
      </c>
      <c r="C463" s="580"/>
      <c r="D463" s="506"/>
      <c r="E463" s="507"/>
      <c r="F463" s="507">
        <f>SUM(F464:F481)</f>
        <v>557498.30000000005</v>
      </c>
      <c r="G463" s="507"/>
      <c r="H463" s="507">
        <f>SUM(H464:H481)</f>
        <v>1249440.52</v>
      </c>
      <c r="I463" s="507">
        <f>SUM(I464:I481)</f>
        <v>1806938.82</v>
      </c>
      <c r="J463" s="580"/>
      <c r="K463" s="591"/>
      <c r="L463" s="591">
        <f>SUM(L464:L481)</f>
        <v>0</v>
      </c>
      <c r="M463" s="591"/>
      <c r="N463" s="591">
        <f>SUM(N464:N481)</f>
        <v>0</v>
      </c>
      <c r="O463" s="591">
        <f>SUM(O464:O481)</f>
        <v>0</v>
      </c>
    </row>
    <row r="464" spans="1:15" s="410" customFormat="1" ht="17.45" hidden="1" customHeight="1" x14ac:dyDescent="0.25">
      <c r="A464" s="463" t="s">
        <v>841</v>
      </c>
      <c r="B464" s="461" t="s">
        <v>393</v>
      </c>
      <c r="C464" s="462" t="s">
        <v>31</v>
      </c>
      <c r="D464" s="521">
        <v>1</v>
      </c>
      <c r="E464" s="510">
        <v>5502</v>
      </c>
      <c r="F464" s="510">
        <f t="shared" ref="F464:F479" si="122">E464*D464</f>
        <v>5502</v>
      </c>
      <c r="G464" s="510">
        <v>87964</v>
      </c>
      <c r="H464" s="510">
        <f t="shared" ref="H464:H480" si="123">G464*D464</f>
        <v>87964</v>
      </c>
      <c r="I464" s="510">
        <f t="shared" ref="I464:I481" si="124">H464+F464</f>
        <v>93466</v>
      </c>
      <c r="J464" s="462"/>
      <c r="K464" s="510">
        <v>5502</v>
      </c>
      <c r="L464" s="510">
        <f t="shared" ref="L464:L479" si="125">K464*J464</f>
        <v>0</v>
      </c>
      <c r="M464" s="510">
        <v>87964</v>
      </c>
      <c r="N464" s="510">
        <f t="shared" ref="N464:N480" si="126">M464*J464</f>
        <v>0</v>
      </c>
      <c r="O464" s="510">
        <f t="shared" ref="O464:O481" si="127">N464+L464</f>
        <v>0</v>
      </c>
    </row>
    <row r="465" spans="1:15" s="410" customFormat="1" ht="17.45" hidden="1" customHeight="1" x14ac:dyDescent="0.25">
      <c r="A465" s="463" t="s">
        <v>1028</v>
      </c>
      <c r="B465" s="461" t="s">
        <v>393</v>
      </c>
      <c r="C465" s="462" t="s">
        <v>32</v>
      </c>
      <c r="D465" s="521">
        <v>70</v>
      </c>
      <c r="E465" s="510">
        <v>314.40000000000003</v>
      </c>
      <c r="F465" s="510">
        <f t="shared" si="122"/>
        <v>22008.000000000004</v>
      </c>
      <c r="G465" s="510">
        <v>2857.4</v>
      </c>
      <c r="H465" s="510">
        <f t="shared" si="123"/>
        <v>200018</v>
      </c>
      <c r="I465" s="510">
        <f t="shared" si="124"/>
        <v>222026</v>
      </c>
      <c r="J465" s="462"/>
      <c r="K465" s="510">
        <v>314.40000000000003</v>
      </c>
      <c r="L465" s="510">
        <f t="shared" si="125"/>
        <v>0</v>
      </c>
      <c r="M465" s="510">
        <v>2857.4</v>
      </c>
      <c r="N465" s="510">
        <f t="shared" si="126"/>
        <v>0</v>
      </c>
      <c r="O465" s="510">
        <f t="shared" si="127"/>
        <v>0</v>
      </c>
    </row>
    <row r="466" spans="1:15" s="410" customFormat="1" ht="17.45" hidden="1" customHeight="1" x14ac:dyDescent="0.25">
      <c r="A466" s="463" t="s">
        <v>1029</v>
      </c>
      <c r="B466" s="461" t="s">
        <v>460</v>
      </c>
      <c r="C466" s="462" t="s">
        <v>32</v>
      </c>
      <c r="D466" s="521">
        <v>15</v>
      </c>
      <c r="E466" s="510">
        <v>162.44</v>
      </c>
      <c r="F466" s="510">
        <f t="shared" si="122"/>
        <v>2436.6</v>
      </c>
      <c r="G466" s="510">
        <v>496.6</v>
      </c>
      <c r="H466" s="510">
        <f t="shared" si="123"/>
        <v>7449</v>
      </c>
      <c r="I466" s="510">
        <f t="shared" si="124"/>
        <v>9885.6</v>
      </c>
      <c r="J466" s="462"/>
      <c r="K466" s="510">
        <v>162.44</v>
      </c>
      <c r="L466" s="510">
        <f t="shared" si="125"/>
        <v>0</v>
      </c>
      <c r="M466" s="510">
        <v>496.6</v>
      </c>
      <c r="N466" s="510">
        <f t="shared" si="126"/>
        <v>0</v>
      </c>
      <c r="O466" s="510">
        <f t="shared" si="127"/>
        <v>0</v>
      </c>
    </row>
    <row r="467" spans="1:15" s="410" customFormat="1" ht="17.45" hidden="1" customHeight="1" x14ac:dyDescent="0.25">
      <c r="A467" s="463" t="s">
        <v>1030</v>
      </c>
      <c r="B467" s="461" t="s">
        <v>460</v>
      </c>
      <c r="C467" s="462" t="s">
        <v>32</v>
      </c>
      <c r="D467" s="521">
        <v>350</v>
      </c>
      <c r="E467" s="510">
        <v>162.44</v>
      </c>
      <c r="F467" s="510">
        <f t="shared" si="122"/>
        <v>56854</v>
      </c>
      <c r="G467" s="510">
        <v>434.2</v>
      </c>
      <c r="H467" s="510">
        <f t="shared" si="123"/>
        <v>151970</v>
      </c>
      <c r="I467" s="510">
        <f t="shared" si="124"/>
        <v>208824</v>
      </c>
      <c r="J467" s="462"/>
      <c r="K467" s="510">
        <v>162.44</v>
      </c>
      <c r="L467" s="510">
        <f t="shared" si="125"/>
        <v>0</v>
      </c>
      <c r="M467" s="510">
        <v>434.2</v>
      </c>
      <c r="N467" s="510">
        <f t="shared" si="126"/>
        <v>0</v>
      </c>
      <c r="O467" s="510">
        <f t="shared" si="127"/>
        <v>0</v>
      </c>
    </row>
    <row r="468" spans="1:15" s="410" customFormat="1" ht="17.45" hidden="1" customHeight="1" x14ac:dyDescent="0.25">
      <c r="A468" s="463" t="s">
        <v>1031</v>
      </c>
      <c r="B468" s="461" t="s">
        <v>460</v>
      </c>
      <c r="C468" s="462" t="s">
        <v>32</v>
      </c>
      <c r="D468" s="521">
        <v>210</v>
      </c>
      <c r="E468" s="510">
        <v>162.44</v>
      </c>
      <c r="F468" s="510">
        <f t="shared" si="122"/>
        <v>34112.400000000001</v>
      </c>
      <c r="G468" s="510">
        <v>184.6</v>
      </c>
      <c r="H468" s="510">
        <f t="shared" si="123"/>
        <v>38766</v>
      </c>
      <c r="I468" s="510">
        <f t="shared" si="124"/>
        <v>72878.399999999994</v>
      </c>
      <c r="J468" s="462"/>
      <c r="K468" s="510">
        <v>162.44</v>
      </c>
      <c r="L468" s="510">
        <f t="shared" si="125"/>
        <v>0</v>
      </c>
      <c r="M468" s="510">
        <v>184.6</v>
      </c>
      <c r="N468" s="510">
        <f t="shared" si="126"/>
        <v>0</v>
      </c>
      <c r="O468" s="510">
        <f t="shared" si="127"/>
        <v>0</v>
      </c>
    </row>
    <row r="469" spans="1:15" s="410" customFormat="1" ht="17.45" hidden="1" customHeight="1" x14ac:dyDescent="0.25">
      <c r="A469" s="463" t="s">
        <v>1032</v>
      </c>
      <c r="B469" s="461" t="s">
        <v>460</v>
      </c>
      <c r="C469" s="462" t="s">
        <v>32</v>
      </c>
      <c r="D469" s="521">
        <v>270</v>
      </c>
      <c r="E469" s="510">
        <v>162.44</v>
      </c>
      <c r="F469" s="510">
        <f t="shared" si="122"/>
        <v>43858.8</v>
      </c>
      <c r="G469" s="510">
        <v>166.92000000000002</v>
      </c>
      <c r="H469" s="510">
        <f t="shared" si="123"/>
        <v>45068.4</v>
      </c>
      <c r="I469" s="510">
        <f t="shared" si="124"/>
        <v>88927.200000000012</v>
      </c>
      <c r="J469" s="462"/>
      <c r="K469" s="510">
        <v>162.44</v>
      </c>
      <c r="L469" s="510">
        <f t="shared" si="125"/>
        <v>0</v>
      </c>
      <c r="M469" s="510">
        <v>166.92000000000002</v>
      </c>
      <c r="N469" s="510">
        <f t="shared" si="126"/>
        <v>0</v>
      </c>
      <c r="O469" s="510">
        <f t="shared" si="127"/>
        <v>0</v>
      </c>
    </row>
    <row r="470" spans="1:15" s="410" customFormat="1" ht="17.45" hidden="1" customHeight="1" x14ac:dyDescent="0.25">
      <c r="A470" s="463" t="s">
        <v>1033</v>
      </c>
      <c r="B470" s="461" t="s">
        <v>400</v>
      </c>
      <c r="C470" s="462" t="s">
        <v>378</v>
      </c>
      <c r="D470" s="521">
        <v>300</v>
      </c>
      <c r="E470" s="510">
        <v>838.40000000000009</v>
      </c>
      <c r="F470" s="510">
        <f t="shared" si="122"/>
        <v>251520.00000000003</v>
      </c>
      <c r="G470" s="510">
        <v>1759</v>
      </c>
      <c r="H470" s="510">
        <f t="shared" si="123"/>
        <v>527700</v>
      </c>
      <c r="I470" s="510">
        <f t="shared" si="124"/>
        <v>779220</v>
      </c>
      <c r="J470" s="462"/>
      <c r="K470" s="510">
        <v>838.40000000000009</v>
      </c>
      <c r="L470" s="510">
        <f t="shared" si="125"/>
        <v>0</v>
      </c>
      <c r="M470" s="510">
        <v>1759</v>
      </c>
      <c r="N470" s="510">
        <f t="shared" si="126"/>
        <v>0</v>
      </c>
      <c r="O470" s="510">
        <f t="shared" si="127"/>
        <v>0</v>
      </c>
    </row>
    <row r="471" spans="1:15" s="410" customFormat="1" ht="25.5" hidden="1" x14ac:dyDescent="0.25">
      <c r="A471" s="463" t="s">
        <v>1034</v>
      </c>
      <c r="B471" s="461" t="s">
        <v>463</v>
      </c>
      <c r="C471" s="462" t="s">
        <v>31</v>
      </c>
      <c r="D471" s="521">
        <v>110</v>
      </c>
      <c r="E471" s="510">
        <v>262</v>
      </c>
      <c r="F471" s="510">
        <f t="shared" si="122"/>
        <v>28820</v>
      </c>
      <c r="G471" s="510">
        <v>681.2</v>
      </c>
      <c r="H471" s="510">
        <f t="shared" si="123"/>
        <v>74932</v>
      </c>
      <c r="I471" s="510">
        <f t="shared" si="124"/>
        <v>103752</v>
      </c>
      <c r="J471" s="462"/>
      <c r="K471" s="510">
        <v>262</v>
      </c>
      <c r="L471" s="510">
        <f t="shared" si="125"/>
        <v>0</v>
      </c>
      <c r="M471" s="510">
        <v>681.2</v>
      </c>
      <c r="N471" s="510">
        <f t="shared" si="126"/>
        <v>0</v>
      </c>
      <c r="O471" s="510">
        <f t="shared" si="127"/>
        <v>0</v>
      </c>
    </row>
    <row r="472" spans="1:15" s="410" customFormat="1" ht="17.45" hidden="1" customHeight="1" x14ac:dyDescent="0.25">
      <c r="A472" s="463" t="s">
        <v>1035</v>
      </c>
      <c r="B472" s="461" t="s">
        <v>543</v>
      </c>
      <c r="C472" s="462" t="s">
        <v>378</v>
      </c>
      <c r="D472" s="521">
        <v>30</v>
      </c>
      <c r="E472" s="510">
        <v>52.400000000000006</v>
      </c>
      <c r="F472" s="510">
        <f t="shared" si="122"/>
        <v>1572.0000000000002</v>
      </c>
      <c r="G472" s="510">
        <v>130</v>
      </c>
      <c r="H472" s="510">
        <f t="shared" si="123"/>
        <v>3900</v>
      </c>
      <c r="I472" s="510">
        <f t="shared" si="124"/>
        <v>5472</v>
      </c>
      <c r="J472" s="462"/>
      <c r="K472" s="510">
        <v>52.400000000000006</v>
      </c>
      <c r="L472" s="510">
        <f t="shared" si="125"/>
        <v>0</v>
      </c>
      <c r="M472" s="510">
        <v>130</v>
      </c>
      <c r="N472" s="510">
        <f t="shared" si="126"/>
        <v>0</v>
      </c>
      <c r="O472" s="510">
        <f t="shared" si="127"/>
        <v>0</v>
      </c>
    </row>
    <row r="473" spans="1:15" s="410" customFormat="1" ht="17.45" hidden="1" customHeight="1" x14ac:dyDescent="0.25">
      <c r="A473" s="463" t="s">
        <v>1036</v>
      </c>
      <c r="B473" s="461" t="s">
        <v>464</v>
      </c>
      <c r="C473" s="356" t="s">
        <v>378</v>
      </c>
      <c r="D473" s="525">
        <v>320</v>
      </c>
      <c r="E473" s="510">
        <v>45.85</v>
      </c>
      <c r="F473" s="510">
        <f t="shared" si="122"/>
        <v>14672</v>
      </c>
      <c r="G473" s="510">
        <v>58.5</v>
      </c>
      <c r="H473" s="510">
        <f t="shared" si="123"/>
        <v>18720</v>
      </c>
      <c r="I473" s="510">
        <f t="shared" si="124"/>
        <v>33392</v>
      </c>
      <c r="J473" s="356"/>
      <c r="K473" s="510">
        <v>45.85</v>
      </c>
      <c r="L473" s="510">
        <f t="shared" si="125"/>
        <v>0</v>
      </c>
      <c r="M473" s="510">
        <v>58.5</v>
      </c>
      <c r="N473" s="510">
        <f t="shared" si="126"/>
        <v>0</v>
      </c>
      <c r="O473" s="510">
        <f t="shared" si="127"/>
        <v>0</v>
      </c>
    </row>
    <row r="474" spans="1:15" s="410" customFormat="1" ht="17.45" hidden="1" customHeight="1" x14ac:dyDescent="0.25">
      <c r="A474" s="463" t="s">
        <v>1037</v>
      </c>
      <c r="B474" s="461" t="s">
        <v>465</v>
      </c>
      <c r="C474" s="356" t="s">
        <v>32</v>
      </c>
      <c r="D474" s="525">
        <v>100</v>
      </c>
      <c r="E474" s="510">
        <v>65.5</v>
      </c>
      <c r="F474" s="510">
        <f t="shared" si="122"/>
        <v>6550</v>
      </c>
      <c r="G474" s="510">
        <v>166.71200000000002</v>
      </c>
      <c r="H474" s="510">
        <f t="shared" si="123"/>
        <v>16671.2</v>
      </c>
      <c r="I474" s="510">
        <f t="shared" si="124"/>
        <v>23221.200000000001</v>
      </c>
      <c r="J474" s="356"/>
      <c r="K474" s="510">
        <v>65.5</v>
      </c>
      <c r="L474" s="510">
        <f t="shared" si="125"/>
        <v>0</v>
      </c>
      <c r="M474" s="510">
        <v>166.71200000000002</v>
      </c>
      <c r="N474" s="510">
        <f t="shared" si="126"/>
        <v>0</v>
      </c>
      <c r="O474" s="510">
        <f t="shared" si="127"/>
        <v>0</v>
      </c>
    </row>
    <row r="475" spans="1:15" s="410" customFormat="1" ht="17.45" hidden="1" customHeight="1" x14ac:dyDescent="0.25">
      <c r="A475" s="463" t="s">
        <v>1038</v>
      </c>
      <c r="B475" s="461" t="s">
        <v>544</v>
      </c>
      <c r="C475" s="356" t="s">
        <v>31</v>
      </c>
      <c r="D475" s="525">
        <v>30</v>
      </c>
      <c r="E475" s="510">
        <v>32.75</v>
      </c>
      <c r="F475" s="510">
        <f t="shared" si="122"/>
        <v>982.5</v>
      </c>
      <c r="G475" s="510">
        <v>43.42</v>
      </c>
      <c r="H475" s="510">
        <f t="shared" si="123"/>
        <v>1302.6000000000001</v>
      </c>
      <c r="I475" s="510">
        <f t="shared" si="124"/>
        <v>2285.1000000000004</v>
      </c>
      <c r="J475" s="356"/>
      <c r="K475" s="510">
        <v>32.75</v>
      </c>
      <c r="L475" s="510">
        <f t="shared" si="125"/>
        <v>0</v>
      </c>
      <c r="M475" s="510">
        <v>43.42</v>
      </c>
      <c r="N475" s="510">
        <f t="shared" si="126"/>
        <v>0</v>
      </c>
      <c r="O475" s="510">
        <f t="shared" si="127"/>
        <v>0</v>
      </c>
    </row>
    <row r="476" spans="1:15" s="410" customFormat="1" ht="17.45" hidden="1" customHeight="1" x14ac:dyDescent="0.25">
      <c r="A476" s="463" t="s">
        <v>1039</v>
      </c>
      <c r="B476" s="461" t="s">
        <v>466</v>
      </c>
      <c r="C476" s="356" t="s">
        <v>31</v>
      </c>
      <c r="D476" s="525">
        <v>420</v>
      </c>
      <c r="E476" s="510">
        <v>32.75</v>
      </c>
      <c r="F476" s="510">
        <f t="shared" si="122"/>
        <v>13755</v>
      </c>
      <c r="G476" s="510">
        <v>36.816000000000003</v>
      </c>
      <c r="H476" s="510">
        <f t="shared" si="123"/>
        <v>15462.720000000001</v>
      </c>
      <c r="I476" s="510">
        <f t="shared" si="124"/>
        <v>29217.72</v>
      </c>
      <c r="J476" s="356"/>
      <c r="K476" s="510">
        <v>32.75</v>
      </c>
      <c r="L476" s="510">
        <f t="shared" si="125"/>
        <v>0</v>
      </c>
      <c r="M476" s="510">
        <v>36.816000000000003</v>
      </c>
      <c r="N476" s="510">
        <f t="shared" si="126"/>
        <v>0</v>
      </c>
      <c r="O476" s="510">
        <f t="shared" si="127"/>
        <v>0</v>
      </c>
    </row>
    <row r="477" spans="1:15" s="410" customFormat="1" ht="17.45" hidden="1" customHeight="1" x14ac:dyDescent="0.25">
      <c r="A477" s="463" t="s">
        <v>1040</v>
      </c>
      <c r="B477" s="461" t="s">
        <v>465</v>
      </c>
      <c r="C477" s="462" t="s">
        <v>31</v>
      </c>
      <c r="D477" s="521">
        <v>1</v>
      </c>
      <c r="E477" s="510">
        <v>1965</v>
      </c>
      <c r="F477" s="510">
        <f t="shared" si="122"/>
        <v>1965</v>
      </c>
      <c r="G477" s="510">
        <v>20594.600000000002</v>
      </c>
      <c r="H477" s="510">
        <f t="shared" si="123"/>
        <v>20594.600000000002</v>
      </c>
      <c r="I477" s="510">
        <f t="shared" si="124"/>
        <v>22559.600000000002</v>
      </c>
      <c r="J477" s="462"/>
      <c r="K477" s="510">
        <v>1965</v>
      </c>
      <c r="L477" s="510">
        <f t="shared" si="125"/>
        <v>0</v>
      </c>
      <c r="M477" s="510">
        <v>20594.600000000002</v>
      </c>
      <c r="N477" s="510">
        <f t="shared" si="126"/>
        <v>0</v>
      </c>
      <c r="O477" s="510">
        <f t="shared" si="127"/>
        <v>0</v>
      </c>
    </row>
    <row r="478" spans="1:15" s="410" customFormat="1" ht="17.45" hidden="1" customHeight="1" x14ac:dyDescent="0.25">
      <c r="A478" s="463" t="s">
        <v>1041</v>
      </c>
      <c r="B478" s="461" t="s">
        <v>466</v>
      </c>
      <c r="C478" s="462" t="s">
        <v>31</v>
      </c>
      <c r="D478" s="521">
        <v>15</v>
      </c>
      <c r="E478" s="510">
        <v>262</v>
      </c>
      <c r="F478" s="510">
        <f t="shared" si="122"/>
        <v>3930</v>
      </c>
      <c r="G478" s="510">
        <v>109.2</v>
      </c>
      <c r="H478" s="510">
        <f t="shared" si="123"/>
        <v>1638</v>
      </c>
      <c r="I478" s="510">
        <f t="shared" si="124"/>
        <v>5568</v>
      </c>
      <c r="J478" s="462"/>
      <c r="K478" s="510">
        <v>262</v>
      </c>
      <c r="L478" s="510">
        <f t="shared" si="125"/>
        <v>0</v>
      </c>
      <c r="M478" s="510">
        <v>109.2</v>
      </c>
      <c r="N478" s="510">
        <f t="shared" si="126"/>
        <v>0</v>
      </c>
      <c r="O478" s="510">
        <f t="shared" si="127"/>
        <v>0</v>
      </c>
    </row>
    <row r="479" spans="1:15" s="410" customFormat="1" ht="17.45" hidden="1" customHeight="1" x14ac:dyDescent="0.25">
      <c r="A479" s="463" t="s">
        <v>1042</v>
      </c>
      <c r="B479" s="461" t="s">
        <v>467</v>
      </c>
      <c r="C479" s="462" t="s">
        <v>32</v>
      </c>
      <c r="D479" s="521">
        <v>20</v>
      </c>
      <c r="E479" s="510">
        <v>1048</v>
      </c>
      <c r="F479" s="510">
        <f t="shared" si="122"/>
        <v>20960</v>
      </c>
      <c r="G479" s="510">
        <v>1084.2</v>
      </c>
      <c r="H479" s="510">
        <f t="shared" si="123"/>
        <v>21684</v>
      </c>
      <c r="I479" s="510">
        <f t="shared" si="124"/>
        <v>42644</v>
      </c>
      <c r="J479" s="462"/>
      <c r="K479" s="510">
        <v>1048</v>
      </c>
      <c r="L479" s="510">
        <f t="shared" si="125"/>
        <v>0</v>
      </c>
      <c r="M479" s="510">
        <v>1084.2</v>
      </c>
      <c r="N479" s="510">
        <f t="shared" si="126"/>
        <v>0</v>
      </c>
      <c r="O479" s="510">
        <f t="shared" si="127"/>
        <v>0</v>
      </c>
    </row>
    <row r="480" spans="1:15" s="410" customFormat="1" ht="17.45" hidden="1" customHeight="1" x14ac:dyDescent="0.25">
      <c r="A480" s="463" t="s">
        <v>1043</v>
      </c>
      <c r="B480" s="461" t="s">
        <v>268</v>
      </c>
      <c r="C480" s="462" t="s">
        <v>224</v>
      </c>
      <c r="D480" s="521">
        <v>1</v>
      </c>
      <c r="E480" s="510"/>
      <c r="F480" s="510"/>
      <c r="G480" s="510">
        <v>15600</v>
      </c>
      <c r="H480" s="510">
        <f t="shared" si="123"/>
        <v>15600</v>
      </c>
      <c r="I480" s="510">
        <f t="shared" si="124"/>
        <v>15600</v>
      </c>
      <c r="J480" s="462"/>
      <c r="K480" s="510"/>
      <c r="L480" s="510"/>
      <c r="M480" s="510">
        <v>15600</v>
      </c>
      <c r="N480" s="510">
        <f t="shared" si="126"/>
        <v>0</v>
      </c>
      <c r="O480" s="510">
        <f t="shared" si="127"/>
        <v>0</v>
      </c>
    </row>
    <row r="481" spans="1:15" s="410" customFormat="1" ht="17.45" hidden="1" customHeight="1" x14ac:dyDescent="0.25">
      <c r="A481" s="463" t="s">
        <v>1027</v>
      </c>
      <c r="B481" s="461" t="s">
        <v>358</v>
      </c>
      <c r="C481" s="462" t="s">
        <v>224</v>
      </c>
      <c r="D481" s="521">
        <v>1</v>
      </c>
      <c r="E481" s="510">
        <v>48000</v>
      </c>
      <c r="F481" s="510">
        <f>E481*D481</f>
        <v>48000</v>
      </c>
      <c r="G481" s="510"/>
      <c r="H481" s="510"/>
      <c r="I481" s="510">
        <f t="shared" si="124"/>
        <v>48000</v>
      </c>
      <c r="J481" s="462"/>
      <c r="K481" s="510">
        <v>48000</v>
      </c>
      <c r="L481" s="510">
        <f>K481*J481</f>
        <v>0</v>
      </c>
      <c r="M481" s="510"/>
      <c r="N481" s="510"/>
      <c r="O481" s="510">
        <f t="shared" si="127"/>
        <v>0</v>
      </c>
    </row>
    <row r="482" spans="1:15" s="411" customFormat="1" ht="17.45" hidden="1" customHeight="1" x14ac:dyDescent="0.25">
      <c r="A482" s="585" t="s">
        <v>545</v>
      </c>
      <c r="B482" s="579" t="s">
        <v>546</v>
      </c>
      <c r="C482" s="580"/>
      <c r="D482" s="506"/>
      <c r="E482" s="507"/>
      <c r="F482" s="507">
        <f>SUM(F483:F486)</f>
        <v>5968365.7944</v>
      </c>
      <c r="G482" s="507"/>
      <c r="H482" s="507">
        <f>SUM(H483:H486)</f>
        <v>11061320.059999999</v>
      </c>
      <c r="I482" s="507">
        <f>SUM(I483:I486)</f>
        <v>17029685.854400001</v>
      </c>
      <c r="J482" s="580"/>
      <c r="K482" s="591"/>
      <c r="L482" s="591">
        <f>SUM(L483:L486)</f>
        <v>0</v>
      </c>
      <c r="M482" s="591"/>
      <c r="N482" s="591">
        <f>SUM(N483:N486)</f>
        <v>0</v>
      </c>
      <c r="O482" s="591">
        <f>SUM(O483:O486)</f>
        <v>0</v>
      </c>
    </row>
    <row r="483" spans="1:15" s="624" customFormat="1" ht="17.45" hidden="1" customHeight="1" x14ac:dyDescent="0.25">
      <c r="A483" s="460" t="s">
        <v>842</v>
      </c>
      <c r="B483" s="451" t="s">
        <v>274</v>
      </c>
      <c r="C483" s="625" t="s">
        <v>224</v>
      </c>
      <c r="D483" s="561">
        <v>16</v>
      </c>
      <c r="E483" s="562">
        <v>29532.639999999999</v>
      </c>
      <c r="F483" s="562">
        <f>E483*D483</f>
        <v>472522.23999999999</v>
      </c>
      <c r="G483" s="562">
        <v>262311.77374999999</v>
      </c>
      <c r="H483" s="562">
        <f>G483*D483</f>
        <v>4196988.38</v>
      </c>
      <c r="I483" s="510">
        <f>H483+F483</f>
        <v>4669510.62</v>
      </c>
      <c r="J483" s="356"/>
      <c r="K483" s="562">
        <v>29532.639999999999</v>
      </c>
      <c r="L483" s="562">
        <f>K483*J483</f>
        <v>0</v>
      </c>
      <c r="M483" s="562">
        <v>262311.77374999999</v>
      </c>
      <c r="N483" s="562">
        <f>M483*J483</f>
        <v>0</v>
      </c>
      <c r="O483" s="510">
        <f>N483+L483</f>
        <v>0</v>
      </c>
    </row>
    <row r="484" spans="1:15" s="624" customFormat="1" ht="17.45" hidden="1" customHeight="1" x14ac:dyDescent="0.25">
      <c r="A484" s="460" t="s">
        <v>1044</v>
      </c>
      <c r="B484" s="451" t="s">
        <v>285</v>
      </c>
      <c r="C484" s="625" t="s">
        <v>213</v>
      </c>
      <c r="D484" s="561">
        <v>14210</v>
      </c>
      <c r="E484" s="562">
        <v>305</v>
      </c>
      <c r="F484" s="562">
        <f>E484*D484</f>
        <v>4334050</v>
      </c>
      <c r="G484" s="562">
        <v>405</v>
      </c>
      <c r="H484" s="562">
        <f>G484*D484</f>
        <v>5755050</v>
      </c>
      <c r="I484" s="510">
        <f>H484+F484</f>
        <v>10089100</v>
      </c>
      <c r="J484" s="356"/>
      <c r="K484" s="562">
        <v>305</v>
      </c>
      <c r="L484" s="562">
        <f>K484*J484</f>
        <v>0</v>
      </c>
      <c r="M484" s="562">
        <v>405</v>
      </c>
      <c r="N484" s="562">
        <f>M484*J484</f>
        <v>0</v>
      </c>
      <c r="O484" s="510">
        <f>N484+L484</f>
        <v>0</v>
      </c>
    </row>
    <row r="485" spans="1:15" s="624" customFormat="1" ht="17.45" hidden="1" customHeight="1" x14ac:dyDescent="0.25">
      <c r="A485" s="460" t="s">
        <v>1045</v>
      </c>
      <c r="B485" s="451" t="s">
        <v>295</v>
      </c>
      <c r="C485" s="625" t="s">
        <v>31</v>
      </c>
      <c r="D485" s="561">
        <v>6</v>
      </c>
      <c r="E485" s="562">
        <v>55632.259066666666</v>
      </c>
      <c r="F485" s="562">
        <f>E485*D485</f>
        <v>333793.55440000002</v>
      </c>
      <c r="G485" s="562">
        <v>184880.27999999997</v>
      </c>
      <c r="H485" s="562">
        <f>G485*D485</f>
        <v>1109281.6799999997</v>
      </c>
      <c r="I485" s="510">
        <f>H485+F485</f>
        <v>1443075.2343999997</v>
      </c>
      <c r="J485" s="356"/>
      <c r="K485" s="562">
        <v>55632.259066666666</v>
      </c>
      <c r="L485" s="562">
        <f>K485*J485</f>
        <v>0</v>
      </c>
      <c r="M485" s="562">
        <v>184880.27999999997</v>
      </c>
      <c r="N485" s="562">
        <f>M485*J485</f>
        <v>0</v>
      </c>
      <c r="O485" s="510">
        <f>N485+L485</f>
        <v>0</v>
      </c>
    </row>
    <row r="486" spans="1:15" s="624" customFormat="1" ht="17.45" hidden="1" customHeight="1" x14ac:dyDescent="0.25">
      <c r="A486" s="460" t="s">
        <v>1046</v>
      </c>
      <c r="B486" s="451" t="s">
        <v>286</v>
      </c>
      <c r="C486" s="625" t="s">
        <v>224</v>
      </c>
      <c r="D486" s="561">
        <v>1</v>
      </c>
      <c r="E486" s="562">
        <v>828000</v>
      </c>
      <c r="F486" s="562">
        <f>E486*D486</f>
        <v>828000</v>
      </c>
      <c r="G486" s="562"/>
      <c r="H486" s="562"/>
      <c r="I486" s="510">
        <f>H486+F486</f>
        <v>828000</v>
      </c>
      <c r="J486" s="356"/>
      <c r="K486" s="562">
        <v>828000</v>
      </c>
      <c r="L486" s="562">
        <f>K486*J486</f>
        <v>0</v>
      </c>
      <c r="M486" s="562"/>
      <c r="N486" s="562"/>
      <c r="O486" s="510">
        <f>N486+L486</f>
        <v>0</v>
      </c>
    </row>
    <row r="487" spans="1:15" s="411" customFormat="1" ht="17.45" hidden="1" customHeight="1" x14ac:dyDescent="0.25">
      <c r="A487" s="585" t="s">
        <v>547</v>
      </c>
      <c r="B487" s="579" t="s">
        <v>548</v>
      </c>
      <c r="C487" s="580"/>
      <c r="D487" s="506"/>
      <c r="E487" s="507"/>
      <c r="F487" s="507">
        <f>SUM(F488:F490)</f>
        <v>3391491.6189999999</v>
      </c>
      <c r="G487" s="507"/>
      <c r="H487" s="507">
        <f>SUM(H488:H490)</f>
        <v>4302790.3984000003</v>
      </c>
      <c r="I487" s="507">
        <f>SUM(I488:I490)</f>
        <v>7694282.0173999993</v>
      </c>
      <c r="J487" s="580"/>
      <c r="K487" s="591"/>
      <c r="L487" s="591">
        <f>SUM(L488:L490)</f>
        <v>0</v>
      </c>
      <c r="M487" s="591"/>
      <c r="N487" s="591">
        <f>SUM(N488:N490)</f>
        <v>0</v>
      </c>
      <c r="O487" s="591">
        <f>SUM(O488:O490)</f>
        <v>0</v>
      </c>
    </row>
    <row r="488" spans="1:15" s="624" customFormat="1" ht="17.45" hidden="1" customHeight="1" x14ac:dyDescent="0.25">
      <c r="A488" s="460" t="s">
        <v>1047</v>
      </c>
      <c r="B488" s="451" t="s">
        <v>274</v>
      </c>
      <c r="C488" s="625" t="s">
        <v>224</v>
      </c>
      <c r="D488" s="561">
        <v>3</v>
      </c>
      <c r="E488" s="562">
        <v>44520.961333333333</v>
      </c>
      <c r="F488" s="562">
        <f>E488*D488</f>
        <v>133562.88399999999</v>
      </c>
      <c r="G488" s="562">
        <v>127629.13279999999</v>
      </c>
      <c r="H488" s="562">
        <f>G488*D488</f>
        <v>382887.39839999995</v>
      </c>
      <c r="I488" s="510">
        <f>H488+F488</f>
        <v>516450.28239999991</v>
      </c>
      <c r="J488" s="356"/>
      <c r="K488" s="562">
        <v>44520.961333333333</v>
      </c>
      <c r="L488" s="562">
        <f>K488*J488</f>
        <v>0</v>
      </c>
      <c r="M488" s="562">
        <v>127629.13279999999</v>
      </c>
      <c r="N488" s="562">
        <f>M488*J488</f>
        <v>0</v>
      </c>
      <c r="O488" s="510">
        <f>N488+L488</f>
        <v>0</v>
      </c>
    </row>
    <row r="489" spans="1:15" s="624" customFormat="1" ht="17.45" hidden="1" customHeight="1" x14ac:dyDescent="0.25">
      <c r="A489" s="460" t="s">
        <v>1048</v>
      </c>
      <c r="B489" s="451" t="s">
        <v>285</v>
      </c>
      <c r="C489" s="625" t="s">
        <v>213</v>
      </c>
      <c r="D489" s="561">
        <v>8450</v>
      </c>
      <c r="E489" s="562">
        <v>323.69689171597634</v>
      </c>
      <c r="F489" s="562">
        <f>E489*D489</f>
        <v>2735238.7349999999</v>
      </c>
      <c r="G489" s="562">
        <v>463.89384615384614</v>
      </c>
      <c r="H489" s="562">
        <f>G489*D489</f>
        <v>3919903</v>
      </c>
      <c r="I489" s="510">
        <f>H489+F489</f>
        <v>6655141.7349999994</v>
      </c>
      <c r="J489" s="356"/>
      <c r="K489" s="562">
        <v>323.69689171597634</v>
      </c>
      <c r="L489" s="562">
        <f>K489*J489</f>
        <v>0</v>
      </c>
      <c r="M489" s="562">
        <v>463.89384615384614</v>
      </c>
      <c r="N489" s="562">
        <f>M489*J489</f>
        <v>0</v>
      </c>
      <c r="O489" s="510">
        <f>N489+L489</f>
        <v>0</v>
      </c>
    </row>
    <row r="490" spans="1:15" s="624" customFormat="1" ht="17.45" hidden="1" customHeight="1" x14ac:dyDescent="0.25">
      <c r="A490" s="460" t="s">
        <v>1049</v>
      </c>
      <c r="B490" s="451" t="s">
        <v>286</v>
      </c>
      <c r="C490" s="625" t="s">
        <v>224</v>
      </c>
      <c r="D490" s="561">
        <v>1</v>
      </c>
      <c r="E490" s="562">
        <v>522690</v>
      </c>
      <c r="F490" s="562">
        <f>E490*D490</f>
        <v>522690</v>
      </c>
      <c r="G490" s="562"/>
      <c r="H490" s="562"/>
      <c r="I490" s="510">
        <f>H490+F490</f>
        <v>522690</v>
      </c>
      <c r="J490" s="356"/>
      <c r="K490" s="562">
        <v>522690</v>
      </c>
      <c r="L490" s="562">
        <f>K490*J490</f>
        <v>0</v>
      </c>
      <c r="M490" s="562"/>
      <c r="N490" s="562"/>
      <c r="O490" s="510">
        <f>N490+L490</f>
        <v>0</v>
      </c>
    </row>
    <row r="491" spans="1:15" s="410" customFormat="1" ht="17.45" hidden="1" customHeight="1" x14ac:dyDescent="0.25">
      <c r="A491" s="617">
        <v>2</v>
      </c>
      <c r="B491" s="614" t="s">
        <v>549</v>
      </c>
      <c r="C491" s="615"/>
      <c r="D491" s="587"/>
      <c r="E491" s="588"/>
      <c r="F491" s="588"/>
      <c r="G491" s="588"/>
      <c r="H491" s="588"/>
      <c r="I491" s="588"/>
      <c r="J491" s="615"/>
      <c r="K491" s="618"/>
      <c r="L491" s="618"/>
      <c r="M491" s="618"/>
      <c r="N491" s="618"/>
      <c r="O491" s="618"/>
    </row>
    <row r="492" spans="1:15" s="411" customFormat="1" ht="17.45" hidden="1" customHeight="1" x14ac:dyDescent="0.25">
      <c r="A492" s="585" t="s">
        <v>550</v>
      </c>
      <c r="B492" s="579" t="s">
        <v>551</v>
      </c>
      <c r="C492" s="580"/>
      <c r="D492" s="506"/>
      <c r="E492" s="507"/>
      <c r="F492" s="507">
        <f>SUM(F493:F503)</f>
        <v>294619</v>
      </c>
      <c r="G492" s="507"/>
      <c r="H492" s="507">
        <f>SUM(H493:H503)</f>
        <v>708813.29999999981</v>
      </c>
      <c r="I492" s="507">
        <f>SUM(I493:I503)</f>
        <v>1003432.2999999998</v>
      </c>
      <c r="J492" s="580"/>
      <c r="K492" s="591"/>
      <c r="L492" s="591">
        <f>SUM(L493:L503)</f>
        <v>0</v>
      </c>
      <c r="M492" s="591"/>
      <c r="N492" s="591">
        <f>SUM(N493:N503)</f>
        <v>0</v>
      </c>
      <c r="O492" s="591">
        <f>SUM(O493:O503)</f>
        <v>0</v>
      </c>
    </row>
    <row r="493" spans="1:15" s="410" customFormat="1" ht="17.45" hidden="1" customHeight="1" x14ac:dyDescent="0.25">
      <c r="A493" s="474" t="s">
        <v>1050</v>
      </c>
      <c r="B493" s="461" t="s">
        <v>552</v>
      </c>
      <c r="C493" s="462" t="s">
        <v>31</v>
      </c>
      <c r="D493" s="521">
        <v>2</v>
      </c>
      <c r="E493" s="510">
        <v>5502</v>
      </c>
      <c r="F493" s="510">
        <f t="shared" ref="F493:F501" si="128">E493*D493</f>
        <v>11004</v>
      </c>
      <c r="G493" s="510">
        <v>32487</v>
      </c>
      <c r="H493" s="510">
        <f t="shared" ref="H493:H502" si="129">G493*D493</f>
        <v>64974</v>
      </c>
      <c r="I493" s="510">
        <f t="shared" ref="I493:I503" si="130">H493+F493</f>
        <v>75978</v>
      </c>
      <c r="J493" s="462"/>
      <c r="K493" s="510">
        <v>5502</v>
      </c>
      <c r="L493" s="510">
        <f t="shared" ref="L493:L501" si="131">K493*J493</f>
        <v>0</v>
      </c>
      <c r="M493" s="510">
        <v>32487</v>
      </c>
      <c r="N493" s="510">
        <f t="shared" ref="N493:N502" si="132">M493*J493</f>
        <v>0</v>
      </c>
      <c r="O493" s="510">
        <f t="shared" ref="O493:O503" si="133">N493+L493</f>
        <v>0</v>
      </c>
    </row>
    <row r="494" spans="1:15" s="410" customFormat="1" ht="17.45" hidden="1" customHeight="1" x14ac:dyDescent="0.25">
      <c r="A494" s="474" t="s">
        <v>1051</v>
      </c>
      <c r="B494" s="461" t="s">
        <v>460</v>
      </c>
      <c r="C494" s="462" t="s">
        <v>378</v>
      </c>
      <c r="D494" s="521">
        <v>350</v>
      </c>
      <c r="E494" s="510">
        <v>214.84</v>
      </c>
      <c r="F494" s="510">
        <f t="shared" si="128"/>
        <v>75194</v>
      </c>
      <c r="G494" s="510">
        <v>184.6</v>
      </c>
      <c r="H494" s="510">
        <f t="shared" si="129"/>
        <v>64610</v>
      </c>
      <c r="I494" s="510">
        <f t="shared" si="130"/>
        <v>139804</v>
      </c>
      <c r="J494" s="462"/>
      <c r="K494" s="510">
        <v>214.84</v>
      </c>
      <c r="L494" s="510">
        <f t="shared" si="131"/>
        <v>0</v>
      </c>
      <c r="M494" s="510">
        <v>184.6</v>
      </c>
      <c r="N494" s="510">
        <f t="shared" si="132"/>
        <v>0</v>
      </c>
      <c r="O494" s="510">
        <f t="shared" si="133"/>
        <v>0</v>
      </c>
    </row>
    <row r="495" spans="1:15" s="410" customFormat="1" ht="17.45" hidden="1" customHeight="1" x14ac:dyDescent="0.25">
      <c r="A495" s="474" t="s">
        <v>1052</v>
      </c>
      <c r="B495" s="461" t="s">
        <v>553</v>
      </c>
      <c r="C495" s="462" t="s">
        <v>31</v>
      </c>
      <c r="D495" s="521">
        <v>23</v>
      </c>
      <c r="E495" s="510">
        <v>4585</v>
      </c>
      <c r="F495" s="510">
        <f t="shared" si="128"/>
        <v>105455</v>
      </c>
      <c r="G495" s="510">
        <v>21362.9</v>
      </c>
      <c r="H495" s="510">
        <f t="shared" si="129"/>
        <v>491346.7</v>
      </c>
      <c r="I495" s="510">
        <f t="shared" si="130"/>
        <v>596801.69999999995</v>
      </c>
      <c r="J495" s="462"/>
      <c r="K495" s="510">
        <v>4585</v>
      </c>
      <c r="L495" s="510">
        <f t="shared" si="131"/>
        <v>0</v>
      </c>
      <c r="M495" s="510">
        <v>21362.9</v>
      </c>
      <c r="N495" s="510">
        <f t="shared" si="132"/>
        <v>0</v>
      </c>
      <c r="O495" s="510">
        <f t="shared" si="133"/>
        <v>0</v>
      </c>
    </row>
    <row r="496" spans="1:15" s="410" customFormat="1" ht="17.45" hidden="1" customHeight="1" x14ac:dyDescent="0.25">
      <c r="A496" s="474" t="s">
        <v>1053</v>
      </c>
      <c r="B496" s="461" t="s">
        <v>554</v>
      </c>
      <c r="C496" s="462" t="s">
        <v>32</v>
      </c>
      <c r="D496" s="521">
        <v>350</v>
      </c>
      <c r="E496" s="510">
        <v>104.80000000000001</v>
      </c>
      <c r="F496" s="510">
        <f t="shared" si="128"/>
        <v>36680.000000000007</v>
      </c>
      <c r="G496" s="510">
        <v>119.60000000000001</v>
      </c>
      <c r="H496" s="510">
        <f t="shared" si="129"/>
        <v>41860</v>
      </c>
      <c r="I496" s="510">
        <f t="shared" si="130"/>
        <v>78540</v>
      </c>
      <c r="J496" s="462"/>
      <c r="K496" s="510">
        <v>104.80000000000001</v>
      </c>
      <c r="L496" s="510">
        <f t="shared" si="131"/>
        <v>0</v>
      </c>
      <c r="M496" s="510">
        <v>119.60000000000001</v>
      </c>
      <c r="N496" s="510">
        <f t="shared" si="132"/>
        <v>0</v>
      </c>
      <c r="O496" s="510">
        <f t="shared" si="133"/>
        <v>0</v>
      </c>
    </row>
    <row r="497" spans="1:16" s="410" customFormat="1" ht="17.45" hidden="1" customHeight="1" x14ac:dyDescent="0.25">
      <c r="A497" s="474" t="s">
        <v>1054</v>
      </c>
      <c r="B497" s="461" t="s">
        <v>265</v>
      </c>
      <c r="C497" s="462" t="s">
        <v>31</v>
      </c>
      <c r="D497" s="521">
        <v>350</v>
      </c>
      <c r="E497" s="510">
        <v>6.5500000000000007</v>
      </c>
      <c r="F497" s="510">
        <f t="shared" si="128"/>
        <v>2292.5000000000005</v>
      </c>
      <c r="G497" s="510">
        <v>26.52</v>
      </c>
      <c r="H497" s="510">
        <f t="shared" si="129"/>
        <v>9282</v>
      </c>
      <c r="I497" s="510">
        <f t="shared" si="130"/>
        <v>11574.5</v>
      </c>
      <c r="J497" s="462"/>
      <c r="K497" s="510">
        <v>6.5500000000000007</v>
      </c>
      <c r="L497" s="510">
        <f t="shared" si="131"/>
        <v>0</v>
      </c>
      <c r="M497" s="510">
        <v>26.52</v>
      </c>
      <c r="N497" s="510">
        <f t="shared" si="132"/>
        <v>0</v>
      </c>
      <c r="O497" s="510">
        <f t="shared" si="133"/>
        <v>0</v>
      </c>
    </row>
    <row r="498" spans="1:16" s="410" customFormat="1" ht="17.45" hidden="1" customHeight="1" x14ac:dyDescent="0.25">
      <c r="A498" s="474" t="s">
        <v>1055</v>
      </c>
      <c r="B498" s="461" t="s">
        <v>555</v>
      </c>
      <c r="C498" s="462" t="s">
        <v>31</v>
      </c>
      <c r="D498" s="521">
        <v>23</v>
      </c>
      <c r="E498" s="510">
        <v>655</v>
      </c>
      <c r="F498" s="510">
        <f t="shared" si="128"/>
        <v>15065</v>
      </c>
      <c r="G498" s="510">
        <v>135.20000000000002</v>
      </c>
      <c r="H498" s="510">
        <f t="shared" si="129"/>
        <v>3109.6000000000004</v>
      </c>
      <c r="I498" s="510">
        <f t="shared" si="130"/>
        <v>18174.599999999999</v>
      </c>
      <c r="J498" s="462"/>
      <c r="K498" s="510">
        <v>655</v>
      </c>
      <c r="L498" s="510">
        <f t="shared" si="131"/>
        <v>0</v>
      </c>
      <c r="M498" s="510">
        <v>135.20000000000002</v>
      </c>
      <c r="N498" s="510">
        <f t="shared" si="132"/>
        <v>0</v>
      </c>
      <c r="O498" s="510">
        <f t="shared" si="133"/>
        <v>0</v>
      </c>
    </row>
    <row r="499" spans="1:16" s="410" customFormat="1" ht="17.45" hidden="1" customHeight="1" x14ac:dyDescent="0.25">
      <c r="A499" s="474" t="s">
        <v>1056</v>
      </c>
      <c r="B499" s="473" t="s">
        <v>556</v>
      </c>
      <c r="C499" s="462" t="s">
        <v>31</v>
      </c>
      <c r="D499" s="521">
        <v>46</v>
      </c>
      <c r="E499" s="510">
        <v>65.5</v>
      </c>
      <c r="F499" s="510">
        <f t="shared" si="128"/>
        <v>3013</v>
      </c>
      <c r="G499" s="510">
        <v>109.2</v>
      </c>
      <c r="H499" s="510">
        <f t="shared" si="129"/>
        <v>5023.2</v>
      </c>
      <c r="I499" s="510">
        <f t="shared" si="130"/>
        <v>8036.2</v>
      </c>
      <c r="J499" s="462"/>
      <c r="K499" s="510">
        <v>65.5</v>
      </c>
      <c r="L499" s="510">
        <f t="shared" si="131"/>
        <v>0</v>
      </c>
      <c r="M499" s="510">
        <v>109.2</v>
      </c>
      <c r="N499" s="510">
        <f t="shared" si="132"/>
        <v>0</v>
      </c>
      <c r="O499" s="510">
        <f t="shared" si="133"/>
        <v>0</v>
      </c>
    </row>
    <row r="500" spans="1:16" s="410" customFormat="1" ht="17.45" hidden="1" customHeight="1" x14ac:dyDescent="0.25">
      <c r="A500" s="474" t="s">
        <v>1057</v>
      </c>
      <c r="B500" s="473" t="s">
        <v>556</v>
      </c>
      <c r="C500" s="462" t="s">
        <v>31</v>
      </c>
      <c r="D500" s="521">
        <v>23</v>
      </c>
      <c r="E500" s="510">
        <v>65.5</v>
      </c>
      <c r="F500" s="510">
        <f t="shared" si="128"/>
        <v>1506.5</v>
      </c>
      <c r="G500" s="510">
        <v>127.4</v>
      </c>
      <c r="H500" s="510">
        <f t="shared" si="129"/>
        <v>2930.2000000000003</v>
      </c>
      <c r="I500" s="510">
        <f t="shared" si="130"/>
        <v>4436.7000000000007</v>
      </c>
      <c r="J500" s="462"/>
      <c r="K500" s="510">
        <v>65.5</v>
      </c>
      <c r="L500" s="510">
        <f t="shared" si="131"/>
        <v>0</v>
      </c>
      <c r="M500" s="510">
        <v>127.4</v>
      </c>
      <c r="N500" s="510">
        <f t="shared" si="132"/>
        <v>0</v>
      </c>
      <c r="O500" s="510">
        <f t="shared" si="133"/>
        <v>0</v>
      </c>
    </row>
    <row r="501" spans="1:16" s="410" customFormat="1" ht="17.45" hidden="1" customHeight="1" x14ac:dyDescent="0.25">
      <c r="A501" s="474" t="s">
        <v>1058</v>
      </c>
      <c r="B501" s="461" t="s">
        <v>557</v>
      </c>
      <c r="C501" s="462" t="s">
        <v>31</v>
      </c>
      <c r="D501" s="521">
        <v>396</v>
      </c>
      <c r="E501" s="510">
        <v>32.75</v>
      </c>
      <c r="F501" s="510">
        <f t="shared" si="128"/>
        <v>12969</v>
      </c>
      <c r="G501" s="510">
        <v>15.600000000000001</v>
      </c>
      <c r="H501" s="510">
        <f t="shared" si="129"/>
        <v>6177.6</v>
      </c>
      <c r="I501" s="510">
        <f t="shared" si="130"/>
        <v>19146.599999999999</v>
      </c>
      <c r="J501" s="462"/>
      <c r="K501" s="510">
        <v>32.75</v>
      </c>
      <c r="L501" s="510">
        <f t="shared" si="131"/>
        <v>0</v>
      </c>
      <c r="M501" s="510">
        <v>15.600000000000001</v>
      </c>
      <c r="N501" s="510">
        <f t="shared" si="132"/>
        <v>0</v>
      </c>
      <c r="O501" s="510">
        <f t="shared" si="133"/>
        <v>0</v>
      </c>
    </row>
    <row r="502" spans="1:16" s="410" customFormat="1" ht="17.45" hidden="1" customHeight="1" x14ac:dyDescent="0.25">
      <c r="A502" s="474" t="s">
        <v>1059</v>
      </c>
      <c r="B502" s="461" t="s">
        <v>268</v>
      </c>
      <c r="C502" s="462" t="s">
        <v>224</v>
      </c>
      <c r="D502" s="521">
        <v>1</v>
      </c>
      <c r="E502" s="510"/>
      <c r="F502" s="510"/>
      <c r="G502" s="510">
        <v>19500</v>
      </c>
      <c r="H502" s="510">
        <f t="shared" si="129"/>
        <v>19500</v>
      </c>
      <c r="I502" s="510">
        <f t="shared" si="130"/>
        <v>19500</v>
      </c>
      <c r="J502" s="462"/>
      <c r="K502" s="510"/>
      <c r="L502" s="510"/>
      <c r="M502" s="510">
        <v>19500</v>
      </c>
      <c r="N502" s="510">
        <f t="shared" si="132"/>
        <v>0</v>
      </c>
      <c r="O502" s="510">
        <f t="shared" si="133"/>
        <v>0</v>
      </c>
    </row>
    <row r="503" spans="1:16" s="410" customFormat="1" ht="17.45" hidden="1" customHeight="1" x14ac:dyDescent="0.25">
      <c r="A503" s="474" t="s">
        <v>1060</v>
      </c>
      <c r="B503" s="461" t="s">
        <v>358</v>
      </c>
      <c r="C503" s="462" t="s">
        <v>224</v>
      </c>
      <c r="D503" s="521">
        <v>1</v>
      </c>
      <c r="E503" s="510">
        <v>31440</v>
      </c>
      <c r="F503" s="510">
        <f>E503*D503</f>
        <v>31440</v>
      </c>
      <c r="G503" s="510"/>
      <c r="H503" s="510"/>
      <c r="I503" s="510">
        <f t="shared" si="130"/>
        <v>31440</v>
      </c>
      <c r="J503" s="462"/>
      <c r="K503" s="510">
        <v>31440</v>
      </c>
      <c r="L503" s="510">
        <f>K503*J503</f>
        <v>0</v>
      </c>
      <c r="M503" s="510"/>
      <c r="N503" s="510"/>
      <c r="O503" s="510">
        <f t="shared" si="133"/>
        <v>0</v>
      </c>
    </row>
    <row r="504" spans="1:16" s="410" customFormat="1" ht="17.45" hidden="1" customHeight="1" x14ac:dyDescent="0.25">
      <c r="A504" s="619" t="s">
        <v>28</v>
      </c>
      <c r="B504" s="614" t="s">
        <v>558</v>
      </c>
      <c r="C504" s="615"/>
      <c r="D504" s="436"/>
      <c r="E504" s="433"/>
      <c r="F504" s="433"/>
      <c r="G504" s="433"/>
      <c r="H504" s="433"/>
      <c r="I504" s="433"/>
      <c r="J504" s="615"/>
      <c r="K504" s="618"/>
      <c r="L504" s="618"/>
      <c r="M504" s="618"/>
      <c r="N504" s="618"/>
      <c r="O504" s="618"/>
    </row>
    <row r="505" spans="1:16" s="242" customFormat="1" ht="17.45" customHeight="1" x14ac:dyDescent="0.25">
      <c r="A505" s="586" t="s">
        <v>559</v>
      </c>
      <c r="B505" s="579" t="s">
        <v>560</v>
      </c>
      <c r="C505" s="580"/>
      <c r="D505" s="587"/>
      <c r="E505" s="588"/>
      <c r="F505" s="588">
        <f>F506+F520+F534+F548</f>
        <v>37448849.832400009</v>
      </c>
      <c r="G505" s="588"/>
      <c r="H505" s="588">
        <f>H506+H520+H534+H548</f>
        <v>47516454.300021</v>
      </c>
      <c r="I505" s="588">
        <f>I506+I520+I534+I548</f>
        <v>84965304.132421002</v>
      </c>
      <c r="J505" s="580"/>
      <c r="K505" s="588"/>
      <c r="L505" s="583">
        <f>L506+L520+L534+L548</f>
        <v>10159815.572400002</v>
      </c>
      <c r="M505" s="583"/>
      <c r="N505" s="583">
        <f>N506+N520+N534+N548</f>
        <v>15392630.228541</v>
      </c>
      <c r="O505" s="583">
        <f>O506+O520+O534+O548</f>
        <v>25552445.800941002</v>
      </c>
      <c r="P505" s="560"/>
    </row>
    <row r="506" spans="1:16" s="410" customFormat="1" ht="17.45" hidden="1" customHeight="1" x14ac:dyDescent="0.25">
      <c r="A506" s="468" t="s">
        <v>1061</v>
      </c>
      <c r="B506" s="453" t="s">
        <v>561</v>
      </c>
      <c r="C506" s="456"/>
      <c r="D506" s="435"/>
      <c r="E506" s="434"/>
      <c r="F506" s="434">
        <f>SUM(F508:F519)</f>
        <v>11963784.964800002</v>
      </c>
      <c r="G506" s="434"/>
      <c r="H506" s="434">
        <f>SUM(H508:H519)</f>
        <v>15123475.401672</v>
      </c>
      <c r="I506" s="434">
        <f>SUM(I508:I519)</f>
        <v>27087260.366472002</v>
      </c>
      <c r="J506" s="493"/>
      <c r="K506" s="434"/>
      <c r="L506" s="434">
        <f>SUM(L508:L519)</f>
        <v>0</v>
      </c>
      <c r="M506" s="434"/>
      <c r="N506" s="434">
        <f>SUM(N508:N519)</f>
        <v>0</v>
      </c>
      <c r="O506" s="434">
        <f>SUM(O508:O519)</f>
        <v>0</v>
      </c>
    </row>
    <row r="507" spans="1:16" s="410" customFormat="1" ht="17.45" hidden="1" customHeight="1" x14ac:dyDescent="0.25">
      <c r="A507" s="463" t="s">
        <v>1063</v>
      </c>
      <c r="B507" s="475" t="s">
        <v>562</v>
      </c>
      <c r="C507" s="356"/>
      <c r="D507" s="524"/>
      <c r="E507" s="510"/>
      <c r="F507" s="510"/>
      <c r="G507" s="510"/>
      <c r="H507" s="510"/>
      <c r="I507" s="510"/>
      <c r="J507" s="356"/>
      <c r="K507" s="510"/>
      <c r="L507" s="510"/>
      <c r="M507" s="510"/>
      <c r="N507" s="510"/>
      <c r="O507" s="510"/>
    </row>
    <row r="508" spans="1:16" s="410" customFormat="1" ht="17.45" hidden="1" customHeight="1" x14ac:dyDescent="0.25">
      <c r="A508" s="463" t="s">
        <v>1065</v>
      </c>
      <c r="B508" s="461" t="s">
        <v>563</v>
      </c>
      <c r="C508" s="462" t="s">
        <v>171</v>
      </c>
      <c r="D508" s="524">
        <f>79.62</f>
        <v>79.62</v>
      </c>
      <c r="E508" s="510">
        <v>13494</v>
      </c>
      <c r="F508" s="510">
        <f>E508*D508</f>
        <v>1074392.28</v>
      </c>
      <c r="G508" s="510"/>
      <c r="H508" s="510"/>
      <c r="I508" s="510">
        <f>F508+H508</f>
        <v>1074392.28</v>
      </c>
      <c r="J508" s="356"/>
      <c r="K508" s="510">
        <v>13494</v>
      </c>
      <c r="L508" s="510">
        <f>K508*J508</f>
        <v>0</v>
      </c>
      <c r="M508" s="510"/>
      <c r="N508" s="510"/>
      <c r="O508" s="510">
        <f>L508+N508</f>
        <v>0</v>
      </c>
    </row>
    <row r="509" spans="1:16" s="410" customFormat="1" ht="17.45" hidden="1" customHeight="1" x14ac:dyDescent="0.25">
      <c r="A509" s="463" t="s">
        <v>1066</v>
      </c>
      <c r="B509" s="461" t="s">
        <v>564</v>
      </c>
      <c r="C509" s="462" t="s">
        <v>171</v>
      </c>
      <c r="D509" s="524">
        <v>308.73</v>
      </c>
      <c r="E509" s="510">
        <v>19422</v>
      </c>
      <c r="F509" s="510">
        <f>E509*D509</f>
        <v>5996154.0600000005</v>
      </c>
      <c r="G509" s="510"/>
      <c r="H509" s="510"/>
      <c r="I509" s="510">
        <f>F509+H509</f>
        <v>5996154.0600000005</v>
      </c>
      <c r="J509" s="356"/>
      <c r="K509" s="510">
        <v>19422</v>
      </c>
      <c r="L509" s="510">
        <f>K509*J509</f>
        <v>0</v>
      </c>
      <c r="M509" s="510"/>
      <c r="N509" s="510"/>
      <c r="O509" s="510">
        <f>L509+N509</f>
        <v>0</v>
      </c>
    </row>
    <row r="510" spans="1:16" s="410" customFormat="1" ht="17.45" hidden="1" customHeight="1" x14ac:dyDescent="0.25">
      <c r="A510" s="463" t="s">
        <v>1067</v>
      </c>
      <c r="B510" s="461" t="s">
        <v>565</v>
      </c>
      <c r="C510" s="462" t="s">
        <v>171</v>
      </c>
      <c r="D510" s="524">
        <f>196.74</f>
        <v>196.74</v>
      </c>
      <c r="E510" s="510">
        <v>2405</v>
      </c>
      <c r="F510" s="510">
        <f>E510*D510</f>
        <v>473159.7</v>
      </c>
      <c r="G510" s="510"/>
      <c r="H510" s="510"/>
      <c r="I510" s="510">
        <f>F510+H510</f>
        <v>473159.7</v>
      </c>
      <c r="J510" s="356"/>
      <c r="K510" s="510">
        <v>2405</v>
      </c>
      <c r="L510" s="510">
        <f>K510*J510</f>
        <v>0</v>
      </c>
      <c r="M510" s="510"/>
      <c r="N510" s="510"/>
      <c r="O510" s="510">
        <f>L510+N510</f>
        <v>0</v>
      </c>
    </row>
    <row r="511" spans="1:16" s="410" customFormat="1" ht="24" hidden="1" customHeight="1" x14ac:dyDescent="0.25">
      <c r="A511" s="463" t="s">
        <v>1068</v>
      </c>
      <c r="B511" s="475" t="s">
        <v>566</v>
      </c>
      <c r="C511" s="462"/>
      <c r="D511" s="524"/>
      <c r="E511" s="510"/>
      <c r="F511" s="510"/>
      <c r="G511" s="510"/>
      <c r="H511" s="510"/>
      <c r="I511" s="510"/>
      <c r="J511" s="356"/>
      <c r="K511" s="510"/>
      <c r="L511" s="510"/>
      <c r="M511" s="510"/>
      <c r="N511" s="510"/>
      <c r="O511" s="510"/>
    </row>
    <row r="512" spans="1:16" s="410" customFormat="1" ht="17.45" hidden="1" customHeight="1" x14ac:dyDescent="0.25">
      <c r="A512" s="463" t="s">
        <v>1069</v>
      </c>
      <c r="B512" s="461" t="s">
        <v>567</v>
      </c>
      <c r="C512" s="462" t="s">
        <v>171</v>
      </c>
      <c r="D512" s="524">
        <v>151</v>
      </c>
      <c r="E512" s="510">
        <v>2513.1600000000003</v>
      </c>
      <c r="F512" s="510">
        <f>E512*D512</f>
        <v>379487.16000000003</v>
      </c>
      <c r="G512" s="510">
        <v>6681</v>
      </c>
      <c r="H512" s="510">
        <f>G512*D512</f>
        <v>1008831</v>
      </c>
      <c r="I512" s="510">
        <f>F512+H512</f>
        <v>1388318.1600000001</v>
      </c>
      <c r="J512" s="356"/>
      <c r="K512" s="510">
        <v>2513.1600000000003</v>
      </c>
      <c r="L512" s="510">
        <f>K512*J512</f>
        <v>0</v>
      </c>
      <c r="M512" s="510">
        <v>6681</v>
      </c>
      <c r="N512" s="510">
        <f>M512*J512</f>
        <v>0</v>
      </c>
      <c r="O512" s="510">
        <f>L512+N512</f>
        <v>0</v>
      </c>
    </row>
    <row r="513" spans="1:16" s="410" customFormat="1" ht="17.45" hidden="1" customHeight="1" x14ac:dyDescent="0.25">
      <c r="A513" s="463" t="s">
        <v>1070</v>
      </c>
      <c r="B513" s="461" t="s">
        <v>568</v>
      </c>
      <c r="C513" s="462" t="s">
        <v>171</v>
      </c>
      <c r="D513" s="524">
        <v>163</v>
      </c>
      <c r="E513" s="510">
        <v>2333.7600000000002</v>
      </c>
      <c r="F513" s="510">
        <f>E513*D513</f>
        <v>380402.88000000006</v>
      </c>
      <c r="G513" s="510">
        <v>2161.5</v>
      </c>
      <c r="H513" s="510">
        <f>G513*D513</f>
        <v>352324.5</v>
      </c>
      <c r="I513" s="510">
        <f>F513+H513</f>
        <v>732727.38000000012</v>
      </c>
      <c r="J513" s="356"/>
      <c r="K513" s="510">
        <v>2333.7600000000002</v>
      </c>
      <c r="L513" s="510">
        <f>K513*J513</f>
        <v>0</v>
      </c>
      <c r="M513" s="510">
        <v>2161.5</v>
      </c>
      <c r="N513" s="510">
        <f>M513*J513</f>
        <v>0</v>
      </c>
      <c r="O513" s="510">
        <f>L513+N513</f>
        <v>0</v>
      </c>
    </row>
    <row r="514" spans="1:16" s="410" customFormat="1" ht="17.45" hidden="1" customHeight="1" x14ac:dyDescent="0.25">
      <c r="A514" s="463" t="s">
        <v>1071</v>
      </c>
      <c r="B514" s="461" t="s">
        <v>569</v>
      </c>
      <c r="C514" s="462" t="s">
        <v>32</v>
      </c>
      <c r="D514" s="524">
        <v>226.24</v>
      </c>
      <c r="E514" s="510">
        <v>46.800000000000004</v>
      </c>
      <c r="F514" s="510">
        <f>E514*D514</f>
        <v>10588.032000000001</v>
      </c>
      <c r="G514" s="510">
        <v>264.096</v>
      </c>
      <c r="H514" s="510">
        <f>G514*D514</f>
        <v>59749.079040000004</v>
      </c>
      <c r="I514" s="510">
        <f>F514+H514</f>
        <v>70337.111040000003</v>
      </c>
      <c r="J514" s="356"/>
      <c r="K514" s="510">
        <v>46.800000000000004</v>
      </c>
      <c r="L514" s="510">
        <f>K514*J514</f>
        <v>0</v>
      </c>
      <c r="M514" s="510">
        <v>264.096</v>
      </c>
      <c r="N514" s="510">
        <f>M514*J514</f>
        <v>0</v>
      </c>
      <c r="O514" s="510">
        <f>L514+N514</f>
        <v>0</v>
      </c>
    </row>
    <row r="515" spans="1:16" s="410" customFormat="1" ht="17.45" hidden="1" customHeight="1" x14ac:dyDescent="0.25">
      <c r="A515" s="463" t="s">
        <v>1064</v>
      </c>
      <c r="B515" s="475" t="s">
        <v>570</v>
      </c>
      <c r="C515" s="356"/>
      <c r="D515" s="524"/>
      <c r="E515" s="510"/>
      <c r="F515" s="510"/>
      <c r="G515" s="510"/>
      <c r="H515" s="510"/>
      <c r="I515" s="510"/>
      <c r="J515" s="356"/>
      <c r="K515" s="510"/>
      <c r="L515" s="510"/>
      <c r="M515" s="510"/>
      <c r="N515" s="510"/>
      <c r="O515" s="510"/>
    </row>
    <row r="516" spans="1:16" s="410" customFormat="1" ht="36" hidden="1" customHeight="1" x14ac:dyDescent="0.25">
      <c r="A516" s="463" t="s">
        <v>1072</v>
      </c>
      <c r="B516" s="461" t="s">
        <v>571</v>
      </c>
      <c r="C516" s="462" t="s">
        <v>32</v>
      </c>
      <c r="D516" s="524">
        <v>226.24</v>
      </c>
      <c r="E516" s="510">
        <v>2475.7200000000003</v>
      </c>
      <c r="F516" s="510">
        <f>E516*D516</f>
        <v>560106.89280000003</v>
      </c>
      <c r="G516" s="510">
        <v>60348.1368</v>
      </c>
      <c r="H516" s="510">
        <f>G516*D516</f>
        <v>13653162.469632</v>
      </c>
      <c r="I516" s="510">
        <f>F516+H516</f>
        <v>14213269.362431999</v>
      </c>
      <c r="J516" s="356"/>
      <c r="K516" s="510">
        <v>2475.7200000000003</v>
      </c>
      <c r="L516" s="510">
        <f>K516*J516</f>
        <v>0</v>
      </c>
      <c r="M516" s="510">
        <v>60348.1368</v>
      </c>
      <c r="N516" s="510">
        <f>M516*J516</f>
        <v>0</v>
      </c>
      <c r="O516" s="510">
        <f>L516+N516</f>
        <v>0</v>
      </c>
    </row>
    <row r="517" spans="1:16" s="410" customFormat="1" ht="17.45" hidden="1" customHeight="1" x14ac:dyDescent="0.25">
      <c r="A517" s="463" t="s">
        <v>1073</v>
      </c>
      <c r="B517" s="461" t="s">
        <v>572</v>
      </c>
      <c r="C517" s="462" t="s">
        <v>32</v>
      </c>
      <c r="D517" s="524">
        <v>226.24</v>
      </c>
      <c r="E517" s="510">
        <v>6552</v>
      </c>
      <c r="F517" s="510">
        <f>E517*D517</f>
        <v>1482324.48</v>
      </c>
      <c r="G517" s="510"/>
      <c r="H517" s="510"/>
      <c r="I517" s="510">
        <f>F517+H517</f>
        <v>1482324.48</v>
      </c>
      <c r="J517" s="356"/>
      <c r="K517" s="510">
        <v>6552</v>
      </c>
      <c r="L517" s="510">
        <f>K517*J517</f>
        <v>0</v>
      </c>
      <c r="M517" s="510"/>
      <c r="N517" s="510"/>
      <c r="O517" s="510">
        <f>L517+N517</f>
        <v>0</v>
      </c>
    </row>
    <row r="518" spans="1:16" s="413" customFormat="1" ht="17.45" hidden="1" customHeight="1" x14ac:dyDescent="0.25">
      <c r="A518" s="463" t="s">
        <v>1074</v>
      </c>
      <c r="B518" s="461" t="s">
        <v>573</v>
      </c>
      <c r="C518" s="462" t="s">
        <v>32</v>
      </c>
      <c r="D518" s="524">
        <v>226.24</v>
      </c>
      <c r="E518" s="510">
        <v>6552</v>
      </c>
      <c r="F518" s="510">
        <f>E518*D518</f>
        <v>1482324.48</v>
      </c>
      <c r="G518" s="510"/>
      <c r="H518" s="510"/>
      <c r="I518" s="510">
        <f>F518+H518</f>
        <v>1482324.48</v>
      </c>
      <c r="J518" s="356"/>
      <c r="K518" s="510">
        <v>6552</v>
      </c>
      <c r="L518" s="510">
        <f>K518*J518</f>
        <v>0</v>
      </c>
      <c r="M518" s="510"/>
      <c r="N518" s="510"/>
      <c r="O518" s="510">
        <f>L518+N518</f>
        <v>0</v>
      </c>
    </row>
    <row r="519" spans="1:16" s="410" customFormat="1" ht="17.45" hidden="1" customHeight="1" x14ac:dyDescent="0.25">
      <c r="A519" s="463" t="s">
        <v>1075</v>
      </c>
      <c r="B519" s="461" t="s">
        <v>574</v>
      </c>
      <c r="C519" s="462" t="s">
        <v>31</v>
      </c>
      <c r="D519" s="524">
        <v>1</v>
      </c>
      <c r="E519" s="510">
        <v>124845</v>
      </c>
      <c r="F519" s="510">
        <f>E519*D519</f>
        <v>124845</v>
      </c>
      <c r="G519" s="510">
        <v>49408.353000000003</v>
      </c>
      <c r="H519" s="510">
        <f>G519*D519</f>
        <v>49408.353000000003</v>
      </c>
      <c r="I519" s="510">
        <f>F519+H519</f>
        <v>174253.353</v>
      </c>
      <c r="J519" s="356"/>
      <c r="K519" s="510">
        <v>124845</v>
      </c>
      <c r="L519" s="510">
        <f>K519*J519</f>
        <v>0</v>
      </c>
      <c r="M519" s="510">
        <v>49408.353000000003</v>
      </c>
      <c r="N519" s="510">
        <f>M519*J519</f>
        <v>0</v>
      </c>
      <c r="O519" s="510">
        <f>L519+N519</f>
        <v>0</v>
      </c>
    </row>
    <row r="520" spans="1:16" ht="17.45" customHeight="1" x14ac:dyDescent="0.25">
      <c r="A520" s="468" t="s">
        <v>1062</v>
      </c>
      <c r="B520" s="453" t="s">
        <v>575</v>
      </c>
      <c r="C520" s="456"/>
      <c r="D520" s="435"/>
      <c r="E520" s="434"/>
      <c r="F520" s="434">
        <f>SUM(F522:F533)</f>
        <v>11963739.964800002</v>
      </c>
      <c r="G520" s="434"/>
      <c r="H520" s="434">
        <f>SUM(H522:H533)</f>
        <v>15123475.401672</v>
      </c>
      <c r="I520" s="434">
        <f>SUM(I522:I533)</f>
        <v>27087215.366472002</v>
      </c>
      <c r="J520" s="493"/>
      <c r="K520" s="492"/>
      <c r="L520" s="492">
        <f>SUM(L522:L533)</f>
        <v>2134754.44</v>
      </c>
      <c r="M520" s="492"/>
      <c r="N520" s="492">
        <f>SUM(N522:N533)</f>
        <v>0</v>
      </c>
      <c r="O520" s="492">
        <f>SUM(O522:O533)</f>
        <v>2134754.44</v>
      </c>
      <c r="P520" s="412"/>
    </row>
    <row r="521" spans="1:16" s="410" customFormat="1" ht="17.45" hidden="1" customHeight="1" x14ac:dyDescent="0.25">
      <c r="A521" s="463" t="s">
        <v>1076</v>
      </c>
      <c r="B521" s="475" t="s">
        <v>562</v>
      </c>
      <c r="C521" s="356"/>
      <c r="D521" s="524"/>
      <c r="E521" s="510"/>
      <c r="F521" s="510"/>
      <c r="G521" s="510"/>
      <c r="H521" s="510"/>
      <c r="I521" s="510"/>
      <c r="J521" s="356"/>
      <c r="K521" s="510"/>
      <c r="L521" s="510"/>
      <c r="M521" s="510"/>
      <c r="N521" s="510"/>
      <c r="O521" s="510"/>
    </row>
    <row r="522" spans="1:16" s="410" customFormat="1" ht="17.45" hidden="1" customHeight="1" x14ac:dyDescent="0.25">
      <c r="A522" s="463" t="s">
        <v>1077</v>
      </c>
      <c r="B522" s="461" t="s">
        <v>563</v>
      </c>
      <c r="C522" s="462" t="s">
        <v>171</v>
      </c>
      <c r="D522" s="524">
        <f>79.62</f>
        <v>79.62</v>
      </c>
      <c r="E522" s="510">
        <v>13494</v>
      </c>
      <c r="F522" s="510">
        <f>E522*D522</f>
        <v>1074392.28</v>
      </c>
      <c r="G522" s="510"/>
      <c r="H522" s="510"/>
      <c r="I522" s="510">
        <f>F522+H522</f>
        <v>1074392.28</v>
      </c>
      <c r="J522" s="356"/>
      <c r="K522" s="510">
        <v>13494</v>
      </c>
      <c r="L522" s="510">
        <f>K522*J522</f>
        <v>0</v>
      </c>
      <c r="M522" s="510"/>
      <c r="N522" s="510"/>
      <c r="O522" s="510">
        <f>L522+N522</f>
        <v>0</v>
      </c>
    </row>
    <row r="523" spans="1:16" ht="17.45" customHeight="1" x14ac:dyDescent="0.25">
      <c r="A523" s="463" t="s">
        <v>1078</v>
      </c>
      <c r="B523" s="461" t="s">
        <v>564</v>
      </c>
      <c r="C523" s="462" t="s">
        <v>171</v>
      </c>
      <c r="D523" s="524">
        <v>308.73</v>
      </c>
      <c r="E523" s="510">
        <v>19422</v>
      </c>
      <c r="F523" s="510">
        <f>E523*D523</f>
        <v>5996154.0600000005</v>
      </c>
      <c r="G523" s="510"/>
      <c r="H523" s="510"/>
      <c r="I523" s="510">
        <f>F523+H523</f>
        <v>5996154.0600000005</v>
      </c>
      <c r="J523" s="356">
        <v>96.62</v>
      </c>
      <c r="K523" s="539">
        <v>19422</v>
      </c>
      <c r="L523" s="539">
        <f>K523*J523</f>
        <v>1876553.6400000001</v>
      </c>
      <c r="M523" s="539"/>
      <c r="N523" s="539"/>
      <c r="O523" s="539">
        <f>L523+N523</f>
        <v>1876553.6400000001</v>
      </c>
      <c r="P523" s="412"/>
    </row>
    <row r="524" spans="1:16" ht="17.45" customHeight="1" x14ac:dyDescent="0.25">
      <c r="A524" s="463" t="s">
        <v>1079</v>
      </c>
      <c r="B524" s="461" t="s">
        <v>565</v>
      </c>
      <c r="C524" s="462" t="s">
        <v>171</v>
      </c>
      <c r="D524" s="524">
        <f>196.74</f>
        <v>196.74</v>
      </c>
      <c r="E524" s="510">
        <v>2405</v>
      </c>
      <c r="F524" s="510">
        <f>E524*D524</f>
        <v>473159.7</v>
      </c>
      <c r="G524" s="510"/>
      <c r="H524" s="510"/>
      <c r="I524" s="510">
        <f>F524+H524</f>
        <v>473159.7</v>
      </c>
      <c r="J524" s="356">
        <v>107.36</v>
      </c>
      <c r="K524" s="539">
        <v>2405</v>
      </c>
      <c r="L524" s="539">
        <f>K524*J524</f>
        <v>258200.8</v>
      </c>
      <c r="M524" s="539"/>
      <c r="N524" s="539"/>
      <c r="O524" s="539">
        <f>L524+N524</f>
        <v>258200.8</v>
      </c>
      <c r="P524" s="412"/>
    </row>
    <row r="525" spans="1:16" s="410" customFormat="1" ht="25.5" hidden="1" x14ac:dyDescent="0.25">
      <c r="A525" s="463" t="s">
        <v>1080</v>
      </c>
      <c r="B525" s="475" t="s">
        <v>566</v>
      </c>
      <c r="C525" s="462"/>
      <c r="D525" s="524"/>
      <c r="E525" s="510"/>
      <c r="F525" s="510"/>
      <c r="G525" s="510"/>
      <c r="H525" s="510"/>
      <c r="I525" s="510"/>
      <c r="J525" s="356"/>
      <c r="K525" s="510"/>
      <c r="L525" s="510"/>
      <c r="M525" s="510"/>
      <c r="N525" s="510"/>
      <c r="O525" s="510"/>
    </row>
    <row r="526" spans="1:16" s="410" customFormat="1" ht="17.45" hidden="1" customHeight="1" x14ac:dyDescent="0.25">
      <c r="A526" s="463" t="s">
        <v>1081</v>
      </c>
      <c r="B526" s="461" t="s">
        <v>567</v>
      </c>
      <c r="C526" s="462" t="s">
        <v>171</v>
      </c>
      <c r="D526" s="524">
        <v>151</v>
      </c>
      <c r="E526" s="510">
        <v>2513.1600000000003</v>
      </c>
      <c r="F526" s="510">
        <f>E526*D526</f>
        <v>379487.16000000003</v>
      </c>
      <c r="G526" s="510">
        <v>6681</v>
      </c>
      <c r="H526" s="510">
        <f>G526*D526</f>
        <v>1008831</v>
      </c>
      <c r="I526" s="510">
        <f>F526+H526</f>
        <v>1388318.1600000001</v>
      </c>
      <c r="J526" s="356"/>
      <c r="K526" s="510">
        <v>2513.1600000000003</v>
      </c>
      <c r="L526" s="510">
        <f>K526*J526</f>
        <v>0</v>
      </c>
      <c r="M526" s="510">
        <v>6681</v>
      </c>
      <c r="N526" s="510">
        <f>M526*J526</f>
        <v>0</v>
      </c>
      <c r="O526" s="510">
        <f>L526+N526</f>
        <v>0</v>
      </c>
    </row>
    <row r="527" spans="1:16" s="410" customFormat="1" ht="17.45" hidden="1" customHeight="1" x14ac:dyDescent="0.25">
      <c r="A527" s="463" t="s">
        <v>1083</v>
      </c>
      <c r="B527" s="461" t="s">
        <v>568</v>
      </c>
      <c r="C527" s="462" t="s">
        <v>171</v>
      </c>
      <c r="D527" s="524">
        <v>163</v>
      </c>
      <c r="E527" s="510">
        <v>2333.7600000000002</v>
      </c>
      <c r="F527" s="510">
        <f>E527*D527</f>
        <v>380402.88000000006</v>
      </c>
      <c r="G527" s="510">
        <v>2161.5</v>
      </c>
      <c r="H527" s="510">
        <f>G527*D527</f>
        <v>352324.5</v>
      </c>
      <c r="I527" s="510">
        <f>F527+H527</f>
        <v>732727.38000000012</v>
      </c>
      <c r="J527" s="356"/>
      <c r="K527" s="510">
        <v>2333.7600000000002</v>
      </c>
      <c r="L527" s="510">
        <f>K527*J527</f>
        <v>0</v>
      </c>
      <c r="M527" s="510">
        <v>2161.5</v>
      </c>
      <c r="N527" s="510">
        <f>M527*J527</f>
        <v>0</v>
      </c>
      <c r="O527" s="510">
        <f>L527+N527</f>
        <v>0</v>
      </c>
    </row>
    <row r="528" spans="1:16" s="410" customFormat="1" ht="17.45" hidden="1" customHeight="1" x14ac:dyDescent="0.25">
      <c r="A528" s="463" t="s">
        <v>1084</v>
      </c>
      <c r="B528" s="461" t="s">
        <v>569</v>
      </c>
      <c r="C528" s="462" t="s">
        <v>32</v>
      </c>
      <c r="D528" s="524">
        <v>226.24</v>
      </c>
      <c r="E528" s="510">
        <v>46.800000000000004</v>
      </c>
      <c r="F528" s="510">
        <f>E528*D528</f>
        <v>10588.032000000001</v>
      </c>
      <c r="G528" s="510">
        <v>264.096</v>
      </c>
      <c r="H528" s="510">
        <f>G528*D528</f>
        <v>59749.079040000004</v>
      </c>
      <c r="I528" s="510">
        <f>F528+H528</f>
        <v>70337.111040000003</v>
      </c>
      <c r="J528" s="356"/>
      <c r="K528" s="510">
        <v>46.800000000000004</v>
      </c>
      <c r="L528" s="510">
        <f>K528*J528</f>
        <v>0</v>
      </c>
      <c r="M528" s="510">
        <v>264.096</v>
      </c>
      <c r="N528" s="510">
        <f>M528*J528</f>
        <v>0</v>
      </c>
      <c r="O528" s="510">
        <f>L528+N528</f>
        <v>0</v>
      </c>
    </row>
    <row r="529" spans="1:16" s="410" customFormat="1" ht="17.45" hidden="1" customHeight="1" x14ac:dyDescent="0.25">
      <c r="A529" s="463" t="s">
        <v>1085</v>
      </c>
      <c r="B529" s="475" t="s">
        <v>576</v>
      </c>
      <c r="C529" s="356"/>
      <c r="D529" s="524"/>
      <c r="E529" s="510"/>
      <c r="F529" s="510"/>
      <c r="G529" s="510"/>
      <c r="H529" s="510"/>
      <c r="I529" s="510"/>
      <c r="J529" s="356"/>
      <c r="K529" s="510"/>
      <c r="L529" s="510"/>
      <c r="M529" s="510"/>
      <c r="N529" s="510"/>
      <c r="O529" s="510"/>
    </row>
    <row r="530" spans="1:16" s="410" customFormat="1" ht="39" hidden="1" customHeight="1" x14ac:dyDescent="0.25">
      <c r="A530" s="463" t="s">
        <v>1086</v>
      </c>
      <c r="B530" s="461" t="s">
        <v>571</v>
      </c>
      <c r="C530" s="462" t="s">
        <v>32</v>
      </c>
      <c r="D530" s="524">
        <v>226.24</v>
      </c>
      <c r="E530" s="510">
        <v>2475.7200000000003</v>
      </c>
      <c r="F530" s="510">
        <f>E530*D530</f>
        <v>560106.89280000003</v>
      </c>
      <c r="G530" s="510">
        <v>60348.1368</v>
      </c>
      <c r="H530" s="510">
        <f>G530*D530</f>
        <v>13653162.469632</v>
      </c>
      <c r="I530" s="510">
        <f>F530+H530</f>
        <v>14213269.362431999</v>
      </c>
      <c r="J530" s="356"/>
      <c r="K530" s="510">
        <v>2475.7200000000003</v>
      </c>
      <c r="L530" s="510">
        <f>K530*J530</f>
        <v>0</v>
      </c>
      <c r="M530" s="510">
        <v>60348.1368</v>
      </c>
      <c r="N530" s="510">
        <f>M530*J530</f>
        <v>0</v>
      </c>
      <c r="O530" s="510">
        <f>L530+N530</f>
        <v>0</v>
      </c>
    </row>
    <row r="531" spans="1:16" s="410" customFormat="1" ht="17.45" hidden="1" customHeight="1" x14ac:dyDescent="0.25">
      <c r="A531" s="463" t="s">
        <v>1087</v>
      </c>
      <c r="B531" s="461" t="s">
        <v>572</v>
      </c>
      <c r="C531" s="462" t="s">
        <v>32</v>
      </c>
      <c r="D531" s="524">
        <v>226.24</v>
      </c>
      <c r="E531" s="510">
        <v>6552</v>
      </c>
      <c r="F531" s="510">
        <f>E531*D531</f>
        <v>1482324.48</v>
      </c>
      <c r="G531" s="510">
        <v>0</v>
      </c>
      <c r="H531" s="510">
        <f>G531*D531</f>
        <v>0</v>
      </c>
      <c r="I531" s="510">
        <f>F531+H531</f>
        <v>1482324.48</v>
      </c>
      <c r="J531" s="356"/>
      <c r="K531" s="510">
        <v>6552</v>
      </c>
      <c r="L531" s="510">
        <f>K531*J531</f>
        <v>0</v>
      </c>
      <c r="M531" s="510">
        <v>0</v>
      </c>
      <c r="N531" s="510">
        <f>M531*J531</f>
        <v>0</v>
      </c>
      <c r="O531" s="510">
        <f>L531+N531</f>
        <v>0</v>
      </c>
    </row>
    <row r="532" spans="1:16" s="410" customFormat="1" ht="17.45" hidden="1" customHeight="1" x14ac:dyDescent="0.25">
      <c r="A532" s="463" t="s">
        <v>1088</v>
      </c>
      <c r="B532" s="461" t="s">
        <v>573</v>
      </c>
      <c r="C532" s="462" t="s">
        <v>32</v>
      </c>
      <c r="D532" s="524">
        <v>226.24</v>
      </c>
      <c r="E532" s="510">
        <v>6552</v>
      </c>
      <c r="F532" s="510">
        <f>E532*D532</f>
        <v>1482324.48</v>
      </c>
      <c r="G532" s="510">
        <v>0</v>
      </c>
      <c r="H532" s="510">
        <f>G532*D532</f>
        <v>0</v>
      </c>
      <c r="I532" s="510">
        <f>F532+H532</f>
        <v>1482324.48</v>
      </c>
      <c r="J532" s="356"/>
      <c r="K532" s="510">
        <v>6552</v>
      </c>
      <c r="L532" s="510">
        <f>K532*J532</f>
        <v>0</v>
      </c>
      <c r="M532" s="510">
        <v>0</v>
      </c>
      <c r="N532" s="510">
        <f>M532*J532</f>
        <v>0</v>
      </c>
      <c r="O532" s="510">
        <f>L532+N532</f>
        <v>0</v>
      </c>
    </row>
    <row r="533" spans="1:16" s="410" customFormat="1" ht="17.45" hidden="1" customHeight="1" x14ac:dyDescent="0.25">
      <c r="A533" s="463" t="s">
        <v>1089</v>
      </c>
      <c r="B533" s="461" t="s">
        <v>577</v>
      </c>
      <c r="C533" s="462" t="s">
        <v>31</v>
      </c>
      <c r="D533" s="524">
        <v>1</v>
      </c>
      <c r="E533" s="510">
        <v>124800</v>
      </c>
      <c r="F533" s="510">
        <f>E533*D533</f>
        <v>124800</v>
      </c>
      <c r="G533" s="510">
        <v>49408.353000000003</v>
      </c>
      <c r="H533" s="510">
        <f>G533*D533</f>
        <v>49408.353000000003</v>
      </c>
      <c r="I533" s="510">
        <f>F533+H533</f>
        <v>174208.353</v>
      </c>
      <c r="J533" s="356"/>
      <c r="K533" s="510">
        <v>124800</v>
      </c>
      <c r="L533" s="510">
        <f>K533*J533</f>
        <v>0</v>
      </c>
      <c r="M533" s="510">
        <v>49408.353000000003</v>
      </c>
      <c r="N533" s="510">
        <f>M533*J533</f>
        <v>0</v>
      </c>
      <c r="O533" s="510">
        <f>L533+N533</f>
        <v>0</v>
      </c>
    </row>
    <row r="534" spans="1:16" ht="17.45" customHeight="1" x14ac:dyDescent="0.25">
      <c r="A534" s="468" t="s">
        <v>724</v>
      </c>
      <c r="B534" s="453" t="s">
        <v>578</v>
      </c>
      <c r="C534" s="456"/>
      <c r="D534" s="514"/>
      <c r="E534" s="515"/>
      <c r="F534" s="515">
        <f>SUM(F536:F547)</f>
        <v>8309933.418800001</v>
      </c>
      <c r="G534" s="515"/>
      <c r="H534" s="515">
        <f>SUM(H536:H547)</f>
        <v>10553560.106036998</v>
      </c>
      <c r="I534" s="513">
        <f>SUM(I536:I547)</f>
        <v>18863493.524837002</v>
      </c>
      <c r="J534" s="493"/>
      <c r="K534" s="569"/>
      <c r="L534" s="569">
        <f>SUM(L536:L547)</f>
        <v>5344636.2788000004</v>
      </c>
      <c r="M534" s="569"/>
      <c r="N534" s="569">
        <f>SUM(N536:N547)</f>
        <v>9404464.354784999</v>
      </c>
      <c r="O534" s="568">
        <f>SUM(O536:O547)</f>
        <v>14749100.633585</v>
      </c>
      <c r="P534" s="412"/>
    </row>
    <row r="535" spans="1:16" s="410" customFormat="1" ht="17.45" hidden="1" customHeight="1" x14ac:dyDescent="0.25">
      <c r="A535" s="463" t="s">
        <v>1090</v>
      </c>
      <c r="B535" s="475" t="s">
        <v>562</v>
      </c>
      <c r="C535" s="356"/>
      <c r="D535" s="524"/>
      <c r="E535" s="510"/>
      <c r="F535" s="510"/>
      <c r="G535" s="510"/>
      <c r="H535" s="510"/>
      <c r="I535" s="510"/>
      <c r="J535" s="356"/>
      <c r="K535" s="510"/>
      <c r="L535" s="510"/>
      <c r="M535" s="510"/>
      <c r="N535" s="510"/>
      <c r="O535" s="510"/>
    </row>
    <row r="536" spans="1:16" s="410" customFormat="1" ht="17.45" hidden="1" customHeight="1" x14ac:dyDescent="0.25">
      <c r="A536" s="463" t="s">
        <v>1092</v>
      </c>
      <c r="B536" s="461" t="s">
        <v>563</v>
      </c>
      <c r="C536" s="462" t="s">
        <v>171</v>
      </c>
      <c r="D536" s="524">
        <v>55.04</v>
      </c>
      <c r="E536" s="510">
        <v>13494</v>
      </c>
      <c r="F536" s="510">
        <f>E536*D536</f>
        <v>742709.76000000001</v>
      </c>
      <c r="G536" s="510"/>
      <c r="H536" s="510"/>
      <c r="I536" s="510">
        <f>F536+H536</f>
        <v>742709.76000000001</v>
      </c>
      <c r="J536" s="356"/>
      <c r="K536" s="510">
        <v>13494</v>
      </c>
      <c r="L536" s="510">
        <f>K536*J536</f>
        <v>0</v>
      </c>
      <c r="M536" s="510"/>
      <c r="N536" s="510"/>
      <c r="O536" s="510">
        <f>L536+N536</f>
        <v>0</v>
      </c>
    </row>
    <row r="537" spans="1:16" ht="17.45" customHeight="1" x14ac:dyDescent="0.25">
      <c r="A537" s="463" t="s">
        <v>1093</v>
      </c>
      <c r="B537" s="461" t="s">
        <v>564</v>
      </c>
      <c r="C537" s="462" t="s">
        <v>171</v>
      </c>
      <c r="D537" s="524">
        <v>213.41</v>
      </c>
      <c r="E537" s="510">
        <v>19422</v>
      </c>
      <c r="F537" s="510">
        <f>E537*D537</f>
        <v>4144849.02</v>
      </c>
      <c r="G537" s="510"/>
      <c r="H537" s="510"/>
      <c r="I537" s="510">
        <f>F537+H537</f>
        <v>4144849.02</v>
      </c>
      <c r="J537" s="356">
        <v>164.5</v>
      </c>
      <c r="K537" s="539">
        <v>19422</v>
      </c>
      <c r="L537" s="539">
        <f>K537*J537</f>
        <v>3194919</v>
      </c>
      <c r="M537" s="539"/>
      <c r="N537" s="539"/>
      <c r="O537" s="539">
        <f>L537+N537</f>
        <v>3194919</v>
      </c>
      <c r="P537" s="412"/>
    </row>
    <row r="538" spans="1:16" ht="17.45" customHeight="1" x14ac:dyDescent="0.25">
      <c r="A538" s="463" t="s">
        <v>1094</v>
      </c>
      <c r="B538" s="461" t="s">
        <v>565</v>
      </c>
      <c r="C538" s="462" t="s">
        <v>171</v>
      </c>
      <c r="D538" s="524">
        <f>136</f>
        <v>136</v>
      </c>
      <c r="E538" s="510">
        <v>2405</v>
      </c>
      <c r="F538" s="510">
        <f>E538*D538</f>
        <v>327080</v>
      </c>
      <c r="G538" s="510"/>
      <c r="H538" s="510"/>
      <c r="I538" s="510">
        <f>F538+H538</f>
        <v>327080</v>
      </c>
      <c r="J538" s="356">
        <v>136</v>
      </c>
      <c r="K538" s="539">
        <v>2405</v>
      </c>
      <c r="L538" s="539">
        <f>K538*J538</f>
        <v>327080</v>
      </c>
      <c r="M538" s="539"/>
      <c r="N538" s="539"/>
      <c r="O538" s="539">
        <f>L538+N538</f>
        <v>327080</v>
      </c>
      <c r="P538" s="412"/>
    </row>
    <row r="539" spans="1:16" ht="25.5" customHeight="1" x14ac:dyDescent="0.25">
      <c r="A539" s="463" t="s">
        <v>1095</v>
      </c>
      <c r="B539" s="475" t="s">
        <v>566</v>
      </c>
      <c r="C539" s="462"/>
      <c r="D539" s="524"/>
      <c r="E539" s="510"/>
      <c r="F539" s="510"/>
      <c r="G539" s="510"/>
      <c r="H539" s="510"/>
      <c r="I539" s="510"/>
      <c r="J539" s="356"/>
      <c r="K539" s="539"/>
      <c r="L539" s="539"/>
      <c r="M539" s="539"/>
      <c r="N539" s="539"/>
      <c r="O539" s="539"/>
      <c r="P539" s="412"/>
    </row>
    <row r="540" spans="1:16" ht="17.45" customHeight="1" x14ac:dyDescent="0.25">
      <c r="A540" s="463" t="s">
        <v>1082</v>
      </c>
      <c r="B540" s="461" t="s">
        <v>567</v>
      </c>
      <c r="C540" s="462" t="s">
        <v>171</v>
      </c>
      <c r="D540" s="524">
        <v>105</v>
      </c>
      <c r="E540" s="510">
        <v>2513.1600000000003</v>
      </c>
      <c r="F540" s="510">
        <f>E540*D540</f>
        <v>263881.80000000005</v>
      </c>
      <c r="G540" s="510">
        <v>6681</v>
      </c>
      <c r="H540" s="510">
        <f>G540*D540</f>
        <v>701505</v>
      </c>
      <c r="I540" s="510">
        <f>F540+H540</f>
        <v>965386.8</v>
      </c>
      <c r="J540" s="356">
        <v>84</v>
      </c>
      <c r="K540" s="539">
        <v>2513.1600000000003</v>
      </c>
      <c r="L540" s="539">
        <f>K540*J540</f>
        <v>211105.44000000003</v>
      </c>
      <c r="M540" s="539">
        <v>6681</v>
      </c>
      <c r="N540" s="539">
        <f>M540*J540</f>
        <v>561204</v>
      </c>
      <c r="O540" s="539">
        <f>L540+N540</f>
        <v>772309.44000000006</v>
      </c>
      <c r="P540" s="412"/>
    </row>
    <row r="541" spans="1:16" ht="17.45" customHeight="1" x14ac:dyDescent="0.25">
      <c r="A541" s="463" t="s">
        <v>1096</v>
      </c>
      <c r="B541" s="461" t="s">
        <v>568</v>
      </c>
      <c r="C541" s="462" t="s">
        <v>171</v>
      </c>
      <c r="D541" s="524">
        <v>112.6</v>
      </c>
      <c r="E541" s="510">
        <v>2333.7600000000002</v>
      </c>
      <c r="F541" s="510">
        <f>E541*D541</f>
        <v>262781.37599999999</v>
      </c>
      <c r="G541" s="510">
        <v>2161.5</v>
      </c>
      <c r="H541" s="510">
        <f>G541*D541</f>
        <v>243384.9</v>
      </c>
      <c r="I541" s="510">
        <f>F541+H541</f>
        <v>506166.27599999995</v>
      </c>
      <c r="J541" s="356">
        <v>90.08</v>
      </c>
      <c r="K541" s="539">
        <v>2333.7600000000002</v>
      </c>
      <c r="L541" s="539">
        <f>K541*J541</f>
        <v>210225.10080000001</v>
      </c>
      <c r="M541" s="539">
        <v>2161.5</v>
      </c>
      <c r="N541" s="539">
        <f>M541*J541</f>
        <v>194707.91999999998</v>
      </c>
      <c r="O541" s="539">
        <f>L541+N541</f>
        <v>404933.0208</v>
      </c>
      <c r="P541" s="412"/>
    </row>
    <row r="542" spans="1:16" ht="17.45" customHeight="1" x14ac:dyDescent="0.25">
      <c r="A542" s="463" t="s">
        <v>1097</v>
      </c>
      <c r="B542" s="461" t="s">
        <v>569</v>
      </c>
      <c r="C542" s="462" t="s">
        <v>32</v>
      </c>
      <c r="D542" s="524">
        <v>156.38999999999999</v>
      </c>
      <c r="E542" s="510">
        <v>46.800000000000004</v>
      </c>
      <c r="F542" s="510">
        <f>E542*D542</f>
        <v>7319.0519999999997</v>
      </c>
      <c r="G542" s="510">
        <v>264.096</v>
      </c>
      <c r="H542" s="510">
        <f>G542*D542</f>
        <v>41301.973439999994</v>
      </c>
      <c r="I542" s="510">
        <f>F542+H542</f>
        <v>48621.025439999998</v>
      </c>
      <c r="J542" s="356">
        <v>125.11</v>
      </c>
      <c r="K542" s="539">
        <v>46.800000000000004</v>
      </c>
      <c r="L542" s="539">
        <f>K542*J542</f>
        <v>5855.1480000000001</v>
      </c>
      <c r="M542" s="539">
        <v>264.096</v>
      </c>
      <c r="N542" s="539">
        <f>M542*J542</f>
        <v>33041.050560000003</v>
      </c>
      <c r="O542" s="539">
        <f>L542+N542</f>
        <v>38896.198560000004</v>
      </c>
      <c r="P542" s="412"/>
    </row>
    <row r="543" spans="1:16" ht="17.45" customHeight="1" x14ac:dyDescent="0.25">
      <c r="A543" s="463" t="s">
        <v>1091</v>
      </c>
      <c r="B543" s="475" t="s">
        <v>579</v>
      </c>
      <c r="C543" s="356"/>
      <c r="D543" s="524"/>
      <c r="E543" s="510"/>
      <c r="F543" s="510"/>
      <c r="G543" s="510"/>
      <c r="H543" s="510"/>
      <c r="I543" s="510"/>
      <c r="J543" s="356"/>
      <c r="K543" s="539"/>
      <c r="L543" s="539"/>
      <c r="M543" s="539"/>
      <c r="N543" s="539"/>
      <c r="O543" s="539"/>
      <c r="P543" s="412"/>
    </row>
    <row r="544" spans="1:16" ht="39.75" customHeight="1" x14ac:dyDescent="0.25">
      <c r="A544" s="463" t="s">
        <v>1098</v>
      </c>
      <c r="B544" s="461" t="s">
        <v>571</v>
      </c>
      <c r="C544" s="462" t="s">
        <v>32</v>
      </c>
      <c r="D544" s="524">
        <v>156.38999999999999</v>
      </c>
      <c r="E544" s="510">
        <v>2475.7200000000003</v>
      </c>
      <c r="F544" s="510">
        <f>E544*D544</f>
        <v>387177.85080000001</v>
      </c>
      <c r="G544" s="510">
        <v>60860.412300000004</v>
      </c>
      <c r="H544" s="510">
        <f>G544*D544</f>
        <v>9517959.8795969989</v>
      </c>
      <c r="I544" s="510">
        <f>F544+H544</f>
        <v>9905137.730396999</v>
      </c>
      <c r="J544" s="356">
        <v>140.75</v>
      </c>
      <c r="K544" s="539">
        <v>2475.7200000000003</v>
      </c>
      <c r="L544" s="539">
        <f>K544*J544</f>
        <v>348457.59</v>
      </c>
      <c r="M544" s="539">
        <v>60860.412300000004</v>
      </c>
      <c r="N544" s="539">
        <f>M544*J544</f>
        <v>8566103.0312249996</v>
      </c>
      <c r="O544" s="539">
        <f>L544+N544</f>
        <v>8914560.6212249994</v>
      </c>
      <c r="P544" s="412"/>
    </row>
    <row r="545" spans="1:16" ht="17.45" customHeight="1" x14ac:dyDescent="0.25">
      <c r="A545" s="463" t="s">
        <v>1099</v>
      </c>
      <c r="B545" s="461" t="s">
        <v>572</v>
      </c>
      <c r="C545" s="462" t="s">
        <v>32</v>
      </c>
      <c r="D545" s="524">
        <v>156.38999999999999</v>
      </c>
      <c r="E545" s="510">
        <v>6552</v>
      </c>
      <c r="F545" s="510">
        <f>E545*D545</f>
        <v>1024667.2799999999</v>
      </c>
      <c r="G545" s="510"/>
      <c r="H545" s="510"/>
      <c r="I545" s="510">
        <f>F545+H545</f>
        <v>1024667.2799999999</v>
      </c>
      <c r="J545" s="356">
        <v>140.75</v>
      </c>
      <c r="K545" s="539">
        <v>6552</v>
      </c>
      <c r="L545" s="539">
        <f>K545*J545</f>
        <v>922194</v>
      </c>
      <c r="M545" s="539"/>
      <c r="N545" s="539"/>
      <c r="O545" s="539">
        <f>L545+N545</f>
        <v>922194</v>
      </c>
      <c r="P545" s="412"/>
    </row>
    <row r="546" spans="1:16" ht="17.45" hidden="1" customHeight="1" x14ac:dyDescent="0.25">
      <c r="A546" s="463" t="s">
        <v>1100</v>
      </c>
      <c r="B546" s="461" t="s">
        <v>573</v>
      </c>
      <c r="C546" s="462" t="s">
        <v>32</v>
      </c>
      <c r="D546" s="524">
        <v>156.38999999999999</v>
      </c>
      <c r="E546" s="510">
        <v>6552</v>
      </c>
      <c r="F546" s="510">
        <f>E546*D546</f>
        <v>1024667.2799999999</v>
      </c>
      <c r="G546" s="510"/>
      <c r="H546" s="510"/>
      <c r="I546" s="510">
        <f>F546+H546</f>
        <v>1024667.2799999999</v>
      </c>
      <c r="J546" s="356"/>
      <c r="K546" s="510">
        <v>6552</v>
      </c>
      <c r="L546" s="510">
        <f>K546*J546</f>
        <v>0</v>
      </c>
      <c r="M546" s="510"/>
      <c r="N546" s="510"/>
      <c r="O546" s="510">
        <f>L546+N546</f>
        <v>0</v>
      </c>
    </row>
    <row r="547" spans="1:16" ht="17.45" customHeight="1" x14ac:dyDescent="0.25">
      <c r="A547" s="463" t="s">
        <v>1101</v>
      </c>
      <c r="B547" s="461" t="s">
        <v>577</v>
      </c>
      <c r="C547" s="462" t="s">
        <v>31</v>
      </c>
      <c r="D547" s="524">
        <v>1</v>
      </c>
      <c r="E547" s="510">
        <v>124800</v>
      </c>
      <c r="F547" s="510">
        <f>E547*D547</f>
        <v>124800</v>
      </c>
      <c r="G547" s="510">
        <v>49408.353000000003</v>
      </c>
      <c r="H547" s="510">
        <f>G547*D547</f>
        <v>49408.353000000003</v>
      </c>
      <c r="I547" s="510">
        <f>F547+H547</f>
        <v>174208.353</v>
      </c>
      <c r="J547" s="356">
        <v>1</v>
      </c>
      <c r="K547" s="539">
        <v>124800</v>
      </c>
      <c r="L547" s="539">
        <f>K547*J547</f>
        <v>124800</v>
      </c>
      <c r="M547" s="539">
        <v>49408.353000000003</v>
      </c>
      <c r="N547" s="539">
        <f>M547*J547</f>
        <v>49408.353000000003</v>
      </c>
      <c r="O547" s="539">
        <f>L547+N547</f>
        <v>174208.353</v>
      </c>
      <c r="P547" s="412"/>
    </row>
    <row r="548" spans="1:16" ht="17.45" customHeight="1" x14ac:dyDescent="0.25">
      <c r="A548" s="468" t="s">
        <v>1102</v>
      </c>
      <c r="B548" s="453" t="s">
        <v>580</v>
      </c>
      <c r="C548" s="456"/>
      <c r="D548" s="435"/>
      <c r="E548" s="434"/>
      <c r="F548" s="434">
        <f>SUM(F550:F561)</f>
        <v>5211391.4840000011</v>
      </c>
      <c r="G548" s="434"/>
      <c r="H548" s="434">
        <f>SUM(H550:H561)</f>
        <v>6715943.3906399999</v>
      </c>
      <c r="I548" s="434">
        <f>SUM(I550:I561)</f>
        <v>11927334.874640001</v>
      </c>
      <c r="J548" s="493"/>
      <c r="K548" s="492"/>
      <c r="L548" s="492">
        <f>SUM(L550:L561)</f>
        <v>2680424.8536000005</v>
      </c>
      <c r="M548" s="492"/>
      <c r="N548" s="492">
        <f>SUM(N550:N561)</f>
        <v>5988165.8737560008</v>
      </c>
      <c r="O548" s="492">
        <f>SUM(O550:O561)</f>
        <v>8668590.7273560017</v>
      </c>
      <c r="P548" s="412"/>
    </row>
    <row r="549" spans="1:16" ht="17.45" customHeight="1" x14ac:dyDescent="0.25">
      <c r="A549" s="463" t="s">
        <v>1103</v>
      </c>
      <c r="B549" s="475" t="s">
        <v>562</v>
      </c>
      <c r="C549" s="356"/>
      <c r="D549" s="524"/>
      <c r="E549" s="510"/>
      <c r="F549" s="510"/>
      <c r="G549" s="510"/>
      <c r="H549" s="510"/>
      <c r="I549" s="510"/>
      <c r="J549" s="356"/>
      <c r="K549" s="539"/>
      <c r="L549" s="539"/>
      <c r="M549" s="539"/>
      <c r="N549" s="539"/>
      <c r="O549" s="539"/>
      <c r="P549" s="412"/>
    </row>
    <row r="550" spans="1:16" s="410" customFormat="1" ht="17.45" hidden="1" customHeight="1" x14ac:dyDescent="0.25">
      <c r="A550" s="463" t="s">
        <v>1104</v>
      </c>
      <c r="B550" s="461" t="s">
        <v>563</v>
      </c>
      <c r="C550" s="462" t="s">
        <v>171</v>
      </c>
      <c r="D550" s="524">
        <v>34.22</v>
      </c>
      <c r="E550" s="510">
        <v>13494</v>
      </c>
      <c r="F550" s="510">
        <f>E550*D550</f>
        <v>461764.68</v>
      </c>
      <c r="G550" s="510"/>
      <c r="H550" s="510"/>
      <c r="I550" s="510">
        <f>F550+H550</f>
        <v>461764.68</v>
      </c>
      <c r="J550" s="356"/>
      <c r="K550" s="510">
        <v>13494</v>
      </c>
      <c r="L550" s="510">
        <f>K550*J550</f>
        <v>0</v>
      </c>
      <c r="M550" s="510"/>
      <c r="N550" s="510"/>
      <c r="O550" s="510">
        <f>L550+N550</f>
        <v>0</v>
      </c>
    </row>
    <row r="551" spans="1:16" ht="17.45" customHeight="1" x14ac:dyDescent="0.25">
      <c r="A551" s="463" t="s">
        <v>1105</v>
      </c>
      <c r="B551" s="461" t="s">
        <v>564</v>
      </c>
      <c r="C551" s="462" t="s">
        <v>171</v>
      </c>
      <c r="D551" s="524">
        <v>132.63</v>
      </c>
      <c r="E551" s="510">
        <v>19422</v>
      </c>
      <c r="F551" s="510">
        <f>E551*D551</f>
        <v>2575939.86</v>
      </c>
      <c r="G551" s="510"/>
      <c r="H551" s="510"/>
      <c r="I551" s="510">
        <f>F551+H551</f>
        <v>2575939.86</v>
      </c>
      <c r="J551" s="356">
        <v>67.930000000000007</v>
      </c>
      <c r="K551" s="539">
        <v>19422</v>
      </c>
      <c r="L551" s="539">
        <f>K551*J551</f>
        <v>1319336.4600000002</v>
      </c>
      <c r="M551" s="539"/>
      <c r="N551" s="539"/>
      <c r="O551" s="539">
        <f>L551+N551</f>
        <v>1319336.4600000002</v>
      </c>
      <c r="P551" s="412"/>
    </row>
    <row r="552" spans="1:16" ht="17.45" customHeight="1" x14ac:dyDescent="0.25">
      <c r="A552" s="463" t="s">
        <v>1106</v>
      </c>
      <c r="B552" s="461" t="s">
        <v>565</v>
      </c>
      <c r="C552" s="462" t="s">
        <v>171</v>
      </c>
      <c r="D552" s="524">
        <f>84.52</f>
        <v>84.52</v>
      </c>
      <c r="E552" s="510">
        <v>2405</v>
      </c>
      <c r="F552" s="510">
        <f>E552*D552</f>
        <v>203270.59999999998</v>
      </c>
      <c r="G552" s="510"/>
      <c r="H552" s="510"/>
      <c r="I552" s="510">
        <f>F552+H552</f>
        <v>203270.59999999998</v>
      </c>
      <c r="J552" s="356">
        <v>75.48</v>
      </c>
      <c r="K552" s="539">
        <v>2405</v>
      </c>
      <c r="L552" s="539">
        <f>K552*J552</f>
        <v>181529.40000000002</v>
      </c>
      <c r="M552" s="539"/>
      <c r="N552" s="539"/>
      <c r="O552" s="539">
        <f>L552+N552</f>
        <v>181529.40000000002</v>
      </c>
      <c r="P552" s="412"/>
    </row>
    <row r="553" spans="1:16" ht="26.25" customHeight="1" x14ac:dyDescent="0.25">
      <c r="A553" s="463" t="s">
        <v>1107</v>
      </c>
      <c r="B553" s="475" t="s">
        <v>566</v>
      </c>
      <c r="C553" s="462"/>
      <c r="D553" s="524"/>
      <c r="E553" s="510"/>
      <c r="F553" s="510"/>
      <c r="G553" s="510"/>
      <c r="H553" s="510"/>
      <c r="I553" s="510"/>
      <c r="J553" s="356"/>
      <c r="K553" s="539"/>
      <c r="L553" s="539"/>
      <c r="M553" s="539"/>
      <c r="N553" s="539"/>
      <c r="O553" s="539"/>
      <c r="P553" s="412"/>
    </row>
    <row r="554" spans="1:16" ht="17.45" customHeight="1" x14ac:dyDescent="0.25">
      <c r="A554" s="463" t="s">
        <v>1108</v>
      </c>
      <c r="B554" s="461" t="s">
        <v>567</v>
      </c>
      <c r="C554" s="462" t="s">
        <v>171</v>
      </c>
      <c r="D554" s="524">
        <v>65</v>
      </c>
      <c r="E554" s="510">
        <v>2513.1600000000003</v>
      </c>
      <c r="F554" s="510">
        <f>E554*D554</f>
        <v>163355.40000000002</v>
      </c>
      <c r="G554" s="510">
        <v>6681</v>
      </c>
      <c r="H554" s="510">
        <f>G554*D554</f>
        <v>434265</v>
      </c>
      <c r="I554" s="510">
        <f>F554+H554</f>
        <v>597620.4</v>
      </c>
      <c r="J554" s="356">
        <v>52</v>
      </c>
      <c r="K554" s="539">
        <v>2513.1600000000003</v>
      </c>
      <c r="L554" s="539">
        <f>K554*J554</f>
        <v>130684.32000000002</v>
      </c>
      <c r="M554" s="539">
        <v>6681</v>
      </c>
      <c r="N554" s="539">
        <f>M554*J554</f>
        <v>347412</v>
      </c>
      <c r="O554" s="539">
        <f>L554+N554</f>
        <v>478096.32</v>
      </c>
      <c r="P554" s="412"/>
    </row>
    <row r="555" spans="1:16" ht="17.45" customHeight="1" x14ac:dyDescent="0.25">
      <c r="A555" s="463" t="s">
        <v>1109</v>
      </c>
      <c r="B555" s="461" t="s">
        <v>568</v>
      </c>
      <c r="C555" s="462" t="s">
        <v>171</v>
      </c>
      <c r="D555" s="524">
        <v>70</v>
      </c>
      <c r="E555" s="510">
        <v>2333.7600000000002</v>
      </c>
      <c r="F555" s="510">
        <f>E555*D555</f>
        <v>163363.20000000001</v>
      </c>
      <c r="G555" s="510">
        <v>2161.5</v>
      </c>
      <c r="H555" s="510">
        <f>G555*D555</f>
        <v>151305</v>
      </c>
      <c r="I555" s="510">
        <f>F555+H555</f>
        <v>314668.2</v>
      </c>
      <c r="J555" s="356">
        <v>56</v>
      </c>
      <c r="K555" s="539">
        <v>2333.7600000000002</v>
      </c>
      <c r="L555" s="539">
        <f>K555*J555</f>
        <v>130690.56000000001</v>
      </c>
      <c r="M555" s="539">
        <v>2161.5</v>
      </c>
      <c r="N555" s="539">
        <f>M555*J555</f>
        <v>121044</v>
      </c>
      <c r="O555" s="539">
        <f>L555+N555</f>
        <v>251734.56</v>
      </c>
      <c r="P555" s="412"/>
    </row>
    <row r="556" spans="1:16" ht="17.45" customHeight="1" x14ac:dyDescent="0.25">
      <c r="A556" s="463" t="s">
        <v>1110</v>
      </c>
      <c r="B556" s="461" t="s">
        <v>569</v>
      </c>
      <c r="C556" s="462" t="s">
        <v>32</v>
      </c>
      <c r="D556" s="524">
        <v>97.2</v>
      </c>
      <c r="E556" s="510">
        <v>46.800000000000004</v>
      </c>
      <c r="F556" s="510">
        <f>E556*D556</f>
        <v>4548.9600000000009</v>
      </c>
      <c r="G556" s="510">
        <v>264.096</v>
      </c>
      <c r="H556" s="510">
        <f>G556*D556</f>
        <v>25670.1312</v>
      </c>
      <c r="I556" s="510">
        <f>F556+H556</f>
        <v>30219.091200000003</v>
      </c>
      <c r="J556" s="356">
        <v>77.760000000000005</v>
      </c>
      <c r="K556" s="539">
        <v>46.800000000000004</v>
      </c>
      <c r="L556" s="539">
        <f>K556*J556</f>
        <v>3639.1680000000006</v>
      </c>
      <c r="M556" s="539">
        <v>264.096</v>
      </c>
      <c r="N556" s="539">
        <f>M556*J556</f>
        <v>20536.104960000001</v>
      </c>
      <c r="O556" s="539">
        <f>L556+N556</f>
        <v>24175.272960000002</v>
      </c>
      <c r="P556" s="412"/>
    </row>
    <row r="557" spans="1:16" ht="17.45" customHeight="1" x14ac:dyDescent="0.25">
      <c r="A557" s="463" t="s">
        <v>1112</v>
      </c>
      <c r="B557" s="475" t="s">
        <v>581</v>
      </c>
      <c r="C557" s="356"/>
      <c r="D557" s="524"/>
      <c r="E557" s="510"/>
      <c r="F557" s="510"/>
      <c r="G557" s="510"/>
      <c r="H557" s="510"/>
      <c r="I557" s="510"/>
      <c r="J557" s="356"/>
      <c r="K557" s="539"/>
      <c r="L557" s="539"/>
      <c r="M557" s="539"/>
      <c r="N557" s="539"/>
      <c r="O557" s="539"/>
      <c r="P557" s="412"/>
    </row>
    <row r="558" spans="1:16" ht="36.75" customHeight="1" x14ac:dyDescent="0.25">
      <c r="A558" s="463" t="s">
        <v>1111</v>
      </c>
      <c r="B558" s="461" t="s">
        <v>582</v>
      </c>
      <c r="C558" s="462" t="s">
        <v>32</v>
      </c>
      <c r="D558" s="524">
        <v>97.2</v>
      </c>
      <c r="E558" s="510">
        <v>2475.7200000000003</v>
      </c>
      <c r="F558" s="510">
        <f>E558*D558</f>
        <v>240639.98400000003</v>
      </c>
      <c r="G558" s="510">
        <v>62297.272700000001</v>
      </c>
      <c r="H558" s="510">
        <f>G558*D558</f>
        <v>6055294.90644</v>
      </c>
      <c r="I558" s="510">
        <f>F558+H558</f>
        <v>6295934.8904400002</v>
      </c>
      <c r="J558" s="356">
        <v>87.48</v>
      </c>
      <c r="K558" s="539">
        <v>2475.7200000000003</v>
      </c>
      <c r="L558" s="539">
        <f>K558*J558</f>
        <v>216575.98560000004</v>
      </c>
      <c r="M558" s="539">
        <v>62297.272700000001</v>
      </c>
      <c r="N558" s="539">
        <f>M558*J558</f>
        <v>5449765.4157960005</v>
      </c>
      <c r="O558" s="539">
        <f>L558+N558</f>
        <v>5666341.4013960008</v>
      </c>
      <c r="P558" s="412"/>
    </row>
    <row r="559" spans="1:16" ht="17.45" customHeight="1" x14ac:dyDescent="0.25">
      <c r="A559" s="463" t="s">
        <v>1113</v>
      </c>
      <c r="B559" s="461" t="s">
        <v>572</v>
      </c>
      <c r="C559" s="462" t="s">
        <v>32</v>
      </c>
      <c r="D559" s="524">
        <v>97.2</v>
      </c>
      <c r="E559" s="510">
        <v>6552</v>
      </c>
      <c r="F559" s="510">
        <f>E559*D559</f>
        <v>636854.4</v>
      </c>
      <c r="G559" s="510"/>
      <c r="H559" s="510"/>
      <c r="I559" s="510">
        <f>F559+H559</f>
        <v>636854.4</v>
      </c>
      <c r="J559" s="356">
        <v>87.48</v>
      </c>
      <c r="K559" s="539">
        <v>6552</v>
      </c>
      <c r="L559" s="539">
        <f>K559*J559</f>
        <v>573168.96000000008</v>
      </c>
      <c r="M559" s="539"/>
      <c r="N559" s="539"/>
      <c r="O559" s="539">
        <f>L559+N559</f>
        <v>573168.96000000008</v>
      </c>
      <c r="P559" s="412"/>
    </row>
    <row r="560" spans="1:16" ht="17.45" hidden="1" customHeight="1" x14ac:dyDescent="0.25">
      <c r="A560" s="463" t="s">
        <v>1114</v>
      </c>
      <c r="B560" s="461" t="s">
        <v>573</v>
      </c>
      <c r="C560" s="462" t="s">
        <v>32</v>
      </c>
      <c r="D560" s="524">
        <v>97.2</v>
      </c>
      <c r="E560" s="510">
        <v>6552</v>
      </c>
      <c r="F560" s="510">
        <f>E560*D560</f>
        <v>636854.4</v>
      </c>
      <c r="G560" s="510"/>
      <c r="H560" s="510"/>
      <c r="I560" s="510">
        <f>F560+H560</f>
        <v>636854.4</v>
      </c>
      <c r="J560" s="356"/>
      <c r="K560" s="510">
        <v>6552</v>
      </c>
      <c r="L560" s="510">
        <f>K560*J560</f>
        <v>0</v>
      </c>
      <c r="M560" s="510"/>
      <c r="N560" s="510"/>
      <c r="O560" s="510">
        <f>L560+N560</f>
        <v>0</v>
      </c>
    </row>
    <row r="561" spans="1:16" ht="17.45" customHeight="1" thickBot="1" x14ac:dyDescent="0.3">
      <c r="A561" s="556" t="s">
        <v>1115</v>
      </c>
      <c r="B561" s="557" t="s">
        <v>577</v>
      </c>
      <c r="C561" s="496" t="s">
        <v>31</v>
      </c>
      <c r="D561" s="524">
        <v>1</v>
      </c>
      <c r="E561" s="510">
        <v>124800</v>
      </c>
      <c r="F561" s="510">
        <f>E561*D561</f>
        <v>124800</v>
      </c>
      <c r="G561" s="510">
        <v>49408.353000000003</v>
      </c>
      <c r="H561" s="510">
        <f>G561*D561</f>
        <v>49408.353000000003</v>
      </c>
      <c r="I561" s="510">
        <f>F561+H561</f>
        <v>174208.353</v>
      </c>
      <c r="J561" s="564">
        <v>1</v>
      </c>
      <c r="K561" s="573">
        <v>124800</v>
      </c>
      <c r="L561" s="573">
        <f>K561*J561</f>
        <v>124800</v>
      </c>
      <c r="M561" s="573">
        <v>49408.353000000003</v>
      </c>
      <c r="N561" s="573">
        <f>M561*J561</f>
        <v>49408.353000000003</v>
      </c>
      <c r="O561" s="573">
        <f>L561+N561</f>
        <v>174208.353</v>
      </c>
      <c r="P561" s="412"/>
    </row>
    <row r="562" spans="1:16" ht="27.75" hidden="1" customHeight="1" thickTop="1" x14ac:dyDescent="0.25">
      <c r="A562" s="620">
        <v>4</v>
      </c>
      <c r="B562" s="621" t="s">
        <v>584</v>
      </c>
      <c r="C562" s="622"/>
      <c r="D562" s="611"/>
      <c r="E562" s="612"/>
      <c r="F562" s="612"/>
      <c r="G562" s="612"/>
      <c r="H562" s="612"/>
      <c r="I562" s="612"/>
      <c r="J562" s="622"/>
      <c r="K562" s="623"/>
      <c r="L562" s="623"/>
      <c r="M562" s="623"/>
      <c r="N562" s="623"/>
      <c r="O562" s="623"/>
    </row>
    <row r="563" spans="1:16" ht="17.45" hidden="1" customHeight="1" thickBot="1" x14ac:dyDescent="0.3">
      <c r="A563" s="606" t="s">
        <v>585</v>
      </c>
      <c r="B563" s="607" t="s">
        <v>586</v>
      </c>
      <c r="C563" s="608"/>
      <c r="D563" s="528"/>
      <c r="E563" s="529"/>
      <c r="F563" s="529">
        <f>SUM(F564:F577)</f>
        <v>935809.37800320017</v>
      </c>
      <c r="G563" s="529"/>
      <c r="H563" s="529">
        <f>SUM(H564:H577)</f>
        <v>556205.56000000017</v>
      </c>
      <c r="I563" s="529">
        <f>SUM(I564:I577)</f>
        <v>1492014.9380032001</v>
      </c>
      <c r="J563" s="609"/>
      <c r="K563" s="610"/>
      <c r="L563" s="610">
        <f>SUM(L564:L577)</f>
        <v>0</v>
      </c>
      <c r="M563" s="610"/>
      <c r="N563" s="610">
        <f>SUM(N564:N577)</f>
        <v>0</v>
      </c>
      <c r="O563" s="610">
        <f>SUM(O564:O577)</f>
        <v>0</v>
      </c>
    </row>
    <row r="564" spans="1:16" ht="32.25" hidden="1" customHeight="1" thickTop="1" x14ac:dyDescent="0.25">
      <c r="A564" s="415" t="s">
        <v>1116</v>
      </c>
      <c r="B564" s="414" t="s">
        <v>587</v>
      </c>
      <c r="C564" s="476" t="s">
        <v>32</v>
      </c>
      <c r="D564" s="530">
        <v>72</v>
      </c>
      <c r="E564" s="531">
        <v>1918.4687999999999</v>
      </c>
      <c r="F564" s="531">
        <f t="shared" ref="F564:F577" si="134">E564*D564</f>
        <v>138129.7536</v>
      </c>
      <c r="G564" s="531">
        <v>923.06500000000028</v>
      </c>
      <c r="H564" s="531">
        <f>G564*D564</f>
        <v>66460.680000000022</v>
      </c>
      <c r="I564" s="532">
        <f t="shared" ref="I564:I577" si="135">H564+F564</f>
        <v>204590.43360000002</v>
      </c>
      <c r="J564" s="495"/>
      <c r="K564" s="552">
        <v>1918.4687999999999</v>
      </c>
      <c r="L564" s="552">
        <f t="shared" ref="L564:L577" si="136">K564*J564</f>
        <v>0</v>
      </c>
      <c r="M564" s="552">
        <v>923.06500000000028</v>
      </c>
      <c r="N564" s="552">
        <f t="shared" ref="N564:N569" si="137">M564*J564</f>
        <v>0</v>
      </c>
      <c r="O564" s="553">
        <f t="shared" ref="O564:O577" si="138">N564+L564</f>
        <v>0</v>
      </c>
    </row>
    <row r="565" spans="1:16" ht="30.75" hidden="1" customHeight="1" x14ac:dyDescent="0.25">
      <c r="A565" s="389" t="s">
        <v>1117</v>
      </c>
      <c r="B565" s="354" t="s">
        <v>588</v>
      </c>
      <c r="C565" s="353" t="s">
        <v>32</v>
      </c>
      <c r="D565" s="521">
        <v>36</v>
      </c>
      <c r="E565" s="533">
        <v>2793.7584000000002</v>
      </c>
      <c r="F565" s="533">
        <f t="shared" si="134"/>
        <v>100575.3024</v>
      </c>
      <c r="G565" s="533">
        <v>8448.9600000000009</v>
      </c>
      <c r="H565" s="533">
        <f>G565*D565</f>
        <v>304162.56000000006</v>
      </c>
      <c r="I565" s="534">
        <f t="shared" si="135"/>
        <v>404737.86240000004</v>
      </c>
      <c r="J565" s="462"/>
      <c r="K565" s="494">
        <v>2793.7584000000002</v>
      </c>
      <c r="L565" s="494">
        <f t="shared" si="136"/>
        <v>0</v>
      </c>
      <c r="M565" s="494">
        <v>8448.9600000000009</v>
      </c>
      <c r="N565" s="494">
        <f t="shared" si="137"/>
        <v>0</v>
      </c>
      <c r="O565" s="554">
        <f t="shared" si="138"/>
        <v>0</v>
      </c>
    </row>
    <row r="566" spans="1:16" ht="28.5" hidden="1" customHeight="1" x14ac:dyDescent="0.25">
      <c r="A566" s="389" t="s">
        <v>1118</v>
      </c>
      <c r="B566" s="354" t="s">
        <v>589</v>
      </c>
      <c r="C566" s="353" t="s">
        <v>31</v>
      </c>
      <c r="D566" s="521">
        <v>3</v>
      </c>
      <c r="E566" s="533">
        <v>78955</v>
      </c>
      <c r="F566" s="533">
        <f t="shared" si="134"/>
        <v>236865</v>
      </c>
      <c r="G566" s="533">
        <v>48788.666666666664</v>
      </c>
      <c r="H566" s="533">
        <v>146366</v>
      </c>
      <c r="I566" s="534">
        <f t="shared" si="135"/>
        <v>383231</v>
      </c>
      <c r="J566" s="462"/>
      <c r="K566" s="494">
        <v>78955</v>
      </c>
      <c r="L566" s="494">
        <f t="shared" si="136"/>
        <v>0</v>
      </c>
      <c r="M566" s="494">
        <v>48788.666666666664</v>
      </c>
      <c r="N566" s="494">
        <f t="shared" si="137"/>
        <v>0</v>
      </c>
      <c r="O566" s="554">
        <f t="shared" si="138"/>
        <v>0</v>
      </c>
    </row>
    <row r="567" spans="1:16" s="410" customFormat="1" ht="17.45" hidden="1" customHeight="1" x14ac:dyDescent="0.25">
      <c r="A567" s="389" t="s">
        <v>1119</v>
      </c>
      <c r="B567" s="354" t="s">
        <v>590</v>
      </c>
      <c r="C567" s="353" t="s">
        <v>31</v>
      </c>
      <c r="D567" s="521">
        <v>1</v>
      </c>
      <c r="E567" s="533">
        <v>4059.5328000000004</v>
      </c>
      <c r="F567" s="533">
        <f t="shared" si="134"/>
        <v>4059.5328000000004</v>
      </c>
      <c r="G567" s="533">
        <v>3397.68</v>
      </c>
      <c r="H567" s="533">
        <f>G567*D567</f>
        <v>3397.68</v>
      </c>
      <c r="I567" s="534">
        <f t="shared" si="135"/>
        <v>7457.2128000000002</v>
      </c>
      <c r="J567" s="462"/>
      <c r="K567" s="533">
        <v>4059.5328000000004</v>
      </c>
      <c r="L567" s="533">
        <f t="shared" si="136"/>
        <v>0</v>
      </c>
      <c r="M567" s="533">
        <v>3397.68</v>
      </c>
      <c r="N567" s="533">
        <f t="shared" si="137"/>
        <v>0</v>
      </c>
      <c r="O567" s="534">
        <f t="shared" si="138"/>
        <v>0</v>
      </c>
    </row>
    <row r="568" spans="1:16" s="410" customFormat="1" ht="17.45" hidden="1" customHeight="1" x14ac:dyDescent="0.25">
      <c r="A568" s="389" t="s">
        <v>1120</v>
      </c>
      <c r="B568" s="354" t="s">
        <v>591</v>
      </c>
      <c r="C568" s="353" t="s">
        <v>31</v>
      </c>
      <c r="D568" s="521">
        <v>1</v>
      </c>
      <c r="E568" s="533">
        <v>2754.1440000000002</v>
      </c>
      <c r="F568" s="533">
        <f t="shared" si="134"/>
        <v>2754.1440000000002</v>
      </c>
      <c r="G568" s="533">
        <v>1121.1200000000001</v>
      </c>
      <c r="H568" s="533">
        <f>G568*D568</f>
        <v>1121.1200000000001</v>
      </c>
      <c r="I568" s="534">
        <f t="shared" si="135"/>
        <v>3875.2640000000001</v>
      </c>
      <c r="J568" s="462"/>
      <c r="K568" s="533">
        <v>2754.1440000000002</v>
      </c>
      <c r="L568" s="533">
        <f t="shared" si="136"/>
        <v>0</v>
      </c>
      <c r="M568" s="533">
        <v>1121.1200000000001</v>
      </c>
      <c r="N568" s="533">
        <f t="shared" si="137"/>
        <v>0</v>
      </c>
      <c r="O568" s="534">
        <f t="shared" si="138"/>
        <v>0</v>
      </c>
    </row>
    <row r="569" spans="1:16" s="410" customFormat="1" ht="26.25" hidden="1" thickTop="1" x14ac:dyDescent="0.25">
      <c r="A569" s="389" t="s">
        <v>1121</v>
      </c>
      <c r="B569" s="354" t="s">
        <v>592</v>
      </c>
      <c r="C569" s="353" t="s">
        <v>31</v>
      </c>
      <c r="D569" s="521">
        <v>5</v>
      </c>
      <c r="E569" s="533">
        <v>6442.0559999999996</v>
      </c>
      <c r="F569" s="533">
        <f t="shared" si="134"/>
        <v>32210.28</v>
      </c>
      <c r="G569" s="533">
        <v>2333.7600000000002</v>
      </c>
      <c r="H569" s="533">
        <f>G569*D569</f>
        <v>11668.800000000001</v>
      </c>
      <c r="I569" s="534">
        <f t="shared" si="135"/>
        <v>43879.08</v>
      </c>
      <c r="J569" s="462"/>
      <c r="K569" s="533">
        <v>6442.0559999999996</v>
      </c>
      <c r="L569" s="533">
        <f t="shared" si="136"/>
        <v>0</v>
      </c>
      <c r="M569" s="533">
        <v>2333.7600000000002</v>
      </c>
      <c r="N569" s="533">
        <f t="shared" si="137"/>
        <v>0</v>
      </c>
      <c r="O569" s="534">
        <f t="shared" si="138"/>
        <v>0</v>
      </c>
    </row>
    <row r="570" spans="1:16" s="410" customFormat="1" ht="16.5" hidden="1" thickTop="1" x14ac:dyDescent="0.25">
      <c r="A570" s="389" t="s">
        <v>1122</v>
      </c>
      <c r="B570" s="354" t="s">
        <v>593</v>
      </c>
      <c r="C570" s="353" t="s">
        <v>153</v>
      </c>
      <c r="D570" s="521">
        <v>2.4</v>
      </c>
      <c r="E570" s="533">
        <v>671.55840000000001</v>
      </c>
      <c r="F570" s="533">
        <f t="shared" si="134"/>
        <v>1611.7401600000001</v>
      </c>
      <c r="G570" s="533"/>
      <c r="H570" s="533"/>
      <c r="I570" s="534">
        <f t="shared" si="135"/>
        <v>1611.7401600000001</v>
      </c>
      <c r="J570" s="462"/>
      <c r="K570" s="533">
        <v>671.55840000000001</v>
      </c>
      <c r="L570" s="533">
        <f t="shared" si="136"/>
        <v>0</v>
      </c>
      <c r="M570" s="533"/>
      <c r="N570" s="533"/>
      <c r="O570" s="534">
        <f t="shared" si="138"/>
        <v>0</v>
      </c>
    </row>
    <row r="571" spans="1:16" ht="22.5" hidden="1" customHeight="1" x14ac:dyDescent="0.25">
      <c r="A571" s="389" t="s">
        <v>1123</v>
      </c>
      <c r="B571" s="354" t="s">
        <v>594</v>
      </c>
      <c r="C571" s="353" t="s">
        <v>171</v>
      </c>
      <c r="D571" s="521">
        <v>2.2999999999999998</v>
      </c>
      <c r="E571" s="533">
        <v>17405.925984000001</v>
      </c>
      <c r="F571" s="533">
        <f t="shared" si="134"/>
        <v>40033.629763199999</v>
      </c>
      <c r="G571" s="533">
        <v>6006</v>
      </c>
      <c r="H571" s="533">
        <f>G571*D571</f>
        <v>13813.8</v>
      </c>
      <c r="I571" s="534">
        <f t="shared" si="135"/>
        <v>53847.429763199994</v>
      </c>
      <c r="J571" s="462"/>
      <c r="K571" s="494">
        <v>17405.925984000001</v>
      </c>
      <c r="L571" s="494">
        <f t="shared" si="136"/>
        <v>0</v>
      </c>
      <c r="M571" s="494">
        <v>6006</v>
      </c>
      <c r="N571" s="494">
        <f>M571*J571</f>
        <v>0</v>
      </c>
      <c r="O571" s="554">
        <f t="shared" si="138"/>
        <v>0</v>
      </c>
    </row>
    <row r="572" spans="1:16" ht="17.45" hidden="1" customHeight="1" x14ac:dyDescent="0.25">
      <c r="A572" s="389" t="s">
        <v>1124</v>
      </c>
      <c r="B572" s="354" t="s">
        <v>595</v>
      </c>
      <c r="C572" s="353" t="s">
        <v>171</v>
      </c>
      <c r="D572" s="521">
        <v>0.8</v>
      </c>
      <c r="E572" s="533">
        <v>2601.3455999999996</v>
      </c>
      <c r="F572" s="533">
        <f t="shared" si="134"/>
        <v>2081.0764799999997</v>
      </c>
      <c r="G572" s="533">
        <v>2059.2000000000003</v>
      </c>
      <c r="H572" s="533">
        <f>G572*D572</f>
        <v>1647.3600000000004</v>
      </c>
      <c r="I572" s="534">
        <f t="shared" si="135"/>
        <v>3728.4364800000003</v>
      </c>
      <c r="J572" s="462"/>
      <c r="K572" s="494">
        <v>2601.3455999999996</v>
      </c>
      <c r="L572" s="494">
        <f t="shared" si="136"/>
        <v>0</v>
      </c>
      <c r="M572" s="494">
        <v>2059.2000000000003</v>
      </c>
      <c r="N572" s="494">
        <f>M572*J572</f>
        <v>0</v>
      </c>
      <c r="O572" s="554">
        <f t="shared" si="138"/>
        <v>0</v>
      </c>
    </row>
    <row r="573" spans="1:16" ht="17.45" hidden="1" customHeight="1" x14ac:dyDescent="0.25">
      <c r="A573" s="389" t="s">
        <v>1125</v>
      </c>
      <c r="B573" s="354" t="s">
        <v>596</v>
      </c>
      <c r="C573" s="353" t="s">
        <v>171</v>
      </c>
      <c r="D573" s="521">
        <v>3.5</v>
      </c>
      <c r="E573" s="533">
        <v>2682.4607999999998</v>
      </c>
      <c r="F573" s="533">
        <f t="shared" si="134"/>
        <v>9388.612799999999</v>
      </c>
      <c r="G573" s="533">
        <v>2162.1600000000003</v>
      </c>
      <c r="H573" s="533">
        <f>G573*D573</f>
        <v>7567.5600000000013</v>
      </c>
      <c r="I573" s="534">
        <f t="shared" si="135"/>
        <v>16956.1728</v>
      </c>
      <c r="J573" s="462"/>
      <c r="K573" s="494">
        <v>2682.4607999999998</v>
      </c>
      <c r="L573" s="494">
        <f t="shared" si="136"/>
        <v>0</v>
      </c>
      <c r="M573" s="494">
        <v>2162.1600000000003</v>
      </c>
      <c r="N573" s="494">
        <f>M573*J573</f>
        <v>0</v>
      </c>
      <c r="O573" s="554">
        <f t="shared" si="138"/>
        <v>0</v>
      </c>
    </row>
    <row r="574" spans="1:16" s="410" customFormat="1" ht="17.45" hidden="1" customHeight="1" x14ac:dyDescent="0.25">
      <c r="A574" s="389" t="s">
        <v>1126</v>
      </c>
      <c r="B574" s="354" t="s">
        <v>597</v>
      </c>
      <c r="C574" s="353" t="s">
        <v>153</v>
      </c>
      <c r="D574" s="521">
        <v>25.3</v>
      </c>
      <c r="E574" s="533">
        <v>297.108</v>
      </c>
      <c r="F574" s="533">
        <f t="shared" si="134"/>
        <v>7516.8324000000002</v>
      </c>
      <c r="G574" s="533"/>
      <c r="H574" s="533"/>
      <c r="I574" s="534">
        <f t="shared" si="135"/>
        <v>7516.8324000000002</v>
      </c>
      <c r="J574" s="462"/>
      <c r="K574" s="533">
        <v>297.108</v>
      </c>
      <c r="L574" s="533">
        <f t="shared" si="136"/>
        <v>0</v>
      </c>
      <c r="M574" s="533"/>
      <c r="N574" s="533"/>
      <c r="O574" s="534">
        <f t="shared" si="138"/>
        <v>0</v>
      </c>
    </row>
    <row r="575" spans="1:16" s="410" customFormat="1" ht="26.25" hidden="1" thickTop="1" x14ac:dyDescent="0.25">
      <c r="A575" s="389" t="s">
        <v>1127</v>
      </c>
      <c r="B575" s="354" t="s">
        <v>598</v>
      </c>
      <c r="C575" s="353" t="s">
        <v>153</v>
      </c>
      <c r="D575" s="521">
        <v>50.6</v>
      </c>
      <c r="E575" s="533">
        <v>594.21600000000001</v>
      </c>
      <c r="F575" s="533">
        <f t="shared" si="134"/>
        <v>30067.329600000001</v>
      </c>
      <c r="G575" s="533"/>
      <c r="H575" s="533"/>
      <c r="I575" s="534">
        <f t="shared" si="135"/>
        <v>30067.329600000001</v>
      </c>
      <c r="J575" s="462"/>
      <c r="K575" s="533">
        <v>594.21600000000001</v>
      </c>
      <c r="L575" s="533">
        <f t="shared" si="136"/>
        <v>0</v>
      </c>
      <c r="M575" s="533"/>
      <c r="N575" s="533"/>
      <c r="O575" s="534">
        <f t="shared" si="138"/>
        <v>0</v>
      </c>
    </row>
    <row r="576" spans="1:16" s="410" customFormat="1" ht="17.45" hidden="1" customHeight="1" x14ac:dyDescent="0.25">
      <c r="A576" s="415" t="s">
        <v>1128</v>
      </c>
      <c r="B576" s="414" t="s">
        <v>599</v>
      </c>
      <c r="C576" s="476" t="s">
        <v>153</v>
      </c>
      <c r="D576" s="526">
        <v>120</v>
      </c>
      <c r="E576" s="533">
        <v>2716.4160000000002</v>
      </c>
      <c r="F576" s="533">
        <f t="shared" si="134"/>
        <v>325969.92000000004</v>
      </c>
      <c r="G576" s="533"/>
      <c r="H576" s="533"/>
      <c r="I576" s="534">
        <f t="shared" si="135"/>
        <v>325969.92000000004</v>
      </c>
      <c r="J576" s="495"/>
      <c r="K576" s="533">
        <v>2716.4160000000002</v>
      </c>
      <c r="L576" s="533">
        <f t="shared" si="136"/>
        <v>0</v>
      </c>
      <c r="M576" s="533"/>
      <c r="N576" s="533"/>
      <c r="O576" s="534">
        <f t="shared" si="138"/>
        <v>0</v>
      </c>
    </row>
    <row r="577" spans="1:46" s="410" customFormat="1" ht="17.45" hidden="1" customHeight="1" thickBot="1" x14ac:dyDescent="0.3">
      <c r="A577" s="390" t="s">
        <v>1129</v>
      </c>
      <c r="B577" s="378" t="s">
        <v>600</v>
      </c>
      <c r="C577" s="377" t="s">
        <v>32</v>
      </c>
      <c r="D577" s="535">
        <v>2</v>
      </c>
      <c r="E577" s="536">
        <v>2273.1120000000001</v>
      </c>
      <c r="F577" s="537">
        <f t="shared" si="134"/>
        <v>4546.2240000000002</v>
      </c>
      <c r="G577" s="537"/>
      <c r="H577" s="537"/>
      <c r="I577" s="538">
        <f t="shared" si="135"/>
        <v>4546.2240000000002</v>
      </c>
      <c r="J577" s="496"/>
      <c r="K577" s="536">
        <v>2273.1120000000001</v>
      </c>
      <c r="L577" s="537">
        <f t="shared" si="136"/>
        <v>0</v>
      </c>
      <c r="M577" s="537"/>
      <c r="N577" s="537"/>
      <c r="O577" s="538">
        <f t="shared" si="138"/>
        <v>0</v>
      </c>
    </row>
    <row r="578" spans="1:46" ht="17.45" customHeight="1" thickTop="1" x14ac:dyDescent="0.25">
      <c r="A578" s="499"/>
      <c r="B578" s="499"/>
      <c r="C578" s="499"/>
      <c r="D578" s="507"/>
      <c r="E578" s="507" t="s">
        <v>49</v>
      </c>
      <c r="F578" s="507">
        <f>F29+F70+F90+F95+F147+F163+F185+F244+F259+F262+F270+F277+F290+F359+F376+F411+F424+F463+F482+F487+F492+F505+F563</f>
        <v>218086487.08115825</v>
      </c>
      <c r="G578" s="507"/>
      <c r="H578" s="507">
        <f>H29+H70+H90+H95+H147+H163+H185+H244+H259+H262+H270+H277+H290+H359+H376+H411+H424+H463+H482+H487+H492+H505+H563</f>
        <v>295074337.56827503</v>
      </c>
      <c r="I578" s="507">
        <f>(I29+I70+I90+I95+I147+I163+I185+I244+I259+I262+I270+I277+I290+I359+I376+I411+I424+I463+I482+I487+I492+I505+I563)-0.01</f>
        <v>513899999.99943328</v>
      </c>
      <c r="J578" s="574" t="s">
        <v>35</v>
      </c>
      <c r="K578" s="575"/>
      <c r="L578" s="555">
        <f>ROUND((L563+L505+L492+L487+L482+L463+L424+L411+L376+L359+L290+L277+L270+L262+L259+L244+L185+L163+L147+L95+L90+L70+L29),0)</f>
        <v>70807440</v>
      </c>
      <c r="M578" s="575"/>
      <c r="N578" s="555">
        <f>ROUND((N563+N505+N492+N487+N482+N463+N424+N411+N376+N359+N290+N277+N270+N262+N259+N244+N185+N163+N147+N95+N90+N70+N29),0)</f>
        <v>91238140</v>
      </c>
      <c r="O578" s="555">
        <f>ROUND((O563+O505+O492+O487+O482+O463+O424+O411+O376+O359+O290+O277+O270+O262+O259+O244+O185+O163+O147+O95+O90+O70+O29),0)</f>
        <v>162045579</v>
      </c>
      <c r="P578" s="589"/>
    </row>
    <row r="579" spans="1:46" ht="17.45" customHeight="1" x14ac:dyDescent="0.25">
      <c r="A579" s="499"/>
      <c r="B579" s="499"/>
      <c r="C579" s="499"/>
      <c r="D579" s="507"/>
      <c r="E579" s="507" t="s">
        <v>601</v>
      </c>
      <c r="F579" s="507">
        <f>ROUND((F578/1.2*0.2),0)</f>
        <v>36347748</v>
      </c>
      <c r="G579" s="507"/>
      <c r="H579" s="507">
        <f>ROUND((H578/1.2*0.2),0)</f>
        <v>49179056</v>
      </c>
      <c r="I579" s="507">
        <f>ROUND((I578/1.2*0.2),0)</f>
        <v>85650000</v>
      </c>
      <c r="J579" s="576" t="s">
        <v>601</v>
      </c>
      <c r="K579" s="576"/>
      <c r="L579" s="577">
        <f>ROUND((L578/1.2*0.2),0)</f>
        <v>11801240</v>
      </c>
      <c r="M579" s="576"/>
      <c r="N579" s="577">
        <f>ROUND((N578/1.2*0.2),0)</f>
        <v>15206357</v>
      </c>
      <c r="O579" s="577">
        <f>ROUND((O578/1.2*0.2),0)</f>
        <v>27007597</v>
      </c>
      <c r="P579" s="412"/>
    </row>
    <row r="580" spans="1:46" ht="17.45" customHeight="1" x14ac:dyDescent="0.25"/>
    <row r="581" spans="1:46" ht="17.45" customHeight="1" x14ac:dyDescent="0.25"/>
    <row r="582" spans="1:46" s="305" customFormat="1" ht="12" x14ac:dyDescent="0.2">
      <c r="A582" s="407" t="s">
        <v>38</v>
      </c>
      <c r="B582" s="302" t="s">
        <v>44</v>
      </c>
      <c r="C582" s="715"/>
      <c r="D582" s="715"/>
      <c r="E582" s="715"/>
      <c r="F582" s="715"/>
      <c r="G582" s="715"/>
      <c r="H582" s="715"/>
      <c r="I582" s="716" t="s">
        <v>45</v>
      </c>
      <c r="J582" s="716"/>
      <c r="K582" s="716"/>
      <c r="L582" s="716"/>
      <c r="M582" s="716"/>
      <c r="N582" s="716"/>
      <c r="O582" s="498"/>
      <c r="P582" s="304"/>
      <c r="Q582" s="304"/>
      <c r="R582" s="304"/>
      <c r="S582" s="304"/>
      <c r="T582" s="304"/>
      <c r="U582" s="304"/>
      <c r="V582" s="304"/>
      <c r="W582" s="304"/>
      <c r="X582" s="304"/>
      <c r="Y582" s="304"/>
      <c r="Z582" s="304"/>
      <c r="AA582" s="304"/>
      <c r="AB582" s="304"/>
      <c r="AC582" s="304"/>
      <c r="AD582" s="304"/>
      <c r="AE582" s="304"/>
      <c r="AF582" s="304"/>
      <c r="AG582" s="304"/>
      <c r="AH582" s="304"/>
      <c r="AI582" s="304"/>
      <c r="AJ582" s="304"/>
      <c r="AK582" s="304"/>
      <c r="AL582" s="304"/>
      <c r="AM582" s="304"/>
      <c r="AN582" s="304"/>
      <c r="AO582" s="304"/>
      <c r="AP582" s="304"/>
      <c r="AQ582" s="304" t="s">
        <v>5</v>
      </c>
      <c r="AR582" s="304" t="s">
        <v>39</v>
      </c>
      <c r="AS582" s="304"/>
      <c r="AT582" s="304"/>
    </row>
    <row r="583" spans="1:46" s="306" customFormat="1" ht="54" customHeight="1" x14ac:dyDescent="0.25">
      <c r="A583" s="407"/>
      <c r="B583" s="714" t="s">
        <v>40</v>
      </c>
      <c r="C583" s="714"/>
      <c r="D583" s="714"/>
      <c r="E583" s="714"/>
      <c r="F583" s="714"/>
      <c r="G583" s="714"/>
      <c r="H583" s="714"/>
      <c r="I583" s="714"/>
      <c r="J583" s="714"/>
      <c r="K583" s="714"/>
      <c r="L583" s="714"/>
      <c r="M583" s="714"/>
      <c r="N583" s="714"/>
      <c r="P583" s="307"/>
      <c r="Q583" s="307"/>
      <c r="R583" s="307"/>
      <c r="S583" s="307"/>
      <c r="T583" s="307"/>
      <c r="U583" s="307"/>
      <c r="V583" s="307"/>
      <c r="W583" s="307"/>
      <c r="X583" s="307"/>
      <c r="Y583" s="307"/>
      <c r="Z583" s="307"/>
      <c r="AA583" s="307"/>
      <c r="AB583" s="307"/>
      <c r="AC583" s="307"/>
      <c r="AD583" s="307"/>
      <c r="AE583" s="307"/>
      <c r="AF583" s="307"/>
      <c r="AG583" s="307"/>
      <c r="AH583" s="307"/>
      <c r="AI583" s="307"/>
      <c r="AJ583" s="307"/>
      <c r="AK583" s="307"/>
      <c r="AL583" s="307"/>
      <c r="AM583" s="307"/>
      <c r="AN583" s="307"/>
      <c r="AO583" s="307"/>
      <c r="AP583" s="307"/>
      <c r="AQ583" s="307"/>
      <c r="AR583" s="307"/>
      <c r="AS583" s="307"/>
      <c r="AT583" s="307"/>
    </row>
    <row r="584" spans="1:46" s="305" customFormat="1" ht="12" x14ac:dyDescent="0.2">
      <c r="A584" s="407" t="s">
        <v>41</v>
      </c>
      <c r="B584" s="302" t="s">
        <v>46</v>
      </c>
      <c r="C584" s="715"/>
      <c r="D584" s="715"/>
      <c r="E584" s="715"/>
      <c r="F584" s="715"/>
      <c r="G584" s="715"/>
      <c r="H584" s="715"/>
      <c r="I584" s="716" t="s">
        <v>47</v>
      </c>
      <c r="J584" s="716"/>
      <c r="K584" s="716"/>
      <c r="L584" s="716"/>
      <c r="M584" s="716"/>
      <c r="N584" s="716"/>
      <c r="O584" s="498"/>
      <c r="P584" s="304"/>
      <c r="Q584" s="304"/>
      <c r="R584" s="304"/>
      <c r="S584" s="304"/>
      <c r="T584" s="304"/>
      <c r="U584" s="304"/>
      <c r="V584" s="304"/>
      <c r="W584" s="304"/>
      <c r="X584" s="304"/>
      <c r="Y584" s="304"/>
      <c r="Z584" s="304"/>
      <c r="AA584" s="304"/>
      <c r="AB584" s="304"/>
      <c r="AC584" s="304"/>
      <c r="AD584" s="304"/>
      <c r="AE584" s="304"/>
      <c r="AF584" s="304"/>
      <c r="AG584" s="304"/>
      <c r="AH584" s="304"/>
      <c r="AI584" s="304"/>
      <c r="AJ584" s="304"/>
      <c r="AK584" s="304"/>
      <c r="AL584" s="304"/>
      <c r="AM584" s="304"/>
      <c r="AN584" s="304"/>
      <c r="AO584" s="304"/>
      <c r="AP584" s="304"/>
      <c r="AQ584" s="304"/>
      <c r="AR584" s="304"/>
      <c r="AS584" s="304" t="s">
        <v>5</v>
      </c>
      <c r="AT584" s="304" t="s">
        <v>39</v>
      </c>
    </row>
    <row r="585" spans="1:46" s="306" customFormat="1" ht="18.75" customHeight="1" x14ac:dyDescent="0.25">
      <c r="A585" s="407"/>
      <c r="B585" s="714" t="s">
        <v>40</v>
      </c>
      <c r="C585" s="714"/>
      <c r="D585" s="714"/>
      <c r="E585" s="714"/>
      <c r="F585" s="714"/>
      <c r="G585" s="714"/>
      <c r="H585" s="714"/>
      <c r="I585" s="714"/>
      <c r="J585" s="714"/>
      <c r="K585" s="714"/>
      <c r="L585" s="714"/>
      <c r="M585" s="714"/>
      <c r="N585" s="714"/>
      <c r="O585" s="308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  <c r="AJ585" s="307"/>
      <c r="AK585" s="307"/>
      <c r="AL585" s="307"/>
      <c r="AM585" s="307"/>
      <c r="AN585" s="307"/>
      <c r="AO585" s="307"/>
      <c r="AP585" s="307"/>
      <c r="AQ585" s="307"/>
      <c r="AR585" s="307"/>
      <c r="AS585" s="307"/>
      <c r="AT585" s="307"/>
    </row>
    <row r="586" spans="1:46" customFormat="1" x14ac:dyDescent="0.25">
      <c r="A586" s="479"/>
      <c r="B586" s="446"/>
      <c r="C586" s="446"/>
      <c r="D586" s="420"/>
      <c r="E586" s="420"/>
      <c r="F586" s="420"/>
      <c r="G586" s="420"/>
      <c r="H586" s="420"/>
      <c r="I586" s="420"/>
      <c r="J586" s="446"/>
      <c r="K586" s="446"/>
      <c r="L586" s="446"/>
      <c r="M586" s="446"/>
      <c r="N586" s="446"/>
      <c r="O586" s="439"/>
    </row>
    <row r="587" spans="1:46" x14ac:dyDescent="0.25">
      <c r="B587" s="480"/>
    </row>
  </sheetData>
  <autoFilter ref="A26:P579" xr:uid="{00000000-0009-0000-0000-000001000000}">
    <filterColumn colId="4" showButton="0"/>
    <filterColumn colId="6" showButton="0"/>
    <filterColumn colId="10" showButton="0"/>
    <filterColumn colId="12" showButton="0"/>
    <filterColumn colId="15">
      <colorFilter dxfId="20"/>
    </filterColumn>
  </autoFilter>
  <mergeCells count="39">
    <mergeCell ref="B585:N585"/>
    <mergeCell ref="C582:H582"/>
    <mergeCell ref="I582:N582"/>
    <mergeCell ref="B583:N583"/>
    <mergeCell ref="C584:H584"/>
    <mergeCell ref="I584:N584"/>
    <mergeCell ref="J26:J27"/>
    <mergeCell ref="K26:L26"/>
    <mergeCell ref="M26:N26"/>
    <mergeCell ref="O26:O27"/>
    <mergeCell ref="B22:L22"/>
    <mergeCell ref="B23:L23"/>
    <mergeCell ref="B24:L24"/>
    <mergeCell ref="G26:H26"/>
    <mergeCell ref="I26:I27"/>
    <mergeCell ref="A26:A27"/>
    <mergeCell ref="B26:B27"/>
    <mergeCell ref="C26:C27"/>
    <mergeCell ref="D26:D27"/>
    <mergeCell ref="E26:F26"/>
    <mergeCell ref="M14:O14"/>
    <mergeCell ref="M15:O15"/>
    <mergeCell ref="M16:O16"/>
    <mergeCell ref="M17:O17"/>
    <mergeCell ref="L19:L20"/>
    <mergeCell ref="M19:M20"/>
    <mergeCell ref="N19:O19"/>
    <mergeCell ref="M13:O13"/>
    <mergeCell ref="M2:O2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12:O12"/>
  </mergeCells>
  <conditionalFormatting sqref="B43">
    <cfRule type="duplicateValues" dxfId="19" priority="9" stopIfTrue="1"/>
  </conditionalFormatting>
  <conditionalFormatting sqref="B44">
    <cfRule type="duplicateValues" dxfId="18" priority="8" stopIfTrue="1"/>
  </conditionalFormatting>
  <conditionalFormatting sqref="B45">
    <cfRule type="duplicateValues" dxfId="17" priority="7" stopIfTrue="1"/>
  </conditionalFormatting>
  <conditionalFormatting sqref="B46">
    <cfRule type="duplicateValues" dxfId="16" priority="6" stopIfTrue="1"/>
  </conditionalFormatting>
  <conditionalFormatting sqref="B47">
    <cfRule type="duplicateValues" dxfId="15" priority="5" stopIfTrue="1"/>
  </conditionalFormatting>
  <conditionalFormatting sqref="B48">
    <cfRule type="duplicateValues" dxfId="14" priority="4" stopIfTrue="1"/>
  </conditionalFormatting>
  <conditionalFormatting sqref="B75">
    <cfRule type="duplicateValues" dxfId="13" priority="3" stopIfTrue="1"/>
  </conditionalFormatting>
  <conditionalFormatting sqref="B354:B355 B324:B327 B340 B347 B357:B358 B356:C356">
    <cfRule type="duplicateValues" dxfId="12" priority="2" stopIfTrue="1"/>
  </conditionalFormatting>
  <conditionalFormatting sqref="B49">
    <cfRule type="duplicateValues" dxfId="11" priority="10" stopIfTrue="1"/>
  </conditionalFormatting>
  <conditionalFormatting sqref="D356">
    <cfRule type="duplicateValues" dxfId="10" priority="1" stopIfTrue="1"/>
  </conditionalFormatting>
  <pageMargins left="0.23622047244094491" right="0.23622047244094491" top="0.74803149606299213" bottom="0" header="0.31496062992125984" footer="0"/>
  <pageSetup paperSize="9" scale="52" fitToHeight="100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6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9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9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29" t="s">
        <v>0</v>
      </c>
      <c r="N2" s="730"/>
      <c r="O2" s="731"/>
    </row>
    <row r="3" spans="1:29" s="2" customFormat="1" x14ac:dyDescent="0.25">
      <c r="A3" s="392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729" t="s">
        <v>2</v>
      </c>
      <c r="N3" s="730"/>
      <c r="O3" s="731"/>
    </row>
    <row r="4" spans="1:29" s="2" customFormat="1" x14ac:dyDescent="0.25">
      <c r="A4" s="392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732"/>
      <c r="N4" s="733"/>
      <c r="O4" s="734"/>
    </row>
    <row r="5" spans="1:29" s="2" customFormat="1" ht="12.6" customHeight="1" x14ac:dyDescent="0.25">
      <c r="A5" s="393" t="s">
        <v>3</v>
      </c>
      <c r="B5" s="273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738"/>
      <c r="N5" s="736"/>
      <c r="O5" s="737"/>
      <c r="T5" s="4" t="s">
        <v>5</v>
      </c>
      <c r="U5" s="4" t="s">
        <v>5</v>
      </c>
    </row>
    <row r="6" spans="1:29" s="2" customFormat="1" x14ac:dyDescent="0.25">
      <c r="A6" s="392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732"/>
      <c r="N6" s="733"/>
      <c r="O6" s="734"/>
    </row>
    <row r="7" spans="1:29" s="2" customFormat="1" ht="14.45" customHeight="1" x14ac:dyDescent="0.25">
      <c r="A7" s="393" t="s">
        <v>7</v>
      </c>
      <c r="B7" s="274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735" t="s">
        <v>42</v>
      </c>
      <c r="N7" s="736"/>
      <c r="O7" s="737"/>
      <c r="V7" s="275"/>
      <c r="W7" s="4"/>
    </row>
    <row r="8" spans="1:29" s="2" customFormat="1" x14ac:dyDescent="0.25">
      <c r="A8" s="392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732"/>
      <c r="N8" s="733"/>
      <c r="O8" s="734"/>
    </row>
    <row r="9" spans="1:29" s="2" customFormat="1" x14ac:dyDescent="0.25">
      <c r="A9" s="393" t="s">
        <v>8</v>
      </c>
      <c r="B9" s="274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735" t="s">
        <v>43</v>
      </c>
      <c r="N9" s="736"/>
      <c r="O9" s="737"/>
      <c r="X9" s="4"/>
      <c r="Y9" s="4"/>
    </row>
    <row r="10" spans="1:29" s="2" customFormat="1" ht="16.5" customHeight="1" x14ac:dyDescent="0.25">
      <c r="A10" s="392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732"/>
      <c r="N10" s="733"/>
      <c r="O10" s="734"/>
    </row>
    <row r="11" spans="1:29" s="2" customFormat="1" ht="27.75" customHeight="1" x14ac:dyDescent="0.25">
      <c r="A11" s="394" t="s">
        <v>9</v>
      </c>
      <c r="B11" s="274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738"/>
      <c r="N11" s="736"/>
      <c r="O11" s="737"/>
      <c r="Z11" s="275"/>
    </row>
    <row r="12" spans="1:29" s="2" customFormat="1" x14ac:dyDescent="0.25">
      <c r="A12" s="392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32"/>
      <c r="N12" s="733"/>
      <c r="O12" s="734"/>
    </row>
    <row r="13" spans="1:29" s="2" customFormat="1" x14ac:dyDescent="0.25">
      <c r="A13" s="394" t="s">
        <v>11</v>
      </c>
      <c r="B13" s="274" t="s">
        <v>137</v>
      </c>
      <c r="C13" s="268"/>
      <c r="D13" s="269"/>
      <c r="E13" s="269"/>
      <c r="F13" s="269"/>
      <c r="G13" s="269"/>
      <c r="H13" s="269"/>
      <c r="I13" s="269"/>
      <c r="J13" s="269"/>
      <c r="K13" s="269"/>
      <c r="L13" s="1"/>
      <c r="M13" s="738"/>
      <c r="N13" s="736"/>
      <c r="O13" s="737"/>
      <c r="AA13" s="275"/>
    </row>
    <row r="14" spans="1:29" s="2" customFormat="1" x14ac:dyDescent="0.25">
      <c r="A14" s="392"/>
      <c r="B14" s="272" t="s">
        <v>12</v>
      </c>
      <c r="C14" s="269"/>
      <c r="D14" s="269"/>
      <c r="E14" s="269"/>
      <c r="F14" s="270"/>
      <c r="G14" s="269"/>
      <c r="H14" s="271"/>
      <c r="I14" s="269"/>
      <c r="J14" s="269"/>
      <c r="K14" s="269"/>
      <c r="L14" s="3" t="s">
        <v>13</v>
      </c>
      <c r="M14" s="729"/>
      <c r="N14" s="730"/>
      <c r="O14" s="731"/>
    </row>
    <row r="15" spans="1:29" s="2" customFormat="1" ht="15" customHeight="1" x14ac:dyDescent="0.25">
      <c r="A15" s="392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740" t="s">
        <v>136</v>
      </c>
      <c r="N15" s="741"/>
      <c r="O15" s="742"/>
      <c r="AB15" s="4" t="s">
        <v>5</v>
      </c>
    </row>
    <row r="16" spans="1:29" s="2" customFormat="1" x14ac:dyDescent="0.25">
      <c r="A16" s="395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743" t="s">
        <v>603</v>
      </c>
      <c r="N16" s="744"/>
      <c r="O16" s="745"/>
      <c r="AC16" s="4" t="s">
        <v>5</v>
      </c>
    </row>
    <row r="17" spans="1:21" s="2" customFormat="1" x14ac:dyDescent="0.25">
      <c r="A17" s="395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729"/>
      <c r="N17" s="730"/>
      <c r="O17" s="731"/>
    </row>
    <row r="18" spans="1:21" s="2" customFormat="1" x14ac:dyDescent="0.25">
      <c r="A18" s="395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95"/>
      <c r="B19" s="7"/>
      <c r="C19" s="7"/>
      <c r="D19" s="7"/>
      <c r="E19" s="7"/>
      <c r="F19" s="7"/>
      <c r="G19" s="7"/>
      <c r="H19" s="10"/>
      <c r="I19" s="7"/>
      <c r="J19" s="7"/>
      <c r="K19" s="8"/>
      <c r="L19" s="746" t="s">
        <v>18</v>
      </c>
      <c r="M19" s="746" t="s">
        <v>19</v>
      </c>
      <c r="N19" s="747" t="s">
        <v>20</v>
      </c>
      <c r="O19" s="747"/>
    </row>
    <row r="20" spans="1:21" s="2" customFormat="1" x14ac:dyDescent="0.25">
      <c r="A20" s="395"/>
      <c r="B20" s="7"/>
      <c r="C20" s="7"/>
      <c r="D20" s="7"/>
      <c r="E20" s="7"/>
      <c r="F20" s="7"/>
      <c r="G20" s="7"/>
      <c r="H20" s="10"/>
      <c r="I20" s="7"/>
      <c r="J20" s="7"/>
      <c r="K20" s="8"/>
      <c r="L20" s="746"/>
      <c r="M20" s="746"/>
      <c r="N20" s="172" t="s">
        <v>21</v>
      </c>
      <c r="O20" s="172" t="s">
        <v>22</v>
      </c>
    </row>
    <row r="21" spans="1:21" s="2" customFormat="1" x14ac:dyDescent="0.25">
      <c r="A21" s="395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71">
        <v>45352</v>
      </c>
      <c r="O21" s="156">
        <v>45376</v>
      </c>
    </row>
    <row r="22" spans="1:21" s="2" customFormat="1" x14ac:dyDescent="0.25">
      <c r="A22" s="395"/>
      <c r="B22" s="712" t="s">
        <v>23</v>
      </c>
      <c r="C22" s="712"/>
      <c r="D22" s="712"/>
      <c r="E22" s="712"/>
      <c r="F22" s="712"/>
      <c r="G22" s="712"/>
      <c r="H22" s="712"/>
      <c r="I22" s="712"/>
      <c r="J22" s="712"/>
      <c r="K22" s="712"/>
      <c r="L22" s="712"/>
      <c r="M22" s="171"/>
      <c r="N22" s="171"/>
      <c r="O22" s="1"/>
    </row>
    <row r="23" spans="1:21" s="2" customFormat="1" x14ac:dyDescent="0.25">
      <c r="A23" s="395"/>
      <c r="B23" s="712" t="s">
        <v>25</v>
      </c>
      <c r="C23" s="712"/>
      <c r="D23" s="712"/>
      <c r="E23" s="712"/>
      <c r="F23" s="712"/>
      <c r="G23" s="712"/>
      <c r="H23" s="712"/>
      <c r="I23" s="712"/>
      <c r="J23" s="712"/>
      <c r="K23" s="712"/>
      <c r="L23" s="712"/>
      <c r="M23" s="171"/>
      <c r="N23" s="171"/>
      <c r="O23" s="1"/>
    </row>
    <row r="24" spans="1:21" ht="21" customHeight="1" x14ac:dyDescent="0.25">
      <c r="B24" s="739" t="s">
        <v>602</v>
      </c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21" ht="10.5" customHeight="1" x14ac:dyDescent="0.25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</row>
    <row r="26" spans="1:21" s="197" customFormat="1" ht="39" customHeight="1" x14ac:dyDescent="0.25">
      <c r="A26" s="719" t="s">
        <v>48</v>
      </c>
      <c r="B26" s="720" t="s">
        <v>139</v>
      </c>
      <c r="C26" s="721" t="s">
        <v>140</v>
      </c>
      <c r="D26" s="721" t="s">
        <v>141</v>
      </c>
      <c r="E26" s="722" t="s">
        <v>142</v>
      </c>
      <c r="F26" s="722"/>
      <c r="G26" s="722" t="s">
        <v>143</v>
      </c>
      <c r="H26" s="722"/>
      <c r="I26" s="722" t="s">
        <v>144</v>
      </c>
      <c r="J26" s="717" t="s">
        <v>141</v>
      </c>
      <c r="K26" s="718" t="s">
        <v>142</v>
      </c>
      <c r="L26" s="711"/>
      <c r="M26" s="718" t="s">
        <v>143</v>
      </c>
      <c r="N26" s="711"/>
      <c r="O26" s="718" t="s">
        <v>144</v>
      </c>
      <c r="P26" s="727" t="s">
        <v>141</v>
      </c>
      <c r="Q26" s="723" t="s">
        <v>142</v>
      </c>
      <c r="R26" s="724"/>
      <c r="S26" s="723" t="s">
        <v>143</v>
      </c>
      <c r="T26" s="724"/>
      <c r="U26" s="725" t="s">
        <v>144</v>
      </c>
    </row>
    <row r="27" spans="1:21" s="197" customFormat="1" ht="27.75" hidden="1" customHeight="1" x14ac:dyDescent="0.25">
      <c r="A27" s="701"/>
      <c r="B27" s="703"/>
      <c r="C27" s="705"/>
      <c r="D27" s="721"/>
      <c r="E27" s="278" t="s">
        <v>145</v>
      </c>
      <c r="F27" s="278" t="s">
        <v>146</v>
      </c>
      <c r="G27" s="278" t="s">
        <v>147</v>
      </c>
      <c r="H27" s="278" t="s">
        <v>146</v>
      </c>
      <c r="I27" s="722"/>
      <c r="J27" s="708"/>
      <c r="K27" s="279" t="s">
        <v>145</v>
      </c>
      <c r="L27" s="279" t="s">
        <v>146</v>
      </c>
      <c r="M27" s="279" t="s">
        <v>147</v>
      </c>
      <c r="N27" s="279" t="s">
        <v>146</v>
      </c>
      <c r="O27" s="711"/>
      <c r="P27" s="728"/>
      <c r="Q27" s="198" t="s">
        <v>145</v>
      </c>
      <c r="R27" s="198" t="s">
        <v>146</v>
      </c>
      <c r="S27" s="198" t="s">
        <v>147</v>
      </c>
      <c r="T27" s="198" t="s">
        <v>146</v>
      </c>
      <c r="U27" s="726"/>
    </row>
    <row r="28" spans="1:21" ht="25.5" x14ac:dyDescent="0.25">
      <c r="A28" s="397" t="s">
        <v>616</v>
      </c>
      <c r="B28" s="324" t="s">
        <v>148</v>
      </c>
      <c r="C28" s="325"/>
      <c r="D28" s="319"/>
      <c r="E28" s="314"/>
      <c r="F28" s="314"/>
      <c r="G28" s="314"/>
      <c r="H28" s="314"/>
      <c r="I28" s="314"/>
      <c r="J28" s="325"/>
      <c r="K28" s="333"/>
      <c r="L28" s="333"/>
      <c r="M28" s="333"/>
      <c r="N28" s="333"/>
      <c r="O28" s="333"/>
      <c r="P28" s="204"/>
      <c r="Q28" s="205"/>
      <c r="R28" s="205"/>
      <c r="S28" s="205"/>
      <c r="T28" s="205"/>
      <c r="U28" s="205"/>
    </row>
    <row r="29" spans="1:21" ht="15.75" x14ac:dyDescent="0.25">
      <c r="A29" s="398" t="s">
        <v>149</v>
      </c>
      <c r="B29" s="326" t="s">
        <v>150</v>
      </c>
      <c r="C29" s="327"/>
      <c r="D29" s="318"/>
      <c r="E29" s="312"/>
      <c r="F29" s="312">
        <f>SUM(F30:F69)</f>
        <v>22129668.290000003</v>
      </c>
      <c r="G29" s="312"/>
      <c r="H29" s="312">
        <f>SUM(H30:H69)</f>
        <v>20718057.449999996</v>
      </c>
      <c r="I29" s="312">
        <f>SUM(I30:I69)</f>
        <v>42847725.74000001</v>
      </c>
      <c r="J29" s="327"/>
      <c r="K29" s="334"/>
      <c r="L29" s="334">
        <f>SUM(L30:L69)</f>
        <v>7040059.9473931203</v>
      </c>
      <c r="M29" s="334"/>
      <c r="N29" s="334">
        <f>SUM(N30:N69)</f>
        <v>7523129.8216942362</v>
      </c>
      <c r="O29" s="334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91" t="s">
        <v>607</v>
      </c>
      <c r="B30" s="329" t="s">
        <v>133</v>
      </c>
      <c r="C30" s="330"/>
      <c r="D30" s="315"/>
      <c r="E30" s="313"/>
      <c r="F30" s="314"/>
      <c r="G30" s="314"/>
      <c r="H30" s="314"/>
      <c r="I30" s="314"/>
      <c r="J30" s="335"/>
      <c r="K30" s="336"/>
      <c r="L30" s="333"/>
      <c r="M30" s="333"/>
      <c r="N30" s="333"/>
      <c r="O30" s="333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91" t="s">
        <v>613</v>
      </c>
      <c r="B31" s="331" t="s">
        <v>151</v>
      </c>
      <c r="C31" s="328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7">
        <v>0.44</v>
      </c>
      <c r="K31" s="338">
        <v>49415</v>
      </c>
      <c r="L31" s="334">
        <f>K31*J31</f>
        <v>21742.6</v>
      </c>
      <c r="M31" s="334"/>
      <c r="N31" s="334"/>
      <c r="O31" s="334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91" t="s">
        <v>614</v>
      </c>
      <c r="B32" s="331" t="s">
        <v>152</v>
      </c>
      <c r="C32" s="328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7">
        <v>389.4</v>
      </c>
      <c r="K32" s="338">
        <v>990.36</v>
      </c>
      <c r="L32" s="334">
        <f>K32*J32</f>
        <v>385646.18400000001</v>
      </c>
      <c r="M32" s="334"/>
      <c r="N32" s="334"/>
      <c r="O32" s="334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91" t="s">
        <v>608</v>
      </c>
      <c r="B33" s="329" t="s">
        <v>154</v>
      </c>
      <c r="C33" s="330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9">
        <v>0.34</v>
      </c>
      <c r="K33" s="336">
        <v>95478</v>
      </c>
      <c r="L33" s="333">
        <f>K33*J33</f>
        <v>32462.520000000004</v>
      </c>
      <c r="M33" s="333">
        <v>229000</v>
      </c>
      <c r="N33" s="333">
        <f>M33*J33</f>
        <v>77860</v>
      </c>
      <c r="O33" s="333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91" t="s">
        <v>610</v>
      </c>
      <c r="B34" s="329" t="s">
        <v>155</v>
      </c>
      <c r="C34" s="330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5">
        <v>389.4</v>
      </c>
      <c r="K34" s="336">
        <v>2711</v>
      </c>
      <c r="L34" s="333">
        <f>K34*J34</f>
        <v>1055663.3999999999</v>
      </c>
      <c r="M34" s="333">
        <v>6573</v>
      </c>
      <c r="N34" s="333">
        <f>M34*J34</f>
        <v>2559526.1999999997</v>
      </c>
      <c r="O34" s="333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91" t="s">
        <v>609</v>
      </c>
      <c r="B35" s="329" t="s">
        <v>156</v>
      </c>
      <c r="C35" s="329"/>
      <c r="D35" s="315"/>
      <c r="E35" s="320"/>
      <c r="F35" s="313"/>
      <c r="G35" s="314"/>
      <c r="H35" s="314"/>
      <c r="I35" s="314"/>
      <c r="J35" s="335"/>
      <c r="K35" s="340"/>
      <c r="L35" s="336"/>
      <c r="M35" s="333"/>
      <c r="N35" s="333"/>
      <c r="O35" s="333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91" t="s">
        <v>615</v>
      </c>
      <c r="B36" s="332" t="s">
        <v>157</v>
      </c>
      <c r="C36" s="328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7">
        <v>536</v>
      </c>
      <c r="K36" s="338">
        <v>4955</v>
      </c>
      <c r="L36" s="334">
        <f>K36*J36</f>
        <v>2655880</v>
      </c>
      <c r="M36" s="334">
        <v>4501</v>
      </c>
      <c r="N36" s="334">
        <f>M36*J36</f>
        <v>2412536</v>
      </c>
      <c r="O36" s="334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2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2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2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2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2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2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2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2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2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91"/>
      <c r="B47" s="329" t="s">
        <v>168</v>
      </c>
      <c r="C47" s="328"/>
      <c r="D47" s="310"/>
      <c r="E47" s="311"/>
      <c r="F47" s="312"/>
      <c r="G47" s="312"/>
      <c r="H47" s="312"/>
      <c r="I47" s="312"/>
      <c r="J47" s="337"/>
      <c r="K47" s="338"/>
      <c r="L47" s="334"/>
      <c r="M47" s="334"/>
      <c r="N47" s="334"/>
      <c r="O47" s="334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91"/>
      <c r="B48" s="332" t="s">
        <v>169</v>
      </c>
      <c r="C48" s="328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7">
        <v>352.5</v>
      </c>
      <c r="K48" s="338">
        <v>378.26249999999999</v>
      </c>
      <c r="L48" s="334">
        <f t="shared" ref="L48:L69" si="10">K48*J48</f>
        <v>133337.53125</v>
      </c>
      <c r="M48" s="334">
        <v>72.930000000000007</v>
      </c>
      <c r="N48" s="334">
        <f t="shared" ref="N48:N69" si="11">M48*J48</f>
        <v>25707.825000000001</v>
      </c>
      <c r="O48" s="334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91"/>
      <c r="B49" s="332" t="s">
        <v>170</v>
      </c>
      <c r="C49" s="328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7">
        <v>7.87</v>
      </c>
      <c r="K49" s="338">
        <v>13208</v>
      </c>
      <c r="L49" s="334">
        <f t="shared" si="10"/>
        <v>103946.96</v>
      </c>
      <c r="M49" s="334">
        <v>14998</v>
      </c>
      <c r="N49" s="334">
        <f t="shared" si="11"/>
        <v>118034.26</v>
      </c>
      <c r="O49" s="334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2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2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2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2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2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2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2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2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9"/>
      <c r="B58" s="341" t="s">
        <v>180</v>
      </c>
      <c r="C58" s="330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5">
        <v>98.58</v>
      </c>
      <c r="K58" s="336">
        <v>4448.1898168301896</v>
      </c>
      <c r="L58" s="333">
        <f t="shared" si="10"/>
        <v>438502.55214312009</v>
      </c>
      <c r="M58" s="333">
        <v>3702.4359575394301</v>
      </c>
      <c r="N58" s="333">
        <f t="shared" si="11"/>
        <v>364986.13669423701</v>
      </c>
      <c r="O58" s="333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3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3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3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400"/>
      <c r="B63" s="329" t="s">
        <v>185</v>
      </c>
      <c r="C63" s="342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3">
        <v>41.2</v>
      </c>
      <c r="K63" s="344">
        <v>44343.5</v>
      </c>
      <c r="L63" s="345">
        <f t="shared" si="10"/>
        <v>1826952.2000000002</v>
      </c>
      <c r="M63" s="345">
        <v>47372</v>
      </c>
      <c r="N63" s="345">
        <f t="shared" si="11"/>
        <v>1951726.4000000001</v>
      </c>
      <c r="O63" s="345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4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5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401"/>
      <c r="B65" s="329" t="s">
        <v>187</v>
      </c>
      <c r="C65" s="346" t="s">
        <v>31</v>
      </c>
      <c r="D65" s="284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7">
        <v>15</v>
      </c>
      <c r="K65" s="345">
        <v>25728.400000000001</v>
      </c>
      <c r="L65" s="345">
        <f t="shared" si="10"/>
        <v>385926</v>
      </c>
      <c r="M65" s="345">
        <v>850.2</v>
      </c>
      <c r="N65" s="345">
        <f t="shared" si="11"/>
        <v>12753</v>
      </c>
      <c r="O65" s="345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4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5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4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5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4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5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401"/>
      <c r="B69" s="329" t="s">
        <v>191</v>
      </c>
      <c r="C69" s="346" t="s">
        <v>31</v>
      </c>
      <c r="D69" s="317">
        <v>1</v>
      </c>
      <c r="E69" s="316">
        <v>219290</v>
      </c>
      <c r="F69" s="316">
        <f t="shared" si="7"/>
        <v>219290</v>
      </c>
      <c r="G69" s="316">
        <v>155542</v>
      </c>
      <c r="H69" s="316">
        <f t="shared" si="8"/>
        <v>155542</v>
      </c>
      <c r="I69" s="316">
        <f t="shared" si="9"/>
        <v>374832</v>
      </c>
      <c r="J69" s="347"/>
      <c r="K69" s="345">
        <v>219290</v>
      </c>
      <c r="L69" s="345">
        <f t="shared" si="10"/>
        <v>0</v>
      </c>
      <c r="M69" s="345">
        <v>155542</v>
      </c>
      <c r="N69" s="345">
        <f t="shared" si="11"/>
        <v>0</v>
      </c>
      <c r="O69" s="345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8" t="s">
        <v>192</v>
      </c>
      <c r="B70" s="326" t="s">
        <v>193</v>
      </c>
      <c r="C70" s="327"/>
      <c r="D70" s="318"/>
      <c r="E70" s="312"/>
      <c r="F70" s="312">
        <f>F71+F74+F76+F81+F83+F86</f>
        <v>11518337.559999999</v>
      </c>
      <c r="G70" s="312"/>
      <c r="H70" s="312">
        <f>H71+H74+H76+H81+H83+H86</f>
        <v>20862914.249999996</v>
      </c>
      <c r="I70" s="312">
        <f>I71+I74+I76+I81+I83+I86</f>
        <v>32381251.809999995</v>
      </c>
      <c r="J70" s="327"/>
      <c r="K70" s="334"/>
      <c r="L70" s="334">
        <f>L71+L74+L76+L81+L83+L86</f>
        <v>3406557.1</v>
      </c>
      <c r="M70" s="334"/>
      <c r="N70" s="334">
        <f>N71+N74+N76+N81+N83+N86</f>
        <v>9041265</v>
      </c>
      <c r="O70" s="334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401"/>
      <c r="B71" s="329" t="s">
        <v>194</v>
      </c>
      <c r="C71" s="346"/>
      <c r="D71" s="317"/>
      <c r="E71" s="316"/>
      <c r="F71" s="316">
        <f>SUM(F72:F73)</f>
        <v>1391114.46</v>
      </c>
      <c r="G71" s="316"/>
      <c r="H71" s="316">
        <f>SUM(H72:H73)</f>
        <v>3336530</v>
      </c>
      <c r="I71" s="316">
        <f>SUM(I72:I73)</f>
        <v>4727644.46</v>
      </c>
      <c r="J71" s="347"/>
      <c r="K71" s="345"/>
      <c r="L71" s="345">
        <f>SUM(L72:L73)</f>
        <v>695557.1</v>
      </c>
      <c r="M71" s="345"/>
      <c r="N71" s="345">
        <f>SUM(N72:N73)</f>
        <v>1668265</v>
      </c>
      <c r="O71" s="345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91"/>
      <c r="B72" s="348" t="s">
        <v>195</v>
      </c>
      <c r="C72" s="337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7">
        <v>6.95</v>
      </c>
      <c r="K72" s="334">
        <v>95478</v>
      </c>
      <c r="L72" s="334">
        <f>K72*J72</f>
        <v>663572.1</v>
      </c>
      <c r="M72" s="334">
        <v>229000</v>
      </c>
      <c r="N72" s="334">
        <f>M72*J72</f>
        <v>1591550</v>
      </c>
      <c r="O72" s="334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91"/>
      <c r="B73" s="348" t="s">
        <v>196</v>
      </c>
      <c r="C73" s="337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7">
        <v>0.34</v>
      </c>
      <c r="K73" s="334">
        <v>95478</v>
      </c>
      <c r="L73" s="334">
        <v>31985</v>
      </c>
      <c r="M73" s="334">
        <v>229000</v>
      </c>
      <c r="N73" s="334">
        <v>76715</v>
      </c>
      <c r="O73" s="334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4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5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6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4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5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6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6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6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6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4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5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6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401"/>
      <c r="B83" s="329" t="s">
        <v>206</v>
      </c>
      <c r="C83" s="346"/>
      <c r="D83" s="317"/>
      <c r="E83" s="316"/>
      <c r="F83" s="316">
        <f>SUM(F84:F85)</f>
        <v>6149267.5999999996</v>
      </c>
      <c r="G83" s="316"/>
      <c r="H83" s="316">
        <f>SUM(H84:H85)</f>
        <v>16539153.999999998</v>
      </c>
      <c r="I83" s="316">
        <f>SUM(I84:I85)</f>
        <v>22688421.599999998</v>
      </c>
      <c r="J83" s="347"/>
      <c r="K83" s="345"/>
      <c r="L83" s="345">
        <f>SUM(L84:L85)</f>
        <v>2711000</v>
      </c>
      <c r="M83" s="345"/>
      <c r="N83" s="345">
        <f>SUM(N84:N85)</f>
        <v>7373000</v>
      </c>
      <c r="O83" s="345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91"/>
      <c r="B84" s="348" t="s">
        <v>207</v>
      </c>
      <c r="C84" s="349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9">
        <v>1000</v>
      </c>
      <c r="K84" s="334">
        <v>2711</v>
      </c>
      <c r="L84" s="334">
        <f>K84*J84</f>
        <v>2711000</v>
      </c>
      <c r="M84" s="334">
        <v>7373</v>
      </c>
      <c r="N84" s="334">
        <f>M84*J84</f>
        <v>7373000</v>
      </c>
      <c r="O84" s="334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6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4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5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6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6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6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81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4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5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4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5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4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5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4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5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81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81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81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81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81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81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81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81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81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81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81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81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81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81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81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81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81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81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81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81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81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81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81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81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81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81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81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81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81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81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81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81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81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81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81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81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81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81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81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81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81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81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81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81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81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81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81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81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81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81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81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81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8" t="s">
        <v>270</v>
      </c>
      <c r="B147" s="326" t="s">
        <v>271</v>
      </c>
      <c r="C147" s="327"/>
      <c r="D147" s="318"/>
      <c r="E147" s="312"/>
      <c r="F147" s="312">
        <f>SUM(F148:F163)</f>
        <v>24809405.399999999</v>
      </c>
      <c r="G147" s="312"/>
      <c r="H147" s="312">
        <f>SUM(H148:H163)</f>
        <v>62756618.200000003</v>
      </c>
      <c r="I147" s="312">
        <f>SUM(I148:I163)</f>
        <v>87566023.599999994</v>
      </c>
      <c r="J147" s="327"/>
      <c r="K147" s="334"/>
      <c r="L147" s="334">
        <f>SUM(L148:L163)</f>
        <v>10327329.25909419</v>
      </c>
      <c r="M147" s="334"/>
      <c r="N147" s="334">
        <f>SUM(N148:N163)</f>
        <v>34513430.600000001</v>
      </c>
      <c r="O147" s="334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401"/>
      <c r="B148" s="329" t="s">
        <v>272</v>
      </c>
      <c r="C148" s="346" t="s">
        <v>224</v>
      </c>
      <c r="D148" s="284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7">
        <v>6</v>
      </c>
      <c r="K148" s="345">
        <v>125450</v>
      </c>
      <c r="L148" s="345">
        <f t="shared" ref="L148:L157" si="38">K148*J148</f>
        <v>752700</v>
      </c>
      <c r="M148" s="345">
        <v>982545</v>
      </c>
      <c r="N148" s="345">
        <f t="shared" ref="N148:N157" si="39">M148*J148</f>
        <v>5895270</v>
      </c>
      <c r="O148" s="345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4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5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4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5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4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5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401"/>
      <c r="B152" s="329" t="s">
        <v>276</v>
      </c>
      <c r="C152" s="346" t="s">
        <v>153</v>
      </c>
      <c r="D152" s="284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7">
        <v>1205.2</v>
      </c>
      <c r="K152" s="345">
        <v>2655.5948880635501</v>
      </c>
      <c r="L152" s="345">
        <f t="shared" si="38"/>
        <v>3200522.9590941905</v>
      </c>
      <c r="M152" s="345">
        <v>1958</v>
      </c>
      <c r="N152" s="345">
        <f t="shared" si="39"/>
        <v>2359781.6</v>
      </c>
      <c r="O152" s="345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4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5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401"/>
      <c r="B154" s="329" t="s">
        <v>278</v>
      </c>
      <c r="C154" s="346" t="s">
        <v>224</v>
      </c>
      <c r="D154" s="284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7">
        <v>10</v>
      </c>
      <c r="K154" s="345">
        <v>637410.63</v>
      </c>
      <c r="L154" s="345">
        <f t="shared" si="38"/>
        <v>6374106.2999999998</v>
      </c>
      <c r="M154" s="345">
        <v>2625837.9</v>
      </c>
      <c r="N154" s="345">
        <f t="shared" si="39"/>
        <v>26258379</v>
      </c>
      <c r="O154" s="345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4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5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4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5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4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5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7" t="s">
        <v>281</v>
      </c>
      <c r="C158" s="248"/>
      <c r="D158" s="288"/>
      <c r="E158" s="289"/>
      <c r="F158" s="289"/>
      <c r="G158" s="289"/>
      <c r="H158" s="289"/>
      <c r="I158" s="289"/>
      <c r="J158" s="290"/>
      <c r="K158" s="291"/>
      <c r="L158" s="291"/>
      <c r="M158" s="291"/>
      <c r="N158" s="291"/>
      <c r="O158" s="291"/>
      <c r="P158" s="226">
        <f t="shared" si="16"/>
        <v>0</v>
      </c>
      <c r="Q158" s="322"/>
      <c r="R158" s="322"/>
      <c r="S158" s="322"/>
      <c r="T158" s="322"/>
      <c r="U158" s="249"/>
    </row>
    <row r="159" spans="1:21" ht="17.45" hidden="1" customHeight="1" outlineLevel="1" x14ac:dyDescent="0.25">
      <c r="A159" s="250"/>
      <c r="B159" s="287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7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4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5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4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5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4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5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81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4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5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4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5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4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5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2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4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5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2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4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5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4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5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4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5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4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5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4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5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4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5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4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5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4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5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2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4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5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4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5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4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5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4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5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4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5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4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5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81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81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81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81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81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81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81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81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81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81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81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81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81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81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81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81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81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81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81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81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81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81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81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81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81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81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81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81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81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81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81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81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81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81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81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81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81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81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81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81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81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81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81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81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81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81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81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81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81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81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81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81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81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81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81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81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81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81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81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81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81" t="s">
        <v>361</v>
      </c>
      <c r="C246" s="293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81" t="s">
        <v>362</v>
      </c>
      <c r="C247" s="293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81" t="s">
        <v>363</v>
      </c>
      <c r="C248" s="293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81" t="s">
        <v>364</v>
      </c>
      <c r="C249" s="293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81" t="s">
        <v>365</v>
      </c>
      <c r="C250" s="293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81" t="s">
        <v>366</v>
      </c>
      <c r="C251" s="293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81" t="s">
        <v>367</v>
      </c>
      <c r="C252" s="293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81" t="s">
        <v>368</v>
      </c>
      <c r="C253" s="293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81" t="s">
        <v>369</v>
      </c>
      <c r="C254" s="293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81" t="s">
        <v>370</v>
      </c>
      <c r="C255" s="293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81" t="s">
        <v>371</v>
      </c>
      <c r="C256" s="293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81" t="s">
        <v>356</v>
      </c>
      <c r="C257" s="293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81" t="s">
        <v>357</v>
      </c>
      <c r="C258" s="293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81" t="s">
        <v>268</v>
      </c>
      <c r="C259" s="293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81" t="s">
        <v>358</v>
      </c>
      <c r="C260" s="293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81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4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5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4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5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81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81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81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81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81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81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81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81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8" t="s">
        <v>383</v>
      </c>
      <c r="B272" s="326" t="s">
        <v>384</v>
      </c>
      <c r="C272" s="327"/>
      <c r="D272" s="318"/>
      <c r="E272" s="312"/>
      <c r="F272" s="312">
        <f>F273+F274+F275+F276+F277+F278</f>
        <v>2082245.81</v>
      </c>
      <c r="G272" s="312"/>
      <c r="H272" s="312">
        <f>H273+H274+H275+H276+H277+H278</f>
        <v>2824778.6100000003</v>
      </c>
      <c r="I272" s="312">
        <f>I273+I274+I275+I276+I277+I278</f>
        <v>4907024.42</v>
      </c>
      <c r="J272" s="327"/>
      <c r="K272" s="334"/>
      <c r="L272" s="334">
        <f>L273+L274+L275+L276+L277+L278</f>
        <v>1698071.9400000009</v>
      </c>
      <c r="M272" s="334"/>
      <c r="N272" s="334">
        <f>N273+N274+N275+N276+N277+N278</f>
        <v>2366902.71</v>
      </c>
      <c r="O272" s="334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401"/>
      <c r="B273" s="329" t="s">
        <v>385</v>
      </c>
      <c r="C273" s="346" t="s">
        <v>33</v>
      </c>
      <c r="D273" s="284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7">
        <v>2.2000000000000002</v>
      </c>
      <c r="K273" s="345">
        <v>117100.304545455</v>
      </c>
      <c r="L273" s="345">
        <f t="shared" ref="L273:L278" si="100">K273*J273</f>
        <v>257620.67000000103</v>
      </c>
      <c r="M273" s="345">
        <v>208116.409090909</v>
      </c>
      <c r="N273" s="345">
        <f t="shared" ref="N273:N278" si="101">M273*J273</f>
        <v>457856.09999999986</v>
      </c>
      <c r="O273" s="345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401"/>
      <c r="B274" s="329" t="s">
        <v>386</v>
      </c>
      <c r="C274" s="346" t="s">
        <v>153</v>
      </c>
      <c r="D274" s="284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7">
        <v>175.57</v>
      </c>
      <c r="K274" s="345">
        <v>2711</v>
      </c>
      <c r="L274" s="345">
        <f t="shared" si="100"/>
        <v>475970.26999999996</v>
      </c>
      <c r="M274" s="345">
        <v>7373</v>
      </c>
      <c r="N274" s="345">
        <f t="shared" si="101"/>
        <v>1294477.6099999999</v>
      </c>
      <c r="O274" s="345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4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5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4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5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401"/>
      <c r="B277" s="329" t="s">
        <v>389</v>
      </c>
      <c r="C277" s="346" t="s">
        <v>31</v>
      </c>
      <c r="D277" s="284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7">
        <v>1</v>
      </c>
      <c r="K277" s="345">
        <v>964481</v>
      </c>
      <c r="L277" s="345">
        <f t="shared" si="100"/>
        <v>964481</v>
      </c>
      <c r="M277" s="345">
        <v>614569</v>
      </c>
      <c r="N277" s="345">
        <f t="shared" si="101"/>
        <v>614569</v>
      </c>
      <c r="O277" s="345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4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5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81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81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81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81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81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81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81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81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81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81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81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81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81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8" t="s">
        <v>402</v>
      </c>
      <c r="B292" s="326" t="s">
        <v>403</v>
      </c>
      <c r="C292" s="327"/>
      <c r="D292" s="318"/>
      <c r="E292" s="312"/>
      <c r="F292" s="312">
        <f>F296+F302+F308+F311+F319+F327+F332+F344+F351+F355+F358+F293</f>
        <v>78294960.840000004</v>
      </c>
      <c r="G292" s="312"/>
      <c r="H292" s="312">
        <f>H296+H302+H308+H311+H319+H327+H332+H344+H351+H355+H358+H293</f>
        <v>52693556.799999997</v>
      </c>
      <c r="I292" s="312">
        <f>I296+I302+I308+I311+I319+I327+I332+I344+I351+I355+I358+I293</f>
        <v>130988517.64</v>
      </c>
      <c r="J292" s="327"/>
      <c r="K292" s="334"/>
      <c r="L292" s="334">
        <f>L296+L302+L308+L311+L319+L327+L332+L344+L351+L355+L358+L293</f>
        <v>37239255.093246996</v>
      </c>
      <c r="M292" s="334"/>
      <c r="N292" s="334">
        <f>N296+N302+N308+N311+N319+N327+N332+N344+N351+N355+N358+N293</f>
        <v>7047494.9265899993</v>
      </c>
      <c r="O292" s="334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4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5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4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4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401"/>
      <c r="B296" s="329" t="s">
        <v>407</v>
      </c>
      <c r="C296" s="346"/>
      <c r="D296" s="317"/>
      <c r="E296" s="316"/>
      <c r="F296" s="316">
        <f>SUM(F297:F301)</f>
        <v>940253</v>
      </c>
      <c r="G296" s="316"/>
      <c r="H296" s="316">
        <f>SUM(H297:H301)</f>
        <v>4679139</v>
      </c>
      <c r="I296" s="316">
        <f>SUM(I297:I301)</f>
        <v>5619392</v>
      </c>
      <c r="J296" s="347"/>
      <c r="K296" s="345"/>
      <c r="L296" s="345">
        <f>SUM(L297:L301)</f>
        <v>267240</v>
      </c>
      <c r="M296" s="345"/>
      <c r="N296" s="345">
        <f>SUM(N297:N301)</f>
        <v>1627633.8</v>
      </c>
      <c r="O296" s="345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6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6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6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6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91"/>
      <c r="B301" s="348" t="s">
        <v>412</v>
      </c>
      <c r="C301" s="337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7">
        <v>4</v>
      </c>
      <c r="K301" s="334">
        <v>66810</v>
      </c>
      <c r="L301" s="334">
        <f>K301*J301</f>
        <v>267240</v>
      </c>
      <c r="M301" s="334">
        <v>406908.45</v>
      </c>
      <c r="N301" s="334">
        <f>M301*J301</f>
        <v>1627633.8</v>
      </c>
      <c r="O301" s="334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4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5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6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6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6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6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6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4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5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6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6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4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5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6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6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6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6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6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6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6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4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5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6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6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6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6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6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6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6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4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5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6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6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6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6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401"/>
      <c r="B332" s="329" t="s">
        <v>436</v>
      </c>
      <c r="C332" s="346"/>
      <c r="D332" s="317"/>
      <c r="E332" s="316"/>
      <c r="F332" s="316">
        <f>SUM(F333:F343)</f>
        <v>4453585.1400000006</v>
      </c>
      <c r="G332" s="316"/>
      <c r="H332" s="316">
        <f>SUM(H333:H343)</f>
        <v>8043579.3999999994</v>
      </c>
      <c r="I332" s="316">
        <f>SUM(I333:I343)</f>
        <v>12497164.540000001</v>
      </c>
      <c r="J332" s="347"/>
      <c r="K332" s="345"/>
      <c r="L332" s="345">
        <f>SUM(L333:L343)</f>
        <v>1851030</v>
      </c>
      <c r="M332" s="345"/>
      <c r="N332" s="345">
        <f>SUM(N333:N343)</f>
        <v>1934400</v>
      </c>
      <c r="O332" s="345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6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91"/>
      <c r="B334" s="348" t="s">
        <v>432</v>
      </c>
      <c r="C334" s="349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7">
        <v>300</v>
      </c>
      <c r="K334" s="334">
        <v>5502</v>
      </c>
      <c r="L334" s="334">
        <f t="shared" ref="L334:L343" si="119">K334*J334</f>
        <v>1650600</v>
      </c>
      <c r="M334" s="334">
        <v>1326</v>
      </c>
      <c r="N334" s="334">
        <f t="shared" ref="N334:N343" si="120">M334*J334</f>
        <v>397800</v>
      </c>
      <c r="O334" s="334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6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6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6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6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6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91"/>
      <c r="B340" s="348" t="s">
        <v>439</v>
      </c>
      <c r="C340" s="349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7">
        <v>200</v>
      </c>
      <c r="K340" s="334">
        <v>864.6</v>
      </c>
      <c r="L340" s="334">
        <f t="shared" si="119"/>
        <v>172920</v>
      </c>
      <c r="M340" s="334">
        <v>2340</v>
      </c>
      <c r="N340" s="334">
        <f t="shared" si="120"/>
        <v>468000</v>
      </c>
      <c r="O340" s="334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91"/>
      <c r="B341" s="348" t="s">
        <v>440</v>
      </c>
      <c r="C341" s="349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7">
        <v>5</v>
      </c>
      <c r="K341" s="334">
        <v>5502</v>
      </c>
      <c r="L341" s="334">
        <f t="shared" si="119"/>
        <v>27510</v>
      </c>
      <c r="M341" s="334">
        <v>213720</v>
      </c>
      <c r="N341" s="334">
        <f t="shared" si="120"/>
        <v>1068600</v>
      </c>
      <c r="O341" s="334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6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6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4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5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6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6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6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6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6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6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4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5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6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6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6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4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5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6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6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401"/>
      <c r="B358" s="329" t="s">
        <v>452</v>
      </c>
      <c r="C358" s="346"/>
      <c r="D358" s="284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7">
        <v>10506.89</v>
      </c>
      <c r="K358" s="345"/>
      <c r="L358" s="345">
        <f>SUM(L359:L363)</f>
        <v>35120985.093246996</v>
      </c>
      <c r="M358" s="345"/>
      <c r="N358" s="345">
        <f>SUM(N359:N363)</f>
        <v>3485461.1265899995</v>
      </c>
      <c r="O358" s="345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91"/>
      <c r="B359" s="348" t="s">
        <v>453</v>
      </c>
      <c r="C359" s="349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50">
        <v>10506.89</v>
      </c>
      <c r="K359" s="334">
        <v>750</v>
      </c>
      <c r="L359" s="334">
        <f>K359*J359</f>
        <v>7880167.5</v>
      </c>
      <c r="M359" s="334"/>
      <c r="N359" s="334"/>
      <c r="O359" s="334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91"/>
      <c r="B360" s="348" t="s">
        <v>454</v>
      </c>
      <c r="C360" s="349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50">
        <v>10506.89</v>
      </c>
      <c r="K360" s="334">
        <v>89</v>
      </c>
      <c r="L360" s="334">
        <f>K360*J360</f>
        <v>935113.21</v>
      </c>
      <c r="M360" s="334">
        <v>46</v>
      </c>
      <c r="N360" s="334">
        <f>M360*J360</f>
        <v>483316.93999999994</v>
      </c>
      <c r="O360" s="334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91"/>
      <c r="B361" s="348" t="s">
        <v>455</v>
      </c>
      <c r="C361" s="349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50">
        <v>10506.89</v>
      </c>
      <c r="K361" s="334">
        <v>1675.05</v>
      </c>
      <c r="L361" s="334">
        <f>K361*J361</f>
        <v>17599566.094499998</v>
      </c>
      <c r="M361" s="334"/>
      <c r="N361" s="334"/>
      <c r="O361" s="334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91"/>
      <c r="B362" s="348" t="s">
        <v>456</v>
      </c>
      <c r="C362" s="349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50">
        <v>10506.89</v>
      </c>
      <c r="K362" s="334">
        <v>102.6123</v>
      </c>
      <c r="L362" s="334">
        <f>K362*J362</f>
        <v>1078136.1487469999</v>
      </c>
      <c r="M362" s="334">
        <v>55.731000000000002</v>
      </c>
      <c r="N362" s="334">
        <f>M362*J362</f>
        <v>585559.48658999999</v>
      </c>
      <c r="O362" s="334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91"/>
      <c r="B363" s="348" t="s">
        <v>457</v>
      </c>
      <c r="C363" s="349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50">
        <v>10506.89</v>
      </c>
      <c r="K363" s="334">
        <v>726</v>
      </c>
      <c r="L363" s="334">
        <f>K363*J363</f>
        <v>7628002.1399999997</v>
      </c>
      <c r="M363" s="334">
        <v>230</v>
      </c>
      <c r="N363" s="334">
        <f>M363*J363</f>
        <v>2416584.6999999997</v>
      </c>
      <c r="O363" s="334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81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81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81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81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81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81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81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81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81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81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81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81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81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81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81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81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81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8" t="s">
        <v>470</v>
      </c>
      <c r="B381" s="326" t="s">
        <v>471</v>
      </c>
      <c r="C381" s="327"/>
      <c r="D381" s="318"/>
      <c r="E381" s="312"/>
      <c r="F381" s="312">
        <f>SUM(F382:F415)</f>
        <v>4238803.76</v>
      </c>
      <c r="G381" s="312"/>
      <c r="H381" s="312">
        <f>SUM(H382:H415)</f>
        <v>18446421</v>
      </c>
      <c r="I381" s="312">
        <f>SUM(I382:I415)</f>
        <v>22685224.760000002</v>
      </c>
      <c r="J381" s="327"/>
      <c r="K381" s="334"/>
      <c r="L381" s="334">
        <f>SUM(L382:L415)</f>
        <v>326580</v>
      </c>
      <c r="M381" s="334"/>
      <c r="N381" s="334">
        <f>SUM(N382:N415)</f>
        <v>3127556</v>
      </c>
      <c r="O381" s="334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81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5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5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5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402"/>
      <c r="B386" s="326" t="s">
        <v>476</v>
      </c>
      <c r="C386" s="327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7">
        <v>2</v>
      </c>
      <c r="K386" s="334"/>
      <c r="L386" s="334"/>
      <c r="M386" s="334">
        <v>73710</v>
      </c>
      <c r="N386" s="334">
        <f>M386*J386</f>
        <v>147420</v>
      </c>
      <c r="O386" s="334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402"/>
      <c r="B387" s="326" t="s">
        <v>477</v>
      </c>
      <c r="C387" s="327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7">
        <v>2</v>
      </c>
      <c r="K387" s="334">
        <v>60324</v>
      </c>
      <c r="L387" s="334">
        <f t="shared" ref="L387:L415" si="148">K387*J387</f>
        <v>120648</v>
      </c>
      <c r="M387" s="334">
        <v>1490068</v>
      </c>
      <c r="N387" s="334">
        <f>M387*J387</f>
        <v>2980136</v>
      </c>
      <c r="O387" s="334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402"/>
      <c r="B388" s="326" t="s">
        <v>478</v>
      </c>
      <c r="C388" s="327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7">
        <v>2</v>
      </c>
      <c r="K388" s="334">
        <v>46374</v>
      </c>
      <c r="L388" s="334">
        <f t="shared" si="148"/>
        <v>92748</v>
      </c>
      <c r="M388" s="334"/>
      <c r="N388" s="334"/>
      <c r="O388" s="334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402"/>
      <c r="B389" s="326" t="s">
        <v>480</v>
      </c>
      <c r="C389" s="327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7">
        <v>2</v>
      </c>
      <c r="K389" s="334">
        <v>56592</v>
      </c>
      <c r="L389" s="334">
        <f t="shared" si="148"/>
        <v>113184</v>
      </c>
      <c r="M389" s="334"/>
      <c r="N389" s="334"/>
      <c r="O389" s="334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81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81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81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81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81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81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81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81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81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81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81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81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81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81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81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81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81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81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81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81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81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81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81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81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81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81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81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6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7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4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5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7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4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5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4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5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4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5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4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5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4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5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4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5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4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5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4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5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4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5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4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5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4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5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8" t="s">
        <v>511</v>
      </c>
      <c r="B432" s="326" t="s">
        <v>512</v>
      </c>
      <c r="C432" s="327"/>
      <c r="D432" s="318"/>
      <c r="E432" s="312"/>
      <c r="F432" s="312">
        <f>SUM(F433:F470)</f>
        <v>4060916.1999999997</v>
      </c>
      <c r="G432" s="312"/>
      <c r="H432" s="312">
        <f>SUM(H433:H470)</f>
        <v>11733122.4</v>
      </c>
      <c r="I432" s="312">
        <f>SUM(I433:I470)</f>
        <v>15794038.600000001</v>
      </c>
      <c r="J432" s="327"/>
      <c r="K432" s="334"/>
      <c r="L432" s="334">
        <f>SUM(L433:L470)</f>
        <v>122616</v>
      </c>
      <c r="M432" s="334"/>
      <c r="N432" s="334">
        <f>SUM(N433:N470)</f>
        <v>732401</v>
      </c>
      <c r="O432" s="334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8"/>
      <c r="B433" s="326" t="s">
        <v>393</v>
      </c>
      <c r="C433" s="351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51">
        <v>17</v>
      </c>
      <c r="K433" s="334">
        <v>6288</v>
      </c>
      <c r="L433" s="334">
        <f t="shared" ref="L433:L468" si="166">K433*J433</f>
        <v>106896</v>
      </c>
      <c r="M433" s="334">
        <v>39720</v>
      </c>
      <c r="N433" s="334">
        <f t="shared" ref="N433:N464" si="167">M433*J433</f>
        <v>675240</v>
      </c>
      <c r="O433" s="334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8"/>
      <c r="B434" s="326" t="s">
        <v>513</v>
      </c>
      <c r="C434" s="351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51">
        <v>5</v>
      </c>
      <c r="K434" s="334">
        <v>3144</v>
      </c>
      <c r="L434" s="334">
        <f t="shared" si="166"/>
        <v>15720</v>
      </c>
      <c r="M434" s="334">
        <v>11432.2</v>
      </c>
      <c r="N434" s="334">
        <f t="shared" si="167"/>
        <v>57161</v>
      </c>
      <c r="O434" s="334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81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81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81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81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81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81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81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81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81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81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81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81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81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81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81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81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81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81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81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81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81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81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81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81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81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81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81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81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81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81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81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81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81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81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81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81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81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81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81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81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81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81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81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81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81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81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81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81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81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81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81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81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81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81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81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81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4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5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4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5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4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5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4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5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81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4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5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4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5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4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5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80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81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81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81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81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81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8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81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5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5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8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8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81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80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403" t="s">
        <v>559</v>
      </c>
      <c r="B513" s="326" t="s">
        <v>560</v>
      </c>
      <c r="C513" s="327"/>
      <c r="D513" s="318"/>
      <c r="E513" s="312"/>
      <c r="F513" s="312">
        <f>F570</f>
        <v>37449235.290000007</v>
      </c>
      <c r="G513" s="312"/>
      <c r="H513" s="312">
        <f>H570</f>
        <v>47516486.520000003</v>
      </c>
      <c r="I513" s="312">
        <f>I570</f>
        <v>84965721.810000017</v>
      </c>
      <c r="J513" s="327"/>
      <c r="K513" s="334"/>
      <c r="L513" s="334">
        <f>L570</f>
        <v>12223330.2828</v>
      </c>
      <c r="M513" s="334"/>
      <c r="N513" s="334">
        <f>N570</f>
        <v>17269503.496676996</v>
      </c>
      <c r="O513" s="334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4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5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9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81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81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81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9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81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81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81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9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81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81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81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81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401"/>
      <c r="B528" s="329" t="s">
        <v>575</v>
      </c>
      <c r="C528" s="346"/>
      <c r="D528" s="317"/>
      <c r="E528" s="316"/>
      <c r="F528" s="316">
        <f>SUM(F530:F541)</f>
        <v>11963863.520000001</v>
      </c>
      <c r="G528" s="316"/>
      <c r="H528" s="316">
        <f>SUM(H530:H541)</f>
        <v>15123503.880000001</v>
      </c>
      <c r="I528" s="316">
        <f>SUM(I530:I541)</f>
        <v>27087367.400000006</v>
      </c>
      <c r="J528" s="347"/>
      <c r="K528" s="345"/>
      <c r="L528" s="345">
        <f>SUM(L530:L541)</f>
        <v>2134754.44</v>
      </c>
      <c r="M528" s="345"/>
      <c r="N528" s="345">
        <f>SUM(N530:N541)</f>
        <v>0</v>
      </c>
      <c r="O528" s="345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9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81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8"/>
      <c r="B531" s="326" t="s">
        <v>564</v>
      </c>
      <c r="C531" s="351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7">
        <v>96.62</v>
      </c>
      <c r="K531" s="334">
        <v>19422</v>
      </c>
      <c r="L531" s="334">
        <f>K531*J531</f>
        <v>1876553.6400000001</v>
      </c>
      <c r="M531" s="334"/>
      <c r="N531" s="334"/>
      <c r="O531" s="334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8"/>
      <c r="B532" s="326" t="s">
        <v>565</v>
      </c>
      <c r="C532" s="351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7">
        <v>107.36</v>
      </c>
      <c r="K532" s="334">
        <v>2405</v>
      </c>
      <c r="L532" s="334">
        <f>K532*J532</f>
        <v>258200.8</v>
      </c>
      <c r="M532" s="334"/>
      <c r="N532" s="334"/>
      <c r="O532" s="334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9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81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81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81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9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81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81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81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81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401"/>
      <c r="B542" s="329" t="s">
        <v>578</v>
      </c>
      <c r="C542" s="346"/>
      <c r="D542" s="317"/>
      <c r="E542" s="316"/>
      <c r="F542" s="316">
        <f>SUM(F544:F555)</f>
        <v>8310018.7100000009</v>
      </c>
      <c r="G542" s="316"/>
      <c r="H542" s="316">
        <f>SUM(H544:H555)</f>
        <v>10553536.559999999</v>
      </c>
      <c r="I542" s="316">
        <f>SUM(I544:I555)</f>
        <v>18863555.27</v>
      </c>
      <c r="J542" s="347"/>
      <c r="K542" s="345"/>
      <c r="L542" s="345">
        <f>SUM(L544:L555)</f>
        <v>6617293.6388000008</v>
      </c>
      <c r="M542" s="345"/>
      <c r="N542" s="345">
        <f>SUM(N544:N555)</f>
        <v>10553560.106036998</v>
      </c>
      <c r="O542" s="345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9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81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8"/>
      <c r="B545" s="326" t="s">
        <v>564</v>
      </c>
      <c r="C545" s="351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7">
        <v>164.5</v>
      </c>
      <c r="K545" s="334">
        <v>19422</v>
      </c>
      <c r="L545" s="334">
        <f>K545*J545</f>
        <v>3194919</v>
      </c>
      <c r="M545" s="334"/>
      <c r="N545" s="334"/>
      <c r="O545" s="334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8"/>
      <c r="B546" s="326" t="s">
        <v>565</v>
      </c>
      <c r="C546" s="351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6">
        <v>136</v>
      </c>
      <c r="K546" s="334">
        <v>2405</v>
      </c>
      <c r="L546" s="334">
        <f>K546*J546</f>
        <v>327080</v>
      </c>
      <c r="M546" s="334"/>
      <c r="N546" s="334"/>
      <c r="O546" s="334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8"/>
      <c r="B547" s="352" t="s">
        <v>566</v>
      </c>
      <c r="C547" s="351"/>
      <c r="D547" s="318"/>
      <c r="E547" s="312"/>
      <c r="F547" s="312"/>
      <c r="G547" s="312"/>
      <c r="H547" s="312"/>
      <c r="I547" s="312"/>
      <c r="J547" s="327"/>
      <c r="K547" s="334"/>
      <c r="L547" s="334"/>
      <c r="M547" s="334"/>
      <c r="N547" s="334"/>
      <c r="O547" s="334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8"/>
      <c r="B548" s="326" t="s">
        <v>567</v>
      </c>
      <c r="C548" s="351" t="s">
        <v>171</v>
      </c>
      <c r="D548" s="318">
        <v>105</v>
      </c>
      <c r="E548" s="312">
        <v>2513</v>
      </c>
      <c r="F548" s="312">
        <f>E548*D548</f>
        <v>263865</v>
      </c>
      <c r="G548" s="312">
        <v>6681</v>
      </c>
      <c r="H548" s="312">
        <f>G548*D548</f>
        <v>701505</v>
      </c>
      <c r="I548" s="312">
        <f>F548+H548</f>
        <v>965370</v>
      </c>
      <c r="J548" s="327">
        <v>105</v>
      </c>
      <c r="K548" s="384">
        <v>2513.1600000000003</v>
      </c>
      <c r="L548" s="334">
        <f>K548*J548</f>
        <v>263881.80000000005</v>
      </c>
      <c r="M548" s="384">
        <v>6681</v>
      </c>
      <c r="N548" s="334">
        <f>M548*J548</f>
        <v>701505</v>
      </c>
      <c r="O548" s="334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8"/>
      <c r="B549" s="326" t="s">
        <v>568</v>
      </c>
      <c r="C549" s="351" t="s">
        <v>171</v>
      </c>
      <c r="D549" s="318">
        <v>112.6</v>
      </c>
      <c r="E549" s="312">
        <v>2334</v>
      </c>
      <c r="F549" s="312">
        <f>E549*D549</f>
        <v>262808.39999999997</v>
      </c>
      <c r="G549" s="312">
        <v>2162</v>
      </c>
      <c r="H549" s="312">
        <f>G549*D549</f>
        <v>243441.19999999998</v>
      </c>
      <c r="I549" s="312">
        <f>F549+H549</f>
        <v>506249.6</v>
      </c>
      <c r="J549" s="327">
        <v>112.6</v>
      </c>
      <c r="K549" s="384">
        <v>2333.7600000000002</v>
      </c>
      <c r="L549" s="334">
        <f>K549*J549</f>
        <v>262781.37599999999</v>
      </c>
      <c r="M549" s="384">
        <v>2161.5</v>
      </c>
      <c r="N549" s="334">
        <f>M549*J549</f>
        <v>243384.9</v>
      </c>
      <c r="O549" s="334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8"/>
      <c r="B550" s="326" t="s">
        <v>569</v>
      </c>
      <c r="C550" s="351" t="s">
        <v>32</v>
      </c>
      <c r="D550" s="318">
        <v>156.38999999999999</v>
      </c>
      <c r="E550" s="312">
        <v>47</v>
      </c>
      <c r="F550" s="312">
        <f>E550*D550</f>
        <v>7350.329999999999</v>
      </c>
      <c r="G550" s="312">
        <v>264</v>
      </c>
      <c r="H550" s="312">
        <f>G550*D550</f>
        <v>41286.959999999999</v>
      </c>
      <c r="I550" s="312">
        <f>F550+H550</f>
        <v>48637.29</v>
      </c>
      <c r="J550" s="327">
        <v>156.38999999999999</v>
      </c>
      <c r="K550" s="384">
        <v>46.800000000000004</v>
      </c>
      <c r="L550" s="334">
        <f>K550*J550</f>
        <v>7319.0519999999997</v>
      </c>
      <c r="M550" s="384">
        <v>264.096</v>
      </c>
      <c r="N550" s="334">
        <f>M550*J550</f>
        <v>41301.973439999994</v>
      </c>
      <c r="O550" s="334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8"/>
      <c r="B551" s="352" t="s">
        <v>579</v>
      </c>
      <c r="C551" s="327"/>
      <c r="D551" s="318"/>
      <c r="E551" s="312"/>
      <c r="F551" s="312"/>
      <c r="G551" s="312"/>
      <c r="H551" s="312"/>
      <c r="I551" s="312"/>
      <c r="J551" s="327"/>
      <c r="K551" s="334"/>
      <c r="L551" s="334"/>
      <c r="M551" s="334"/>
      <c r="N551" s="334"/>
      <c r="O551" s="334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8"/>
      <c r="B552" s="326" t="s">
        <v>571</v>
      </c>
      <c r="C552" s="351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7">
        <v>156.38999999999999</v>
      </c>
      <c r="K552" s="384">
        <v>2475.7200000000003</v>
      </c>
      <c r="L552" s="334">
        <f>K552*J552</f>
        <v>387177.85080000001</v>
      </c>
      <c r="M552" s="384">
        <v>60860.412300000004</v>
      </c>
      <c r="N552" s="334">
        <f>M552*J552</f>
        <v>9517959.8795969989</v>
      </c>
      <c r="O552" s="334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8"/>
      <c r="B553" s="326" t="s">
        <v>572</v>
      </c>
      <c r="C553" s="351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7">
        <v>156.38999999999999</v>
      </c>
      <c r="K553" s="384">
        <v>6552</v>
      </c>
      <c r="L553" s="334">
        <f>K553*J553</f>
        <v>1024667.2799999999</v>
      </c>
      <c r="M553" s="384"/>
      <c r="N553" s="334"/>
      <c r="O553" s="334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8"/>
      <c r="B554" s="326" t="s">
        <v>573</v>
      </c>
      <c r="C554" s="351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7">
        <v>156.38999999999999</v>
      </c>
      <c r="K554" s="384">
        <v>6552</v>
      </c>
      <c r="L554" s="334">
        <f>K554*J554</f>
        <v>1024667.2799999999</v>
      </c>
      <c r="M554" s="384"/>
      <c r="N554" s="334"/>
      <c r="O554" s="334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8"/>
      <c r="B555" s="326" t="s">
        <v>577</v>
      </c>
      <c r="C555" s="351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7">
        <v>1</v>
      </c>
      <c r="K555" s="384">
        <v>124800</v>
      </c>
      <c r="L555" s="334">
        <f>K555*J555</f>
        <v>124800</v>
      </c>
      <c r="M555" s="384">
        <v>49408.353000000003</v>
      </c>
      <c r="N555" s="334">
        <f>M555*J555</f>
        <v>49408.353000000003</v>
      </c>
      <c r="O555" s="334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401"/>
      <c r="B556" s="329" t="s">
        <v>580</v>
      </c>
      <c r="C556" s="346"/>
      <c r="D556" s="317"/>
      <c r="E556" s="316"/>
      <c r="F556" s="316">
        <f>SUM(F558:F569)</f>
        <v>5211444.540000001</v>
      </c>
      <c r="G556" s="316"/>
      <c r="H556" s="316">
        <f>SUM(H558:H569)</f>
        <v>6715942.2000000002</v>
      </c>
      <c r="I556" s="316">
        <f>SUM(I558:I569)</f>
        <v>11927386.740000002</v>
      </c>
      <c r="J556" s="347"/>
      <c r="K556" s="345"/>
      <c r="L556" s="345">
        <f>SUM(L558:L569)</f>
        <v>3471282.2039999999</v>
      </c>
      <c r="M556" s="345"/>
      <c r="N556" s="345">
        <f>SUM(N558:N569)</f>
        <v>6715943.3906399999</v>
      </c>
      <c r="O556" s="345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8"/>
      <c r="B557" s="352" t="s">
        <v>562</v>
      </c>
      <c r="C557" s="327"/>
      <c r="D557" s="318"/>
      <c r="E557" s="312"/>
      <c r="F557" s="312"/>
      <c r="G557" s="312"/>
      <c r="H557" s="312"/>
      <c r="I557" s="312"/>
      <c r="J557" s="327"/>
      <c r="K557" s="334"/>
      <c r="L557" s="334"/>
      <c r="M557" s="334"/>
      <c r="N557" s="334"/>
      <c r="O557" s="334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6"/>
      <c r="B558" s="367" t="s">
        <v>563</v>
      </c>
      <c r="C558" s="368" t="s">
        <v>171</v>
      </c>
      <c r="D558" s="369">
        <v>34.22</v>
      </c>
      <c r="E558" s="370">
        <v>13494</v>
      </c>
      <c r="F558" s="370">
        <f>E558*D558</f>
        <v>461764.68</v>
      </c>
      <c r="G558" s="370"/>
      <c r="H558" s="370"/>
      <c r="I558" s="370">
        <f>F558+H558</f>
        <v>461764.68</v>
      </c>
      <c r="J558" s="369"/>
      <c r="K558" s="370">
        <v>13494</v>
      </c>
      <c r="L558" s="370">
        <f>K558*J558</f>
        <v>0</v>
      </c>
      <c r="M558" s="370"/>
      <c r="N558" s="370"/>
      <c r="O558" s="370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8"/>
      <c r="B559" s="326" t="s">
        <v>564</v>
      </c>
      <c r="C559" s="351" t="s">
        <v>171</v>
      </c>
      <c r="D559" s="318">
        <v>132.63</v>
      </c>
      <c r="E559" s="312">
        <v>19422</v>
      </c>
      <c r="F559" s="312">
        <f>E559*D559</f>
        <v>2575939.86</v>
      </c>
      <c r="G559" s="312"/>
      <c r="H559" s="312"/>
      <c r="I559" s="312">
        <f>F559+H559</f>
        <v>2575939.86</v>
      </c>
      <c r="J559" s="327">
        <v>67.930000000000007</v>
      </c>
      <c r="K559" s="334">
        <v>19422</v>
      </c>
      <c r="L559" s="334">
        <f>K559*J559</f>
        <v>1319336.4600000002</v>
      </c>
      <c r="M559" s="334"/>
      <c r="N559" s="334"/>
      <c r="O559" s="334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8"/>
      <c r="B560" s="326" t="s">
        <v>565</v>
      </c>
      <c r="C560" s="351" t="s">
        <v>171</v>
      </c>
      <c r="D560" s="318">
        <f>84.52</f>
        <v>84.52</v>
      </c>
      <c r="E560" s="312">
        <v>2405</v>
      </c>
      <c r="F560" s="312">
        <f>E560*D560</f>
        <v>203270.59999999998</v>
      </c>
      <c r="G560" s="312"/>
      <c r="H560" s="312"/>
      <c r="I560" s="312">
        <f>F560+H560</f>
        <v>203270.59999999998</v>
      </c>
      <c r="J560" s="327">
        <v>75.48</v>
      </c>
      <c r="K560" s="334">
        <v>2405</v>
      </c>
      <c r="L560" s="334">
        <f>K560*J560</f>
        <v>181529.40000000002</v>
      </c>
      <c r="M560" s="334"/>
      <c r="N560" s="334"/>
      <c r="O560" s="334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8"/>
      <c r="B561" s="352" t="s">
        <v>566</v>
      </c>
      <c r="C561" s="351"/>
      <c r="D561" s="318"/>
      <c r="E561" s="312"/>
      <c r="F561" s="312"/>
      <c r="G561" s="312"/>
      <c r="H561" s="312"/>
      <c r="I561" s="312"/>
      <c r="J561" s="327"/>
      <c r="K561" s="334"/>
      <c r="L561" s="334"/>
      <c r="M561" s="334"/>
      <c r="N561" s="334"/>
      <c r="O561" s="334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8"/>
      <c r="B562" s="326" t="s">
        <v>567</v>
      </c>
      <c r="C562" s="351" t="s">
        <v>171</v>
      </c>
      <c r="D562" s="318">
        <v>65</v>
      </c>
      <c r="E562" s="312">
        <v>2513</v>
      </c>
      <c r="F562" s="312">
        <f>E562*D562</f>
        <v>163345</v>
      </c>
      <c r="G562" s="312">
        <v>6681</v>
      </c>
      <c r="H562" s="312">
        <f>G562*D562</f>
        <v>434265</v>
      </c>
      <c r="I562" s="312">
        <f>F562+H562</f>
        <v>597610</v>
      </c>
      <c r="J562" s="327">
        <v>65</v>
      </c>
      <c r="K562" s="384">
        <v>2513.1600000000003</v>
      </c>
      <c r="L562" s="384">
        <f t="shared" ref="L562:L564" si="192">K562*J562</f>
        <v>163355.40000000002</v>
      </c>
      <c r="M562" s="384">
        <v>6681</v>
      </c>
      <c r="N562" s="384">
        <f t="shared" ref="N562:N564" si="193">M562*J562</f>
        <v>434265</v>
      </c>
      <c r="O562" s="334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8"/>
      <c r="B563" s="326" t="s">
        <v>568</v>
      </c>
      <c r="C563" s="351" t="s">
        <v>171</v>
      </c>
      <c r="D563" s="318">
        <v>70</v>
      </c>
      <c r="E563" s="312">
        <v>2334</v>
      </c>
      <c r="F563" s="312">
        <f>E563*D563</f>
        <v>163380</v>
      </c>
      <c r="G563" s="312">
        <v>2162</v>
      </c>
      <c r="H563" s="312">
        <f>G563*D563</f>
        <v>151340</v>
      </c>
      <c r="I563" s="312">
        <f>F563+H563</f>
        <v>314720</v>
      </c>
      <c r="J563" s="327">
        <v>70</v>
      </c>
      <c r="K563" s="384">
        <v>2333.7600000000002</v>
      </c>
      <c r="L563" s="384">
        <f t="shared" si="192"/>
        <v>163363.20000000001</v>
      </c>
      <c r="M563" s="384">
        <v>2161.5</v>
      </c>
      <c r="N563" s="384">
        <f t="shared" si="193"/>
        <v>151305</v>
      </c>
      <c r="O563" s="334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8"/>
      <c r="B564" s="326" t="s">
        <v>569</v>
      </c>
      <c r="C564" s="351" t="s">
        <v>32</v>
      </c>
      <c r="D564" s="318">
        <v>97.2</v>
      </c>
      <c r="E564" s="312">
        <v>47</v>
      </c>
      <c r="F564" s="312">
        <f>E564*D564</f>
        <v>4568.4000000000005</v>
      </c>
      <c r="G564" s="312">
        <v>264</v>
      </c>
      <c r="H564" s="312">
        <f>G564*D564</f>
        <v>25660.799999999999</v>
      </c>
      <c r="I564" s="312">
        <f>F564+H564</f>
        <v>30229.200000000001</v>
      </c>
      <c r="J564" s="327">
        <v>97.2</v>
      </c>
      <c r="K564" s="384">
        <v>46.800000000000004</v>
      </c>
      <c r="L564" s="384">
        <f t="shared" si="192"/>
        <v>4548.9600000000009</v>
      </c>
      <c r="M564" s="384">
        <v>264.096</v>
      </c>
      <c r="N564" s="384">
        <f t="shared" si="193"/>
        <v>25670.1312</v>
      </c>
      <c r="O564" s="334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8"/>
      <c r="B565" s="352" t="s">
        <v>581</v>
      </c>
      <c r="C565" s="327"/>
      <c r="D565" s="318"/>
      <c r="E565" s="312"/>
      <c r="F565" s="312"/>
      <c r="G565" s="312"/>
      <c r="H565" s="312"/>
      <c r="I565" s="312"/>
      <c r="J565" s="327"/>
      <c r="K565" s="334"/>
      <c r="L565" s="334"/>
      <c r="M565" s="334"/>
      <c r="N565" s="334"/>
      <c r="O565" s="334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8"/>
      <c r="B566" s="326" t="s">
        <v>582</v>
      </c>
      <c r="C566" s="351" t="s">
        <v>32</v>
      </c>
      <c r="D566" s="318">
        <v>97.2</v>
      </c>
      <c r="E566" s="312">
        <v>2476</v>
      </c>
      <c r="F566" s="312">
        <f>E566*D566</f>
        <v>240667.2</v>
      </c>
      <c r="G566" s="312">
        <v>62297</v>
      </c>
      <c r="H566" s="312">
        <f>G566*D566</f>
        <v>6055268.4000000004</v>
      </c>
      <c r="I566" s="312">
        <f>F566+H566</f>
        <v>6295935.6000000006</v>
      </c>
      <c r="J566" s="327">
        <v>97.2</v>
      </c>
      <c r="K566" s="384">
        <v>2475.7200000000003</v>
      </c>
      <c r="L566" s="384">
        <f t="shared" ref="L566:L569" si="194">K566*J566</f>
        <v>240639.98400000003</v>
      </c>
      <c r="M566" s="384">
        <v>62297.272700000001</v>
      </c>
      <c r="N566" s="384">
        <f t="shared" ref="N566" si="195">M566*J566</f>
        <v>6055294.90644</v>
      </c>
      <c r="O566" s="334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8"/>
      <c r="B567" s="326" t="s">
        <v>572</v>
      </c>
      <c r="C567" s="351" t="s">
        <v>32</v>
      </c>
      <c r="D567" s="318">
        <v>97.2</v>
      </c>
      <c r="E567" s="312">
        <v>6552</v>
      </c>
      <c r="F567" s="312">
        <f>E567*D567</f>
        <v>636854.4</v>
      </c>
      <c r="G567" s="312"/>
      <c r="H567" s="312"/>
      <c r="I567" s="312">
        <f>F567+H567</f>
        <v>636854.4</v>
      </c>
      <c r="J567" s="327">
        <v>97.2</v>
      </c>
      <c r="K567" s="384">
        <v>6552</v>
      </c>
      <c r="L567" s="384">
        <f t="shared" si="194"/>
        <v>636854.4</v>
      </c>
      <c r="M567" s="384"/>
      <c r="N567" s="384"/>
      <c r="O567" s="334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8"/>
      <c r="B568" s="326" t="s">
        <v>573</v>
      </c>
      <c r="C568" s="351" t="s">
        <v>32</v>
      </c>
      <c r="D568" s="318">
        <v>97.2</v>
      </c>
      <c r="E568" s="312">
        <v>6552</v>
      </c>
      <c r="F568" s="312">
        <f>E568*D568</f>
        <v>636854.4</v>
      </c>
      <c r="G568" s="312"/>
      <c r="H568" s="312"/>
      <c r="I568" s="312">
        <f>F568+H568</f>
        <v>636854.4</v>
      </c>
      <c r="J568" s="327">
        <v>97.2</v>
      </c>
      <c r="K568" s="384">
        <v>6552</v>
      </c>
      <c r="L568" s="384">
        <f t="shared" si="194"/>
        <v>636854.4</v>
      </c>
      <c r="M568" s="384"/>
      <c r="N568" s="384"/>
      <c r="O568" s="334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8"/>
      <c r="B569" s="326" t="s">
        <v>577</v>
      </c>
      <c r="C569" s="351" t="s">
        <v>31</v>
      </c>
      <c r="D569" s="318">
        <v>1</v>
      </c>
      <c r="E569" s="312">
        <v>124800</v>
      </c>
      <c r="F569" s="312">
        <f>E569*D569</f>
        <v>124800</v>
      </c>
      <c r="G569" s="312">
        <v>49408</v>
      </c>
      <c r="H569" s="312">
        <f>G569*D569</f>
        <v>49408</v>
      </c>
      <c r="I569" s="312">
        <f>F569+H569</f>
        <v>174208</v>
      </c>
      <c r="J569" s="327">
        <v>1</v>
      </c>
      <c r="K569" s="384">
        <v>124800</v>
      </c>
      <c r="L569" s="384">
        <f t="shared" si="194"/>
        <v>124800</v>
      </c>
      <c r="M569" s="384">
        <v>49408.353000000003</v>
      </c>
      <c r="N569" s="384">
        <f t="shared" ref="N569" si="196">M569*J569</f>
        <v>49408.353000000003</v>
      </c>
      <c r="O569" s="334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62"/>
      <c r="B570" s="363" t="s">
        <v>583</v>
      </c>
      <c r="C570" s="362"/>
      <c r="D570" s="364"/>
      <c r="E570" s="365"/>
      <c r="F570" s="365">
        <f>F556+F542+F528+F514</f>
        <v>37449235.290000007</v>
      </c>
      <c r="G570" s="365"/>
      <c r="H570" s="365">
        <f>H556+H542+H528+H514</f>
        <v>47516486.520000003</v>
      </c>
      <c r="I570" s="365">
        <f>I556+I542+I528+I514</f>
        <v>84965721.810000017</v>
      </c>
      <c r="J570" s="364"/>
      <c r="K570" s="365"/>
      <c r="L570" s="365">
        <f>L556+L542+L528+L514</f>
        <v>12223330.2828</v>
      </c>
      <c r="M570" s="365"/>
      <c r="N570" s="365">
        <f>N556+N542+N528+N514</f>
        <v>17269503.496676996</v>
      </c>
      <c r="O570" s="365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7">
        <v>4</v>
      </c>
      <c r="B571" s="324" t="s">
        <v>584</v>
      </c>
      <c r="C571" s="325"/>
      <c r="D571" s="319"/>
      <c r="E571" s="314"/>
      <c r="F571" s="313"/>
      <c r="G571" s="314"/>
      <c r="H571" s="313"/>
      <c r="I571" s="314"/>
      <c r="J571" s="325"/>
      <c r="K571" s="333"/>
      <c r="L571" s="336"/>
      <c r="M571" s="333"/>
      <c r="N571" s="336"/>
      <c r="O571" s="333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8" t="s">
        <v>585</v>
      </c>
      <c r="B572" s="326" t="s">
        <v>586</v>
      </c>
      <c r="C572" s="334"/>
      <c r="D572" s="318"/>
      <c r="E572" s="312"/>
      <c r="F572" s="312">
        <f>SUM(F573:F586)</f>
        <v>935719.9</v>
      </c>
      <c r="G572" s="312"/>
      <c r="H572" s="312">
        <f>SUM(H573:H586)</f>
        <v>556203</v>
      </c>
      <c r="I572" s="312">
        <f>SUM(I573:I586)</f>
        <v>1491922.9000000001</v>
      </c>
      <c r="J572" s="327"/>
      <c r="K572" s="334"/>
      <c r="L572" s="334">
        <f>SUM(L573:L586)</f>
        <v>451559.73948799999</v>
      </c>
      <c r="M572" s="334"/>
      <c r="N572" s="334">
        <f>SUM(N573:N586)</f>
        <v>505403.0940000001</v>
      </c>
      <c r="O572" s="334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404"/>
      <c r="B573" s="354" t="s">
        <v>587</v>
      </c>
      <c r="C573" s="355" t="s">
        <v>32</v>
      </c>
      <c r="D573" s="259">
        <v>72</v>
      </c>
      <c r="E573" s="293">
        <v>1918</v>
      </c>
      <c r="F573" s="293">
        <f t="shared" ref="F573:F586" si="197">E573*D573</f>
        <v>138096</v>
      </c>
      <c r="G573" s="293">
        <v>923</v>
      </c>
      <c r="H573" s="293">
        <f>G573*D573</f>
        <v>66456</v>
      </c>
      <c r="I573" s="293">
        <f t="shared" ref="I573:I586" si="198">H573+F573</f>
        <v>204552</v>
      </c>
      <c r="J573" s="351">
        <v>70</v>
      </c>
      <c r="K573" s="385">
        <v>1918.4687999999999</v>
      </c>
      <c r="L573" s="385">
        <f>K573*J573</f>
        <v>134292.81599999999</v>
      </c>
      <c r="M573" s="385">
        <v>923.06500000000028</v>
      </c>
      <c r="N573" s="385">
        <f>M573*J573</f>
        <v>64614.550000000017</v>
      </c>
      <c r="O573" s="357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404"/>
      <c r="B574" s="354" t="s">
        <v>588</v>
      </c>
      <c r="C574" s="355" t="s">
        <v>32</v>
      </c>
      <c r="D574" s="259">
        <v>36</v>
      </c>
      <c r="E574" s="293">
        <v>2794</v>
      </c>
      <c r="F574" s="293">
        <f t="shared" si="197"/>
        <v>100584</v>
      </c>
      <c r="G574" s="293">
        <v>8449</v>
      </c>
      <c r="H574" s="293">
        <f>G574*D574</f>
        <v>304164</v>
      </c>
      <c r="I574" s="293">
        <f t="shared" si="198"/>
        <v>404748</v>
      </c>
      <c r="J574" s="351">
        <v>31.6</v>
      </c>
      <c r="K574" s="385">
        <v>2793.7584000000002</v>
      </c>
      <c r="L574" s="385">
        <f>K574*J574</f>
        <v>88282.765440000003</v>
      </c>
      <c r="M574" s="385">
        <v>8448.9600000000009</v>
      </c>
      <c r="N574" s="385">
        <f>M574*J574</f>
        <v>266987.13600000006</v>
      </c>
      <c r="O574" s="357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404"/>
      <c r="B575" s="354" t="s">
        <v>589</v>
      </c>
      <c r="C575" s="355" t="s">
        <v>31</v>
      </c>
      <c r="D575" s="259">
        <v>3</v>
      </c>
      <c r="E575" s="293">
        <v>78955</v>
      </c>
      <c r="F575" s="293">
        <f t="shared" si="197"/>
        <v>236865</v>
      </c>
      <c r="G575" s="293">
        <v>48789</v>
      </c>
      <c r="H575" s="293">
        <v>146366</v>
      </c>
      <c r="I575" s="293">
        <f t="shared" si="198"/>
        <v>383231</v>
      </c>
      <c r="J575" s="351">
        <v>2</v>
      </c>
      <c r="K575" s="385">
        <v>78955</v>
      </c>
      <c r="L575" s="385">
        <f>K575*J575</f>
        <v>157910</v>
      </c>
      <c r="M575" s="385">
        <v>48788.666666666664</v>
      </c>
      <c r="N575" s="385">
        <v>146366</v>
      </c>
      <c r="O575" s="357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7" t="s">
        <v>590</v>
      </c>
      <c r="C576" s="262" t="s">
        <v>31</v>
      </c>
      <c r="D576" s="259">
        <v>1</v>
      </c>
      <c r="E576" s="293">
        <v>4060</v>
      </c>
      <c r="F576" s="293">
        <f t="shared" si="197"/>
        <v>4060</v>
      </c>
      <c r="G576" s="293">
        <v>3398</v>
      </c>
      <c r="H576" s="293">
        <f>G576*D576</f>
        <v>3398</v>
      </c>
      <c r="I576" s="293">
        <f t="shared" si="198"/>
        <v>7458</v>
      </c>
      <c r="J576" s="265"/>
      <c r="K576" s="300">
        <v>4060</v>
      </c>
      <c r="L576" s="300">
        <f t="shared" ref="L576:L586" si="202">K576*J576</f>
        <v>0</v>
      </c>
      <c r="M576" s="300">
        <v>3398</v>
      </c>
      <c r="N576" s="300">
        <f>M576*J576</f>
        <v>0</v>
      </c>
      <c r="O576" s="300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7" t="s">
        <v>591</v>
      </c>
      <c r="C577" s="262" t="s">
        <v>31</v>
      </c>
      <c r="D577" s="259">
        <v>1</v>
      </c>
      <c r="E577" s="293">
        <v>2754</v>
      </c>
      <c r="F577" s="293">
        <f t="shared" si="197"/>
        <v>2754</v>
      </c>
      <c r="G577" s="293">
        <v>1121</v>
      </c>
      <c r="H577" s="293">
        <f>G577*D577</f>
        <v>1121</v>
      </c>
      <c r="I577" s="293">
        <f t="shared" si="198"/>
        <v>3875</v>
      </c>
      <c r="J577" s="265"/>
      <c r="K577" s="300">
        <v>2754</v>
      </c>
      <c r="L577" s="300">
        <f t="shared" si="202"/>
        <v>0</v>
      </c>
      <c r="M577" s="300">
        <v>1121</v>
      </c>
      <c r="N577" s="300">
        <f>M577*J577</f>
        <v>0</v>
      </c>
      <c r="O577" s="300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7" t="s">
        <v>592</v>
      </c>
      <c r="C578" s="262" t="s">
        <v>31</v>
      </c>
      <c r="D578" s="259">
        <v>5</v>
      </c>
      <c r="E578" s="293">
        <v>6442</v>
      </c>
      <c r="F578" s="293">
        <f t="shared" si="197"/>
        <v>32210</v>
      </c>
      <c r="G578" s="293">
        <v>2334</v>
      </c>
      <c r="H578" s="293">
        <f>G578*D578</f>
        <v>11670</v>
      </c>
      <c r="I578" s="293">
        <f t="shared" si="198"/>
        <v>43880</v>
      </c>
      <c r="J578" s="265"/>
      <c r="K578" s="300">
        <v>6442</v>
      </c>
      <c r="L578" s="300">
        <f t="shared" si="202"/>
        <v>0</v>
      </c>
      <c r="M578" s="300">
        <v>2334</v>
      </c>
      <c r="N578" s="300">
        <f>M578*J578</f>
        <v>0</v>
      </c>
      <c r="O578" s="300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7" t="s">
        <v>593</v>
      </c>
      <c r="C579" s="262" t="s">
        <v>153</v>
      </c>
      <c r="D579" s="259">
        <v>2.4</v>
      </c>
      <c r="E579" s="293">
        <v>672</v>
      </c>
      <c r="F579" s="293">
        <f t="shared" si="197"/>
        <v>1612.8</v>
      </c>
      <c r="G579" s="293"/>
      <c r="H579" s="293"/>
      <c r="I579" s="293">
        <f t="shared" si="198"/>
        <v>1612.8</v>
      </c>
      <c r="J579" s="265"/>
      <c r="K579" s="300">
        <v>672</v>
      </c>
      <c r="L579" s="300">
        <f t="shared" si="202"/>
        <v>0</v>
      </c>
      <c r="M579" s="300"/>
      <c r="N579" s="300"/>
      <c r="O579" s="300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404"/>
      <c r="B580" s="354" t="s">
        <v>594</v>
      </c>
      <c r="C580" s="355" t="s">
        <v>171</v>
      </c>
      <c r="D580" s="259">
        <v>2.2999999999999998</v>
      </c>
      <c r="E580" s="293">
        <v>17406</v>
      </c>
      <c r="F580" s="293">
        <f t="shared" si="197"/>
        <v>40033.799999999996</v>
      </c>
      <c r="G580" s="293">
        <v>6006</v>
      </c>
      <c r="H580" s="293">
        <f>G580*D580</f>
        <v>13813.8</v>
      </c>
      <c r="I580" s="293">
        <f t="shared" si="198"/>
        <v>53847.599999999991</v>
      </c>
      <c r="J580" s="351">
        <v>1.82</v>
      </c>
      <c r="K580" s="357">
        <v>17406</v>
      </c>
      <c r="L580" s="357">
        <f t="shared" si="202"/>
        <v>31678.920000000002</v>
      </c>
      <c r="M580" s="357">
        <v>6006</v>
      </c>
      <c r="N580" s="357">
        <f>M580*J580</f>
        <v>10930.92</v>
      </c>
      <c r="O580" s="357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404"/>
      <c r="B581" s="354" t="s">
        <v>595</v>
      </c>
      <c r="C581" s="355" t="s">
        <v>171</v>
      </c>
      <c r="D581" s="259">
        <v>0.8</v>
      </c>
      <c r="E581" s="293">
        <v>2601</v>
      </c>
      <c r="F581" s="293">
        <f t="shared" si="197"/>
        <v>2080.8000000000002</v>
      </c>
      <c r="G581" s="293">
        <v>2059</v>
      </c>
      <c r="H581" s="293">
        <f>G581*D581</f>
        <v>1647.2</v>
      </c>
      <c r="I581" s="293">
        <f t="shared" si="198"/>
        <v>3728</v>
      </c>
      <c r="J581" s="351">
        <v>6.23</v>
      </c>
      <c r="K581" s="385">
        <v>2601.3455999999996</v>
      </c>
      <c r="L581" s="385">
        <f t="shared" si="202"/>
        <v>16206.383087999999</v>
      </c>
      <c r="M581" s="385">
        <v>2059.2000000000003</v>
      </c>
      <c r="N581" s="385">
        <f t="shared" ref="N581:N582" si="203">M581*J581</f>
        <v>12828.816000000003</v>
      </c>
      <c r="O581" s="357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404"/>
      <c r="B582" s="354" t="s">
        <v>596</v>
      </c>
      <c r="C582" s="355" t="s">
        <v>171</v>
      </c>
      <c r="D582" s="259">
        <v>3.5</v>
      </c>
      <c r="E582" s="293">
        <v>2682</v>
      </c>
      <c r="F582" s="293">
        <f t="shared" si="197"/>
        <v>9387</v>
      </c>
      <c r="G582" s="293">
        <v>2162</v>
      </c>
      <c r="H582" s="293">
        <f>G582*D582</f>
        <v>7567</v>
      </c>
      <c r="I582" s="293">
        <f t="shared" si="198"/>
        <v>16954</v>
      </c>
      <c r="J582" s="351">
        <v>1.7</v>
      </c>
      <c r="K582" s="385">
        <v>2682.4607999999998</v>
      </c>
      <c r="L582" s="385">
        <f t="shared" si="202"/>
        <v>4560.18336</v>
      </c>
      <c r="M582" s="385">
        <v>2162.1600000000003</v>
      </c>
      <c r="N582" s="385">
        <f t="shared" si="203"/>
        <v>3675.6720000000005</v>
      </c>
      <c r="O582" s="357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404"/>
      <c r="B583" s="354" t="s">
        <v>597</v>
      </c>
      <c r="C583" s="355" t="s">
        <v>153</v>
      </c>
      <c r="D583" s="259">
        <v>25.3</v>
      </c>
      <c r="E583" s="293">
        <v>297</v>
      </c>
      <c r="F583" s="293">
        <f t="shared" si="197"/>
        <v>7514.1</v>
      </c>
      <c r="G583" s="293"/>
      <c r="H583" s="293"/>
      <c r="I583" s="293">
        <f t="shared" si="198"/>
        <v>7514.1</v>
      </c>
      <c r="J583" s="351">
        <v>12.5</v>
      </c>
      <c r="K583" s="385">
        <v>297.108</v>
      </c>
      <c r="L583" s="357">
        <f t="shared" si="202"/>
        <v>3713.85</v>
      </c>
      <c r="M583" s="357"/>
      <c r="N583" s="357"/>
      <c r="O583" s="357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405"/>
      <c r="B584" s="378" t="s">
        <v>598</v>
      </c>
      <c r="C584" s="379" t="s">
        <v>153</v>
      </c>
      <c r="D584" s="259">
        <v>50.6</v>
      </c>
      <c r="E584" s="293">
        <v>594</v>
      </c>
      <c r="F584" s="293">
        <f t="shared" si="197"/>
        <v>30056.400000000001</v>
      </c>
      <c r="G584" s="293"/>
      <c r="H584" s="293"/>
      <c r="I584" s="293">
        <f t="shared" si="198"/>
        <v>30056.400000000001</v>
      </c>
      <c r="J584" s="380">
        <v>25.1</v>
      </c>
      <c r="K584" s="386">
        <v>594.21600000000001</v>
      </c>
      <c r="L584" s="381">
        <f t="shared" si="202"/>
        <v>14914.821600000001</v>
      </c>
      <c r="M584" s="381"/>
      <c r="N584" s="381"/>
      <c r="O584" s="381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72"/>
      <c r="B585" s="373" t="s">
        <v>599</v>
      </c>
      <c r="C585" s="374" t="s">
        <v>153</v>
      </c>
      <c r="D585" s="259">
        <v>120</v>
      </c>
      <c r="E585" s="293">
        <v>2716</v>
      </c>
      <c r="F585" s="293">
        <f t="shared" si="197"/>
        <v>325920</v>
      </c>
      <c r="G585" s="293"/>
      <c r="H585" s="293"/>
      <c r="I585" s="293">
        <f t="shared" si="198"/>
        <v>325920</v>
      </c>
      <c r="J585" s="375"/>
      <c r="K585" s="376">
        <v>2716</v>
      </c>
      <c r="L585" s="376">
        <f t="shared" si="202"/>
        <v>0</v>
      </c>
      <c r="M585" s="376"/>
      <c r="N585" s="376"/>
      <c r="O585" s="376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7" t="s">
        <v>600</v>
      </c>
      <c r="C586" s="262" t="s">
        <v>32</v>
      </c>
      <c r="D586" s="259">
        <v>2</v>
      </c>
      <c r="E586" s="293">
        <v>2273</v>
      </c>
      <c r="F586" s="293">
        <f t="shared" si="197"/>
        <v>4546</v>
      </c>
      <c r="G586" s="293"/>
      <c r="H586" s="293"/>
      <c r="I586" s="293">
        <f t="shared" si="198"/>
        <v>4546</v>
      </c>
      <c r="J586" s="265"/>
      <c r="K586" s="300">
        <v>2273</v>
      </c>
      <c r="L586" s="300">
        <f t="shared" si="202"/>
        <v>0</v>
      </c>
      <c r="M586" s="300"/>
      <c r="N586" s="300"/>
      <c r="O586" s="300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6"/>
      <c r="B587" s="358"/>
      <c r="C587" s="359"/>
      <c r="D587" s="309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60" t="s">
        <v>35</v>
      </c>
      <c r="K587" s="333"/>
      <c r="L587" s="333">
        <f>L572+L513+L500+L495+L490+L471+L432+L416+L381+L364+L292+L279+L272+L264+L261+L245+L186+L164+L147+L95+L90+L70+L29</f>
        <v>72835359.36202231</v>
      </c>
      <c r="M587" s="333"/>
      <c r="N587" s="333">
        <f>N572+N513+N500+N495+N490+N471+N432+N416+N381+N364+N292+N279+N272+N264+N261+N245+N186+N164+N147+N95+N90+N70+N29</f>
        <v>82127086.648961231</v>
      </c>
      <c r="O587" s="333">
        <f>(O572+O513+O500+O495+O490+O471+O432+O416+O381+O364+O292+O279+O272+O264+O261+O245+O186+O164+O147+O95+O90+O70+O29)-0.01</f>
        <v>154962446.00098354</v>
      </c>
      <c r="P587" s="321"/>
      <c r="Q587" s="323" t="s">
        <v>49</v>
      </c>
      <c r="R587" s="323">
        <f>R572+R513+R500+R495+R490+R471+R432+R416+R381+R364+R292+R279+R272+R264+R261+R245+R186+R164+R147+R95+R90+R70+R29</f>
        <v>146002077.29000002</v>
      </c>
      <c r="S587" s="323"/>
      <c r="T587" s="323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6"/>
      <c r="B588" s="358"/>
      <c r="C588" s="359"/>
      <c r="D588" s="309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61" t="s">
        <v>601</v>
      </c>
      <c r="K588" s="361"/>
      <c r="L588" s="387">
        <f>L587/1.2*0.2</f>
        <v>12139226.560337052</v>
      </c>
      <c r="M588" s="387"/>
      <c r="N588" s="387">
        <f>N587/1.2*0.2</f>
        <v>13687847.774826873</v>
      </c>
      <c r="O588" s="387">
        <f>O587/1.2*0.2</f>
        <v>25827074.333497256</v>
      </c>
      <c r="P588" s="321"/>
      <c r="Q588" s="323" t="s">
        <v>601</v>
      </c>
      <c r="R588" s="323">
        <f>R587/1.2*0.2</f>
        <v>24333679.548333339</v>
      </c>
      <c r="S588" s="323"/>
      <c r="T588" s="323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5" customFormat="1" ht="12" x14ac:dyDescent="0.2">
      <c r="A591" s="407" t="s">
        <v>38</v>
      </c>
      <c r="B591" s="302" t="s">
        <v>44</v>
      </c>
      <c r="C591" s="715"/>
      <c r="D591" s="715"/>
      <c r="E591" s="715"/>
      <c r="F591" s="715"/>
      <c r="G591" s="715"/>
      <c r="H591" s="715"/>
      <c r="I591" s="716" t="s">
        <v>45</v>
      </c>
      <c r="J591" s="716"/>
      <c r="K591" s="716"/>
      <c r="L591" s="716"/>
      <c r="M591" s="716"/>
      <c r="N591" s="716"/>
      <c r="O591" s="303"/>
      <c r="P591" s="303"/>
      <c r="Q591" s="303"/>
      <c r="R591" s="303"/>
      <c r="S591" s="303"/>
      <c r="T591" s="304"/>
      <c r="U591" s="304"/>
      <c r="V591" s="304"/>
      <c r="W591" s="304"/>
      <c r="X591" s="304"/>
      <c r="Y591" s="304"/>
      <c r="Z591" s="304"/>
      <c r="AA591" s="304"/>
      <c r="AB591" s="304"/>
      <c r="AC591" s="304"/>
      <c r="AD591" s="304"/>
      <c r="AE591" s="304"/>
      <c r="AF591" s="304"/>
      <c r="AG591" s="304"/>
      <c r="AH591" s="304"/>
      <c r="AI591" s="304"/>
      <c r="AJ591" s="304"/>
      <c r="AK591" s="304"/>
      <c r="AL591" s="304"/>
      <c r="AM591" s="304"/>
      <c r="AN591" s="304"/>
      <c r="AO591" s="304"/>
      <c r="AP591" s="304"/>
      <c r="AQ591" s="304"/>
      <c r="AR591" s="304"/>
      <c r="AS591" s="304"/>
      <c r="AT591" s="304"/>
      <c r="AU591" s="304"/>
      <c r="AV591" s="304"/>
      <c r="AW591" s="304" t="s">
        <v>5</v>
      </c>
      <c r="AX591" s="304" t="s">
        <v>39</v>
      </c>
      <c r="AY591" s="304"/>
      <c r="AZ591" s="304"/>
    </row>
    <row r="592" spans="1:52" s="306" customFormat="1" ht="54" customHeight="1" x14ac:dyDescent="0.25">
      <c r="A592" s="407"/>
      <c r="B592" s="714" t="s">
        <v>40</v>
      </c>
      <c r="C592" s="714"/>
      <c r="D592" s="714"/>
      <c r="E592" s="714"/>
      <c r="F592" s="714"/>
      <c r="G592" s="714"/>
      <c r="H592" s="714"/>
      <c r="I592" s="714"/>
      <c r="J592" s="714"/>
      <c r="K592" s="714"/>
      <c r="L592" s="714"/>
      <c r="M592" s="714"/>
      <c r="N592" s="714"/>
      <c r="T592" s="307"/>
      <c r="U592" s="307"/>
      <c r="V592" s="307"/>
      <c r="W592" s="307"/>
      <c r="X592" s="307"/>
      <c r="Y592" s="307"/>
      <c r="Z592" s="307"/>
      <c r="AA592" s="307"/>
      <c r="AB592" s="307"/>
      <c r="AC592" s="307"/>
      <c r="AD592" s="307"/>
      <c r="AE592" s="307"/>
      <c r="AF592" s="307"/>
      <c r="AG592" s="307"/>
      <c r="AH592" s="307"/>
      <c r="AI592" s="307"/>
      <c r="AJ592" s="307"/>
      <c r="AK592" s="307"/>
      <c r="AL592" s="307"/>
      <c r="AM592" s="307"/>
      <c r="AN592" s="307"/>
      <c r="AO592" s="307"/>
      <c r="AP592" s="307"/>
      <c r="AQ592" s="307"/>
      <c r="AR592" s="307"/>
      <c r="AS592" s="307"/>
      <c r="AT592" s="307"/>
      <c r="AU592" s="307"/>
      <c r="AV592" s="307"/>
      <c r="AW592" s="307"/>
      <c r="AX592" s="307"/>
      <c r="AY592" s="307"/>
      <c r="AZ592" s="307"/>
    </row>
    <row r="593" spans="1:52" s="305" customFormat="1" ht="12" x14ac:dyDescent="0.2">
      <c r="A593" s="407" t="s">
        <v>41</v>
      </c>
      <c r="B593" s="302" t="s">
        <v>46</v>
      </c>
      <c r="C593" s="715"/>
      <c r="D593" s="715"/>
      <c r="E593" s="715"/>
      <c r="F593" s="715"/>
      <c r="G593" s="715"/>
      <c r="H593" s="715"/>
      <c r="I593" s="716" t="s">
        <v>47</v>
      </c>
      <c r="J593" s="716"/>
      <c r="K593" s="716"/>
      <c r="L593" s="716"/>
      <c r="M593" s="716"/>
      <c r="N593" s="716"/>
      <c r="O593" s="303"/>
      <c r="P593" s="303"/>
      <c r="Q593" s="303"/>
      <c r="R593" s="303"/>
      <c r="S593" s="303"/>
      <c r="T593" s="304"/>
      <c r="U593" s="304"/>
      <c r="V593" s="304"/>
      <c r="W593" s="304"/>
      <c r="X593" s="304"/>
      <c r="Y593" s="304"/>
      <c r="Z593" s="304"/>
      <c r="AA593" s="304"/>
      <c r="AB593" s="304"/>
      <c r="AC593" s="304"/>
      <c r="AD593" s="304"/>
      <c r="AE593" s="304"/>
      <c r="AF593" s="304"/>
      <c r="AG593" s="304"/>
      <c r="AH593" s="304"/>
      <c r="AI593" s="304"/>
      <c r="AJ593" s="304"/>
      <c r="AK593" s="304"/>
      <c r="AL593" s="304"/>
      <c r="AM593" s="304"/>
      <c r="AN593" s="304"/>
      <c r="AO593" s="304"/>
      <c r="AP593" s="304"/>
      <c r="AQ593" s="304"/>
      <c r="AR593" s="304"/>
      <c r="AS593" s="304"/>
      <c r="AT593" s="304"/>
      <c r="AU593" s="304"/>
      <c r="AV593" s="304"/>
      <c r="AW593" s="304"/>
      <c r="AX593" s="304"/>
      <c r="AY593" s="304" t="s">
        <v>5</v>
      </c>
      <c r="AZ593" s="304" t="s">
        <v>39</v>
      </c>
    </row>
    <row r="594" spans="1:52" s="306" customFormat="1" ht="18.75" customHeight="1" x14ac:dyDescent="0.25">
      <c r="A594" s="407"/>
      <c r="B594" s="714" t="s">
        <v>40</v>
      </c>
      <c r="C594" s="714"/>
      <c r="D594" s="714"/>
      <c r="E594" s="714"/>
      <c r="F594" s="714"/>
      <c r="G594" s="714"/>
      <c r="H594" s="714"/>
      <c r="I594" s="714"/>
      <c r="J594" s="714"/>
      <c r="K594" s="714"/>
      <c r="L594" s="714"/>
      <c r="M594" s="714"/>
      <c r="N594" s="714"/>
      <c r="O594" s="308"/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  <c r="AJ594" s="307"/>
      <c r="AK594" s="307"/>
      <c r="AL594" s="307"/>
      <c r="AM594" s="307"/>
      <c r="AN594" s="307"/>
      <c r="AO594" s="307"/>
      <c r="AP594" s="307"/>
      <c r="AQ594" s="307"/>
      <c r="AR594" s="307"/>
      <c r="AS594" s="307"/>
      <c r="AT594" s="307"/>
      <c r="AU594" s="307"/>
      <c r="AV594" s="307"/>
      <c r="AW594" s="307"/>
      <c r="AX594" s="307"/>
      <c r="AY594" s="307"/>
      <c r="AZ594" s="307"/>
    </row>
    <row r="595" spans="1:52" customFormat="1" x14ac:dyDescent="0.25">
      <c r="A595" s="408"/>
      <c r="B595" s="301"/>
      <c r="C595" s="301"/>
      <c r="D595" s="301"/>
      <c r="E595" s="301"/>
      <c r="F595" s="301"/>
      <c r="G595" s="301"/>
      <c r="H595" s="301"/>
      <c r="I595" s="301"/>
      <c r="J595" s="301"/>
      <c r="K595" s="301"/>
      <c r="L595" s="301"/>
      <c r="M595" s="301"/>
      <c r="N595" s="301"/>
      <c r="O595" s="160"/>
    </row>
    <row r="596" spans="1:52" x14ac:dyDescent="0.25">
      <c r="B596" s="276"/>
    </row>
  </sheetData>
  <autoFilter ref="A26:U588" xr:uid="{00000000-0009-0000-0000-000002000000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75">
    <cfRule type="duplicateValues" dxfId="2" priority="2" stopIfTrue="1"/>
  </conditionalFormatting>
  <conditionalFormatting sqref="B359:B360 B328:B331 B333 B345 B352 B362:B363 B361:D361">
    <cfRule type="duplicateValues" dxfId="1" priority="1" stopIfTrue="1"/>
  </conditionalFormatting>
  <conditionalFormatting sqref="B49">
    <cfRule type="duplicateValues" dxfId="0" priority="9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КС3</vt:lpstr>
      <vt:lpstr>кс-2 №1корр</vt:lpstr>
      <vt:lpstr>кс-2 №1</vt:lpstr>
      <vt:lpstr>'кс-2 №1'!Область_печати</vt:lpstr>
      <vt:lpstr>'кс-2 №1корр'!Область_печати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2024-03-28T05:56:47Z</cp:lastPrinted>
  <dcterms:created xsi:type="dcterms:W3CDTF">2020-09-30T08:50:27Z</dcterms:created>
  <dcterms:modified xsi:type="dcterms:W3CDTF">2024-03-28T06:59:31Z</dcterms:modified>
</cp:coreProperties>
</file>