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ДС3-под закрытие\ОФОРМЛЕНО на подпись\"/>
    </mc:Choice>
  </mc:AlternateContent>
  <xr:revisionPtr revIDLastSave="0" documentId="13_ncr:1_{BBB29E58-1D33-4255-9F25-17041C9BD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верено" sheetId="2" r:id="rId1"/>
    <sheet name="Лист1" sheetId="1" state="hidden" r:id="rId2"/>
  </sheets>
  <definedNames>
    <definedName name="_xlnm._FilterDatabase" localSheetId="1" hidden="1">Лист1!$R$1:$Y$902</definedName>
    <definedName name="_xlnm._FilterDatabase" localSheetId="0" hidden="1">проверено!$R$10:$W$904</definedName>
    <definedName name="_xlnm.Print_Area" localSheetId="0">проверено!$A$1:$I$912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11" i="2" l="1"/>
  <c r="K910" i="2"/>
  <c r="F877" i="2"/>
  <c r="I882" i="2"/>
  <c r="F882" i="2"/>
  <c r="F431" i="2"/>
  <c r="I431" i="2" s="1"/>
  <c r="I877" i="2"/>
  <c r="R903" i="2" l="1"/>
  <c r="P903" i="2"/>
  <c r="O903" i="2"/>
  <c r="M903" i="2"/>
  <c r="I903" i="2"/>
  <c r="H903" i="2"/>
  <c r="F903" i="2"/>
  <c r="R902" i="2"/>
  <c r="T902" i="2" s="1"/>
  <c r="P902" i="2"/>
  <c r="O902" i="2"/>
  <c r="M902" i="2"/>
  <c r="I902" i="2"/>
  <c r="H902" i="2"/>
  <c r="F902" i="2"/>
  <c r="R901" i="2"/>
  <c r="P901" i="2"/>
  <c r="O901" i="2"/>
  <c r="M901" i="2"/>
  <c r="I901" i="2"/>
  <c r="H901" i="2"/>
  <c r="F901" i="2"/>
  <c r="R900" i="2"/>
  <c r="W900" i="2" s="1"/>
  <c r="P900" i="2"/>
  <c r="O900" i="2"/>
  <c r="M900" i="2"/>
  <c r="I900" i="2"/>
  <c r="H900" i="2"/>
  <c r="F900" i="2"/>
  <c r="P899" i="2"/>
  <c r="O899" i="2"/>
  <c r="M899" i="2"/>
  <c r="M897" i="2" s="1"/>
  <c r="D899" i="2"/>
  <c r="H899" i="2" s="1"/>
  <c r="R898" i="2"/>
  <c r="P898" i="2"/>
  <c r="O898" i="2"/>
  <c r="M898" i="2"/>
  <c r="I898" i="2"/>
  <c r="H898" i="2"/>
  <c r="F898" i="2"/>
  <c r="R897" i="2"/>
  <c r="V897" i="2" s="1"/>
  <c r="O897" i="2"/>
  <c r="H897" i="2"/>
  <c r="R896" i="2"/>
  <c r="T896" i="2" s="1"/>
  <c r="P896" i="2"/>
  <c r="O896" i="2"/>
  <c r="M896" i="2"/>
  <c r="I896" i="2"/>
  <c r="H896" i="2"/>
  <c r="F896" i="2"/>
  <c r="R895" i="2"/>
  <c r="T895" i="2" s="1"/>
  <c r="P895" i="2"/>
  <c r="O895" i="2"/>
  <c r="M895" i="2"/>
  <c r="I895" i="2"/>
  <c r="H895" i="2"/>
  <c r="F895" i="2"/>
  <c r="R894" i="2"/>
  <c r="P894" i="2"/>
  <c r="O894" i="2"/>
  <c r="M894" i="2"/>
  <c r="I894" i="2"/>
  <c r="H894" i="2"/>
  <c r="F894" i="2"/>
  <c r="R893" i="2"/>
  <c r="V893" i="2" s="1"/>
  <c r="O893" i="2"/>
  <c r="H893" i="2"/>
  <c r="R892" i="2"/>
  <c r="P892" i="2"/>
  <c r="O892" i="2"/>
  <c r="M892" i="2"/>
  <c r="I892" i="2"/>
  <c r="H892" i="2"/>
  <c r="F892" i="2"/>
  <c r="R891" i="2"/>
  <c r="T891" i="2" s="1"/>
  <c r="P891" i="2"/>
  <c r="O891" i="2"/>
  <c r="M891" i="2"/>
  <c r="I891" i="2"/>
  <c r="H891" i="2"/>
  <c r="F891" i="2"/>
  <c r="R890" i="2"/>
  <c r="R889" i="2"/>
  <c r="R888" i="2"/>
  <c r="W888" i="2" s="1"/>
  <c r="P888" i="2"/>
  <c r="O888" i="2"/>
  <c r="M888" i="2"/>
  <c r="I888" i="2"/>
  <c r="H888" i="2"/>
  <c r="F888" i="2"/>
  <c r="P887" i="2"/>
  <c r="O887" i="2"/>
  <c r="M887" i="2"/>
  <c r="D887" i="2"/>
  <c r="I887" i="2" s="1"/>
  <c r="R886" i="2"/>
  <c r="P886" i="2"/>
  <c r="O886" i="2"/>
  <c r="M886" i="2"/>
  <c r="I886" i="2"/>
  <c r="H886" i="2"/>
  <c r="F886" i="2"/>
  <c r="R885" i="2"/>
  <c r="T885" i="2" s="1"/>
  <c r="P885" i="2"/>
  <c r="O885" i="2"/>
  <c r="M885" i="2"/>
  <c r="I885" i="2"/>
  <c r="H885" i="2"/>
  <c r="P884" i="2"/>
  <c r="O884" i="2"/>
  <c r="M884" i="2"/>
  <c r="D884" i="2"/>
  <c r="R883" i="2"/>
  <c r="P883" i="2"/>
  <c r="O883" i="2"/>
  <c r="M883" i="2"/>
  <c r="I883" i="2"/>
  <c r="H883" i="2"/>
  <c r="F883" i="2"/>
  <c r="R882" i="2"/>
  <c r="T882" i="2" s="1"/>
  <c r="P882" i="2"/>
  <c r="O882" i="2"/>
  <c r="M882" i="2"/>
  <c r="H882" i="2"/>
  <c r="R881" i="2"/>
  <c r="P881" i="2"/>
  <c r="O881" i="2"/>
  <c r="M881" i="2"/>
  <c r="I881" i="2"/>
  <c r="H881" i="2"/>
  <c r="F881" i="2"/>
  <c r="R880" i="2"/>
  <c r="R879" i="2"/>
  <c r="W879" i="2" s="1"/>
  <c r="P879" i="2"/>
  <c r="O879" i="2"/>
  <c r="M879" i="2"/>
  <c r="I879" i="2"/>
  <c r="H879" i="2"/>
  <c r="F879" i="2"/>
  <c r="R878" i="2"/>
  <c r="P878" i="2"/>
  <c r="O878" i="2"/>
  <c r="M878" i="2"/>
  <c r="I878" i="2"/>
  <c r="H878" i="2"/>
  <c r="F878" i="2"/>
  <c r="R877" i="2"/>
  <c r="W877" i="2" s="1"/>
  <c r="P877" i="2"/>
  <c r="O877" i="2"/>
  <c r="M877" i="2"/>
  <c r="H877" i="2"/>
  <c r="R876" i="2"/>
  <c r="R875" i="2"/>
  <c r="T875" i="2" s="1"/>
  <c r="P875" i="2"/>
  <c r="O875" i="2"/>
  <c r="M875" i="2"/>
  <c r="I875" i="2"/>
  <c r="H875" i="2"/>
  <c r="F875" i="2"/>
  <c r="R874" i="2"/>
  <c r="P874" i="2"/>
  <c r="O874" i="2"/>
  <c r="M874" i="2"/>
  <c r="I874" i="2"/>
  <c r="H874" i="2"/>
  <c r="F874" i="2"/>
  <c r="R873" i="2"/>
  <c r="T873" i="2" s="1"/>
  <c r="P873" i="2"/>
  <c r="O873" i="2"/>
  <c r="M873" i="2"/>
  <c r="I873" i="2"/>
  <c r="H873" i="2"/>
  <c r="F873" i="2"/>
  <c r="R872" i="2"/>
  <c r="P872" i="2"/>
  <c r="O872" i="2"/>
  <c r="M872" i="2"/>
  <c r="I872" i="2"/>
  <c r="H872" i="2"/>
  <c r="F872" i="2"/>
  <c r="R871" i="2"/>
  <c r="W871" i="2" s="1"/>
  <c r="P871" i="2"/>
  <c r="O871" i="2"/>
  <c r="M871" i="2"/>
  <c r="I871" i="2"/>
  <c r="H871" i="2"/>
  <c r="F871" i="2"/>
  <c r="R870" i="2"/>
  <c r="T870" i="2" s="1"/>
  <c r="P870" i="2"/>
  <c r="O870" i="2"/>
  <c r="M870" i="2"/>
  <c r="I870" i="2"/>
  <c r="H870" i="2"/>
  <c r="F870" i="2"/>
  <c r="R869" i="2"/>
  <c r="R868" i="2"/>
  <c r="R867" i="2"/>
  <c r="P867" i="2"/>
  <c r="O867" i="2"/>
  <c r="M867" i="2"/>
  <c r="I867" i="2"/>
  <c r="H867" i="2"/>
  <c r="F867" i="2"/>
  <c r="R866" i="2"/>
  <c r="W866" i="2" s="1"/>
  <c r="P866" i="2"/>
  <c r="O866" i="2"/>
  <c r="M866" i="2"/>
  <c r="I866" i="2"/>
  <c r="H866" i="2"/>
  <c r="F866" i="2"/>
  <c r="R865" i="2"/>
  <c r="V865" i="2" s="1"/>
  <c r="P865" i="2"/>
  <c r="O865" i="2"/>
  <c r="M865" i="2"/>
  <c r="I865" i="2"/>
  <c r="H865" i="2"/>
  <c r="F865" i="2"/>
  <c r="R864" i="2"/>
  <c r="W864" i="2" s="1"/>
  <c r="P864" i="2"/>
  <c r="O864" i="2"/>
  <c r="M864" i="2"/>
  <c r="I864" i="2"/>
  <c r="H864" i="2"/>
  <c r="F864" i="2"/>
  <c r="R863" i="2"/>
  <c r="P863" i="2"/>
  <c r="O863" i="2"/>
  <c r="M863" i="2"/>
  <c r="I863" i="2"/>
  <c r="H863" i="2"/>
  <c r="F863" i="2"/>
  <c r="R862" i="2"/>
  <c r="P862" i="2"/>
  <c r="O862" i="2"/>
  <c r="M862" i="2"/>
  <c r="I862" i="2"/>
  <c r="H862" i="2"/>
  <c r="F862" i="2"/>
  <c r="R861" i="2"/>
  <c r="P861" i="2"/>
  <c r="O861" i="2"/>
  <c r="M861" i="2"/>
  <c r="I861" i="2"/>
  <c r="H861" i="2"/>
  <c r="F861" i="2"/>
  <c r="R860" i="2"/>
  <c r="P860" i="2"/>
  <c r="O860" i="2"/>
  <c r="M860" i="2"/>
  <c r="I860" i="2"/>
  <c r="H860" i="2"/>
  <c r="F860" i="2"/>
  <c r="R859" i="2"/>
  <c r="R858" i="2"/>
  <c r="V858" i="2" s="1"/>
  <c r="P858" i="2"/>
  <c r="O858" i="2"/>
  <c r="M858" i="2"/>
  <c r="I858" i="2"/>
  <c r="H858" i="2"/>
  <c r="F858" i="2"/>
  <c r="P857" i="2"/>
  <c r="O857" i="2"/>
  <c r="M857" i="2"/>
  <c r="D857" i="2"/>
  <c r="I857" i="2" s="1"/>
  <c r="R856" i="2"/>
  <c r="W856" i="2" s="1"/>
  <c r="P856" i="2"/>
  <c r="O856" i="2"/>
  <c r="M856" i="2"/>
  <c r="I856" i="2"/>
  <c r="H856" i="2"/>
  <c r="F856" i="2"/>
  <c r="R855" i="2"/>
  <c r="P855" i="2"/>
  <c r="O855" i="2"/>
  <c r="M855" i="2"/>
  <c r="I855" i="2"/>
  <c r="H855" i="2"/>
  <c r="R854" i="2"/>
  <c r="V854" i="2" s="1"/>
  <c r="P854" i="2"/>
  <c r="O854" i="2"/>
  <c r="M854" i="2"/>
  <c r="I854" i="2"/>
  <c r="H854" i="2"/>
  <c r="F854" i="2"/>
  <c r="R853" i="2"/>
  <c r="V853" i="2" s="1"/>
  <c r="P853" i="2"/>
  <c r="O853" i="2"/>
  <c r="M853" i="2"/>
  <c r="I853" i="2"/>
  <c r="H853" i="2"/>
  <c r="F853" i="2"/>
  <c r="R852" i="2"/>
  <c r="W852" i="2" s="1"/>
  <c r="P852" i="2"/>
  <c r="O852" i="2"/>
  <c r="M852" i="2"/>
  <c r="I852" i="2"/>
  <c r="H852" i="2"/>
  <c r="F852" i="2"/>
  <c r="R851" i="2"/>
  <c r="R850" i="2"/>
  <c r="P850" i="2"/>
  <c r="O850" i="2"/>
  <c r="M850" i="2"/>
  <c r="I850" i="2"/>
  <c r="H850" i="2"/>
  <c r="F850" i="2"/>
  <c r="R849" i="2"/>
  <c r="V849" i="2" s="1"/>
  <c r="P849" i="2"/>
  <c r="O849" i="2"/>
  <c r="M849" i="2"/>
  <c r="I849" i="2"/>
  <c r="H849" i="2"/>
  <c r="F849" i="2"/>
  <c r="P848" i="2"/>
  <c r="O848" i="2"/>
  <c r="M848" i="2"/>
  <c r="D848" i="2"/>
  <c r="R847" i="2"/>
  <c r="R846" i="2"/>
  <c r="R845" i="2"/>
  <c r="T845" i="2" s="1"/>
  <c r="P845" i="2"/>
  <c r="O845" i="2"/>
  <c r="M845" i="2"/>
  <c r="I845" i="2"/>
  <c r="H845" i="2"/>
  <c r="F845" i="2"/>
  <c r="R844" i="2"/>
  <c r="T844" i="2" s="1"/>
  <c r="P844" i="2"/>
  <c r="O844" i="2"/>
  <c r="M844" i="2"/>
  <c r="I844" i="2"/>
  <c r="H844" i="2"/>
  <c r="F844" i="2"/>
  <c r="R843" i="2"/>
  <c r="T843" i="2" s="1"/>
  <c r="P843" i="2"/>
  <c r="O843" i="2"/>
  <c r="M843" i="2"/>
  <c r="I843" i="2"/>
  <c r="H843" i="2"/>
  <c r="F843" i="2"/>
  <c r="R842" i="2"/>
  <c r="P842" i="2"/>
  <c r="O842" i="2"/>
  <c r="M842" i="2"/>
  <c r="I842" i="2"/>
  <c r="H842" i="2"/>
  <c r="F842" i="2"/>
  <c r="R841" i="2"/>
  <c r="T841" i="2" s="1"/>
  <c r="P841" i="2"/>
  <c r="O841" i="2"/>
  <c r="M841" i="2"/>
  <c r="I841" i="2"/>
  <c r="H841" i="2"/>
  <c r="F841" i="2"/>
  <c r="R840" i="2"/>
  <c r="P840" i="2"/>
  <c r="O840" i="2"/>
  <c r="M840" i="2"/>
  <c r="I840" i="2"/>
  <c r="H840" i="2"/>
  <c r="F840" i="2"/>
  <c r="R839" i="2"/>
  <c r="T839" i="2" s="1"/>
  <c r="P839" i="2"/>
  <c r="O839" i="2"/>
  <c r="M839" i="2"/>
  <c r="I839" i="2"/>
  <c r="H839" i="2"/>
  <c r="F839" i="2"/>
  <c r="R838" i="2"/>
  <c r="W838" i="2" s="1"/>
  <c r="P838" i="2"/>
  <c r="O838" i="2"/>
  <c r="M838" i="2"/>
  <c r="I838" i="2"/>
  <c r="H838" i="2"/>
  <c r="F838" i="2"/>
  <c r="R837" i="2"/>
  <c r="R836" i="2"/>
  <c r="V836" i="2" s="1"/>
  <c r="P836" i="2"/>
  <c r="O836" i="2"/>
  <c r="M836" i="2"/>
  <c r="I836" i="2"/>
  <c r="H836" i="2"/>
  <c r="F836" i="2"/>
  <c r="R835" i="2"/>
  <c r="P835" i="2"/>
  <c r="O835" i="2"/>
  <c r="M835" i="2"/>
  <c r="I835" i="2"/>
  <c r="H835" i="2"/>
  <c r="R834" i="2"/>
  <c r="P834" i="2"/>
  <c r="O834" i="2"/>
  <c r="M834" i="2"/>
  <c r="I834" i="2"/>
  <c r="H834" i="2"/>
  <c r="F834" i="2"/>
  <c r="R833" i="2"/>
  <c r="W833" i="2" s="1"/>
  <c r="P833" i="2"/>
  <c r="O833" i="2"/>
  <c r="M833" i="2"/>
  <c r="I833" i="2"/>
  <c r="H833" i="2"/>
  <c r="R832" i="2"/>
  <c r="P832" i="2"/>
  <c r="O832" i="2"/>
  <c r="M832" i="2"/>
  <c r="I832" i="2"/>
  <c r="H832" i="2"/>
  <c r="F832" i="2"/>
  <c r="R831" i="2"/>
  <c r="V831" i="2" s="1"/>
  <c r="O831" i="2"/>
  <c r="H831" i="2"/>
  <c r="W830" i="2"/>
  <c r="R830" i="2"/>
  <c r="T830" i="2" s="1"/>
  <c r="P830" i="2"/>
  <c r="O830" i="2"/>
  <c r="M830" i="2"/>
  <c r="I830" i="2"/>
  <c r="H830" i="2"/>
  <c r="F830" i="2"/>
  <c r="R829" i="2"/>
  <c r="T829" i="2" s="1"/>
  <c r="P829" i="2"/>
  <c r="O829" i="2"/>
  <c r="M829" i="2"/>
  <c r="I829" i="2"/>
  <c r="H829" i="2"/>
  <c r="F829" i="2"/>
  <c r="R828" i="2"/>
  <c r="P828" i="2"/>
  <c r="O828" i="2"/>
  <c r="M828" i="2"/>
  <c r="I828" i="2"/>
  <c r="H828" i="2"/>
  <c r="F828" i="2"/>
  <c r="P827" i="2"/>
  <c r="O827" i="2"/>
  <c r="M827" i="2"/>
  <c r="D827" i="2"/>
  <c r="R826" i="2"/>
  <c r="R825" i="2"/>
  <c r="R824" i="2"/>
  <c r="P824" i="2"/>
  <c r="O824" i="2"/>
  <c r="M824" i="2"/>
  <c r="I824" i="2"/>
  <c r="H824" i="2"/>
  <c r="F824" i="2"/>
  <c r="R823" i="2"/>
  <c r="T823" i="2" s="1"/>
  <c r="P823" i="2"/>
  <c r="O823" i="2"/>
  <c r="M823" i="2"/>
  <c r="I823" i="2"/>
  <c r="H823" i="2"/>
  <c r="F823" i="2"/>
  <c r="R822" i="2"/>
  <c r="W822" i="2" s="1"/>
  <c r="P822" i="2"/>
  <c r="O822" i="2"/>
  <c r="M822" i="2"/>
  <c r="I822" i="2"/>
  <c r="H822" i="2"/>
  <c r="F822" i="2"/>
  <c r="R821" i="2"/>
  <c r="P821" i="2"/>
  <c r="O821" i="2"/>
  <c r="M821" i="2"/>
  <c r="I821" i="2"/>
  <c r="H821" i="2"/>
  <c r="F821" i="2"/>
  <c r="R820" i="2"/>
  <c r="P820" i="2"/>
  <c r="O820" i="2"/>
  <c r="M820" i="2"/>
  <c r="I820" i="2"/>
  <c r="H820" i="2"/>
  <c r="F820" i="2"/>
  <c r="R819" i="2"/>
  <c r="W819" i="2" s="1"/>
  <c r="P819" i="2"/>
  <c r="O819" i="2"/>
  <c r="M819" i="2"/>
  <c r="I819" i="2"/>
  <c r="H819" i="2"/>
  <c r="F819" i="2"/>
  <c r="R818" i="2"/>
  <c r="P818" i="2"/>
  <c r="O818" i="2"/>
  <c r="M818" i="2"/>
  <c r="I818" i="2"/>
  <c r="H818" i="2"/>
  <c r="F818" i="2"/>
  <c r="R817" i="2"/>
  <c r="R816" i="2"/>
  <c r="W816" i="2" s="1"/>
  <c r="P816" i="2"/>
  <c r="O816" i="2"/>
  <c r="M816" i="2"/>
  <c r="I816" i="2"/>
  <c r="H816" i="2"/>
  <c r="F816" i="2"/>
  <c r="P815" i="2"/>
  <c r="O815" i="2"/>
  <c r="M815" i="2"/>
  <c r="D815" i="2"/>
  <c r="R814" i="2"/>
  <c r="W814" i="2" s="1"/>
  <c r="P814" i="2"/>
  <c r="O814" i="2"/>
  <c r="M814" i="2"/>
  <c r="I814" i="2"/>
  <c r="H814" i="2"/>
  <c r="F814" i="2"/>
  <c r="R813" i="2"/>
  <c r="P813" i="2"/>
  <c r="O813" i="2"/>
  <c r="M813" i="2"/>
  <c r="I813" i="2"/>
  <c r="H813" i="2"/>
  <c r="R812" i="2"/>
  <c r="P812" i="2"/>
  <c r="O812" i="2"/>
  <c r="M812" i="2"/>
  <c r="I812" i="2"/>
  <c r="H812" i="2"/>
  <c r="F812" i="2"/>
  <c r="R811" i="2"/>
  <c r="W810" i="2"/>
  <c r="V810" i="2"/>
  <c r="T810" i="2"/>
  <c r="P810" i="2"/>
  <c r="O810" i="2"/>
  <c r="M810" i="2"/>
  <c r="I810" i="2"/>
  <c r="H810" i="2"/>
  <c r="F810" i="2"/>
  <c r="R809" i="2"/>
  <c r="P809" i="2"/>
  <c r="O809" i="2"/>
  <c r="M809" i="2"/>
  <c r="I809" i="2"/>
  <c r="H809" i="2"/>
  <c r="F809" i="2"/>
  <c r="R808" i="2"/>
  <c r="W808" i="2" s="1"/>
  <c r="P808" i="2"/>
  <c r="O808" i="2"/>
  <c r="M808" i="2"/>
  <c r="I808" i="2"/>
  <c r="H808" i="2"/>
  <c r="F808" i="2"/>
  <c r="R807" i="2"/>
  <c r="P807" i="2"/>
  <c r="O807" i="2"/>
  <c r="M807" i="2"/>
  <c r="I807" i="2"/>
  <c r="H807" i="2"/>
  <c r="F807" i="2"/>
  <c r="R806" i="2"/>
  <c r="R805" i="2"/>
  <c r="R804" i="2"/>
  <c r="R803" i="2"/>
  <c r="R802" i="2"/>
  <c r="O802" i="2"/>
  <c r="M802" i="2"/>
  <c r="P802" i="2" s="1"/>
  <c r="H802" i="2"/>
  <c r="F802" i="2"/>
  <c r="R801" i="2"/>
  <c r="P801" i="2"/>
  <c r="O801" i="2"/>
  <c r="M801" i="2"/>
  <c r="I801" i="2"/>
  <c r="H801" i="2"/>
  <c r="F801" i="2"/>
  <c r="R800" i="2"/>
  <c r="W800" i="2" s="1"/>
  <c r="P800" i="2"/>
  <c r="O800" i="2"/>
  <c r="M800" i="2"/>
  <c r="I800" i="2"/>
  <c r="H800" i="2"/>
  <c r="F800" i="2"/>
  <c r="R799" i="2"/>
  <c r="P799" i="2"/>
  <c r="O799" i="2"/>
  <c r="M799" i="2"/>
  <c r="I799" i="2"/>
  <c r="H799" i="2"/>
  <c r="F799" i="2"/>
  <c r="R798" i="2"/>
  <c r="P798" i="2"/>
  <c r="O798" i="2"/>
  <c r="M798" i="2"/>
  <c r="I798" i="2"/>
  <c r="H798" i="2"/>
  <c r="F798" i="2"/>
  <c r="R797" i="2"/>
  <c r="P797" i="2"/>
  <c r="O797" i="2"/>
  <c r="M797" i="2"/>
  <c r="I797" i="2"/>
  <c r="H797" i="2"/>
  <c r="F797" i="2"/>
  <c r="R796" i="2"/>
  <c r="W796" i="2" s="1"/>
  <c r="P796" i="2"/>
  <c r="O796" i="2"/>
  <c r="M796" i="2"/>
  <c r="I796" i="2"/>
  <c r="H796" i="2"/>
  <c r="F796" i="2"/>
  <c r="R795" i="2"/>
  <c r="V795" i="2" s="1"/>
  <c r="O795" i="2"/>
  <c r="M795" i="2"/>
  <c r="H795" i="2"/>
  <c r="F795" i="2"/>
  <c r="R794" i="2"/>
  <c r="V794" i="2" s="1"/>
  <c r="O794" i="2"/>
  <c r="M794" i="2"/>
  <c r="H794" i="2"/>
  <c r="F794" i="2"/>
  <c r="R793" i="2"/>
  <c r="P793" i="2"/>
  <c r="O793" i="2"/>
  <c r="M793" i="2"/>
  <c r="I793" i="2"/>
  <c r="H793" i="2"/>
  <c r="F793" i="2"/>
  <c r="R792" i="2"/>
  <c r="P792" i="2"/>
  <c r="O792" i="2"/>
  <c r="M792" i="2"/>
  <c r="I792" i="2"/>
  <c r="H792" i="2"/>
  <c r="F792" i="2"/>
  <c r="R791" i="2"/>
  <c r="T791" i="2" s="1"/>
  <c r="P791" i="2"/>
  <c r="O791" i="2"/>
  <c r="M791" i="2"/>
  <c r="I791" i="2"/>
  <c r="H791" i="2"/>
  <c r="F791" i="2"/>
  <c r="R790" i="2"/>
  <c r="V790" i="2" s="1"/>
  <c r="P790" i="2"/>
  <c r="O790" i="2"/>
  <c r="M790" i="2"/>
  <c r="I790" i="2"/>
  <c r="H790" i="2"/>
  <c r="F790" i="2"/>
  <c r="R789" i="2"/>
  <c r="R788" i="2"/>
  <c r="R787" i="2"/>
  <c r="P787" i="2"/>
  <c r="O787" i="2"/>
  <c r="M787" i="2"/>
  <c r="I787" i="2"/>
  <c r="H787" i="2"/>
  <c r="F787" i="2"/>
  <c r="R786" i="2"/>
  <c r="P786" i="2"/>
  <c r="O786" i="2"/>
  <c r="M786" i="2"/>
  <c r="I786" i="2"/>
  <c r="H786" i="2"/>
  <c r="F786" i="2"/>
  <c r="R785" i="2"/>
  <c r="T785" i="2" s="1"/>
  <c r="P785" i="2"/>
  <c r="O785" i="2"/>
  <c r="M785" i="2"/>
  <c r="I785" i="2"/>
  <c r="H785" i="2"/>
  <c r="F785" i="2"/>
  <c r="R784" i="2"/>
  <c r="R783" i="2"/>
  <c r="O783" i="2"/>
  <c r="M783" i="2"/>
  <c r="H783" i="2"/>
  <c r="F783" i="2"/>
  <c r="R782" i="2"/>
  <c r="T782" i="2" s="1"/>
  <c r="O782" i="2"/>
  <c r="M782" i="2"/>
  <c r="H782" i="2"/>
  <c r="I782" i="2" s="1"/>
  <c r="F782" i="2"/>
  <c r="R781" i="2"/>
  <c r="O781" i="2"/>
  <c r="M781" i="2"/>
  <c r="H781" i="2"/>
  <c r="F781" i="2"/>
  <c r="R780" i="2"/>
  <c r="T780" i="2" s="1"/>
  <c r="O780" i="2"/>
  <c r="M780" i="2"/>
  <c r="H780" i="2"/>
  <c r="F780" i="2"/>
  <c r="R779" i="2"/>
  <c r="R778" i="2"/>
  <c r="T778" i="2" s="1"/>
  <c r="O778" i="2"/>
  <c r="M778" i="2"/>
  <c r="H778" i="2"/>
  <c r="F778" i="2"/>
  <c r="R777" i="2"/>
  <c r="T777" i="2" s="1"/>
  <c r="O777" i="2"/>
  <c r="M777" i="2"/>
  <c r="H777" i="2"/>
  <c r="F777" i="2"/>
  <c r="R776" i="2"/>
  <c r="T776" i="2" s="1"/>
  <c r="O776" i="2"/>
  <c r="M776" i="2"/>
  <c r="H776" i="2"/>
  <c r="F776" i="2"/>
  <c r="R775" i="2"/>
  <c r="T775" i="2" s="1"/>
  <c r="O775" i="2"/>
  <c r="M775" i="2"/>
  <c r="H775" i="2"/>
  <c r="F775" i="2"/>
  <c r="R774" i="2"/>
  <c r="O774" i="2"/>
  <c r="M774" i="2"/>
  <c r="H774" i="2"/>
  <c r="F774" i="2"/>
  <c r="R773" i="2"/>
  <c r="O773" i="2"/>
  <c r="M773" i="2"/>
  <c r="H773" i="2"/>
  <c r="I773" i="2" s="1"/>
  <c r="F773" i="2"/>
  <c r="R772" i="2"/>
  <c r="T772" i="2" s="1"/>
  <c r="O772" i="2"/>
  <c r="M772" i="2"/>
  <c r="H772" i="2"/>
  <c r="F772" i="2"/>
  <c r="R771" i="2"/>
  <c r="T771" i="2" s="1"/>
  <c r="O771" i="2"/>
  <c r="M771" i="2"/>
  <c r="H771" i="2"/>
  <c r="F771" i="2"/>
  <c r="R770" i="2"/>
  <c r="T770" i="2" s="1"/>
  <c r="O770" i="2"/>
  <c r="M770" i="2"/>
  <c r="H770" i="2"/>
  <c r="F770" i="2"/>
  <c r="R769" i="2"/>
  <c r="O769" i="2"/>
  <c r="M769" i="2"/>
  <c r="H769" i="2"/>
  <c r="I769" i="2" s="1"/>
  <c r="F769" i="2"/>
  <c r="R768" i="2"/>
  <c r="R767" i="2"/>
  <c r="O767" i="2"/>
  <c r="M767" i="2"/>
  <c r="H767" i="2"/>
  <c r="F767" i="2"/>
  <c r="R766" i="2"/>
  <c r="T766" i="2" s="1"/>
  <c r="O766" i="2"/>
  <c r="M766" i="2"/>
  <c r="H766" i="2"/>
  <c r="F766" i="2"/>
  <c r="R765" i="2"/>
  <c r="T765" i="2" s="1"/>
  <c r="O765" i="2"/>
  <c r="M765" i="2"/>
  <c r="H765" i="2"/>
  <c r="F765" i="2"/>
  <c r="R764" i="2"/>
  <c r="O764" i="2"/>
  <c r="M764" i="2"/>
  <c r="H764" i="2"/>
  <c r="F764" i="2"/>
  <c r="R763" i="2"/>
  <c r="O763" i="2"/>
  <c r="M763" i="2"/>
  <c r="H763" i="2"/>
  <c r="I763" i="2" s="1"/>
  <c r="F763" i="2"/>
  <c r="R762" i="2"/>
  <c r="O762" i="2"/>
  <c r="M762" i="2"/>
  <c r="H762" i="2"/>
  <c r="F762" i="2"/>
  <c r="R761" i="2"/>
  <c r="O761" i="2"/>
  <c r="M761" i="2"/>
  <c r="H761" i="2"/>
  <c r="F761" i="2"/>
  <c r="R760" i="2"/>
  <c r="V760" i="2" s="1"/>
  <c r="O760" i="2"/>
  <c r="M760" i="2"/>
  <c r="H760" i="2"/>
  <c r="F760" i="2"/>
  <c r="R759" i="2"/>
  <c r="O759" i="2"/>
  <c r="M759" i="2"/>
  <c r="H759" i="2"/>
  <c r="F759" i="2"/>
  <c r="R758" i="2"/>
  <c r="O758" i="2"/>
  <c r="M758" i="2"/>
  <c r="H758" i="2"/>
  <c r="F758" i="2"/>
  <c r="I758" i="2" s="1"/>
  <c r="R757" i="2"/>
  <c r="V757" i="2" s="1"/>
  <c r="O757" i="2"/>
  <c r="M757" i="2"/>
  <c r="H757" i="2"/>
  <c r="F757" i="2"/>
  <c r="R756" i="2"/>
  <c r="V756" i="2" s="1"/>
  <c r="O756" i="2"/>
  <c r="M756" i="2"/>
  <c r="H756" i="2"/>
  <c r="F756" i="2"/>
  <c r="R755" i="2"/>
  <c r="O755" i="2"/>
  <c r="M755" i="2"/>
  <c r="H755" i="2"/>
  <c r="F755" i="2"/>
  <c r="R754" i="2"/>
  <c r="O754" i="2"/>
  <c r="M754" i="2"/>
  <c r="H754" i="2"/>
  <c r="F754" i="2"/>
  <c r="R753" i="2"/>
  <c r="O753" i="2"/>
  <c r="M753" i="2"/>
  <c r="H753" i="2"/>
  <c r="F753" i="2"/>
  <c r="R752" i="2"/>
  <c r="V752" i="2" s="1"/>
  <c r="O752" i="2"/>
  <c r="M752" i="2"/>
  <c r="H752" i="2"/>
  <c r="I752" i="2" s="1"/>
  <c r="F752" i="2"/>
  <c r="R751" i="2"/>
  <c r="O751" i="2"/>
  <c r="M751" i="2"/>
  <c r="H751" i="2"/>
  <c r="F751" i="2"/>
  <c r="R750" i="2"/>
  <c r="V750" i="2" s="1"/>
  <c r="O750" i="2"/>
  <c r="M750" i="2"/>
  <c r="H750" i="2"/>
  <c r="F750" i="2"/>
  <c r="R749" i="2"/>
  <c r="O749" i="2"/>
  <c r="M749" i="2"/>
  <c r="H749" i="2"/>
  <c r="F749" i="2"/>
  <c r="R748" i="2"/>
  <c r="V748" i="2" s="1"/>
  <c r="O748" i="2"/>
  <c r="M748" i="2"/>
  <c r="H748" i="2"/>
  <c r="F748" i="2"/>
  <c r="R747" i="2"/>
  <c r="V747" i="2" s="1"/>
  <c r="O747" i="2"/>
  <c r="M747" i="2"/>
  <c r="H747" i="2"/>
  <c r="F747" i="2"/>
  <c r="R746" i="2"/>
  <c r="V746" i="2" s="1"/>
  <c r="O746" i="2"/>
  <c r="M746" i="2"/>
  <c r="H746" i="2"/>
  <c r="F746" i="2"/>
  <c r="R745" i="2"/>
  <c r="O745" i="2"/>
  <c r="M745" i="2"/>
  <c r="H745" i="2"/>
  <c r="F745" i="2"/>
  <c r="R744" i="2"/>
  <c r="O744" i="2"/>
  <c r="M744" i="2"/>
  <c r="H744" i="2"/>
  <c r="F744" i="2"/>
  <c r="R743" i="2"/>
  <c r="V743" i="2" s="1"/>
  <c r="O743" i="2"/>
  <c r="M743" i="2"/>
  <c r="H743" i="2"/>
  <c r="F743" i="2"/>
  <c r="R742" i="2"/>
  <c r="V742" i="2" s="1"/>
  <c r="O742" i="2"/>
  <c r="M742" i="2"/>
  <c r="H742" i="2"/>
  <c r="F742" i="2"/>
  <c r="R741" i="2"/>
  <c r="O741" i="2"/>
  <c r="M741" i="2"/>
  <c r="H741" i="2"/>
  <c r="F741" i="2"/>
  <c r="R740" i="2"/>
  <c r="O740" i="2"/>
  <c r="M740" i="2"/>
  <c r="H740" i="2"/>
  <c r="F740" i="2"/>
  <c r="R739" i="2"/>
  <c r="O739" i="2"/>
  <c r="M739" i="2"/>
  <c r="H739" i="2"/>
  <c r="F739" i="2"/>
  <c r="R738" i="2"/>
  <c r="V738" i="2" s="1"/>
  <c r="O738" i="2"/>
  <c r="M738" i="2"/>
  <c r="H738" i="2"/>
  <c r="F738" i="2"/>
  <c r="R737" i="2"/>
  <c r="O737" i="2"/>
  <c r="M737" i="2"/>
  <c r="H737" i="2"/>
  <c r="F737" i="2"/>
  <c r="R736" i="2"/>
  <c r="V736" i="2" s="1"/>
  <c r="O736" i="2"/>
  <c r="M736" i="2"/>
  <c r="H736" i="2"/>
  <c r="I736" i="2" s="1"/>
  <c r="F736" i="2"/>
  <c r="R735" i="2"/>
  <c r="O735" i="2"/>
  <c r="M735" i="2"/>
  <c r="H735" i="2"/>
  <c r="F735" i="2"/>
  <c r="R734" i="2"/>
  <c r="O734" i="2"/>
  <c r="M734" i="2"/>
  <c r="H734" i="2"/>
  <c r="F734" i="2"/>
  <c r="R733" i="2"/>
  <c r="V733" i="2" s="1"/>
  <c r="O733" i="2"/>
  <c r="M733" i="2"/>
  <c r="H733" i="2"/>
  <c r="F733" i="2"/>
  <c r="R732" i="2"/>
  <c r="V732" i="2" s="1"/>
  <c r="O732" i="2"/>
  <c r="M732" i="2"/>
  <c r="H732" i="2"/>
  <c r="F732" i="2"/>
  <c r="R731" i="2"/>
  <c r="O731" i="2"/>
  <c r="P731" i="2" s="1"/>
  <c r="M731" i="2"/>
  <c r="H731" i="2"/>
  <c r="F731" i="2"/>
  <c r="R730" i="2"/>
  <c r="O730" i="2"/>
  <c r="M730" i="2"/>
  <c r="H730" i="2"/>
  <c r="F730" i="2"/>
  <c r="I730" i="2" s="1"/>
  <c r="R729" i="2"/>
  <c r="V729" i="2" s="1"/>
  <c r="O729" i="2"/>
  <c r="M729" i="2"/>
  <c r="H729" i="2"/>
  <c r="F729" i="2"/>
  <c r="R728" i="2"/>
  <c r="O728" i="2"/>
  <c r="M728" i="2"/>
  <c r="H728" i="2"/>
  <c r="F728" i="2"/>
  <c r="R727" i="2"/>
  <c r="O727" i="2"/>
  <c r="M727" i="2"/>
  <c r="H727" i="2"/>
  <c r="F727" i="2"/>
  <c r="R726" i="2"/>
  <c r="V726" i="2" s="1"/>
  <c r="O726" i="2"/>
  <c r="M726" i="2"/>
  <c r="H726" i="2"/>
  <c r="F726" i="2"/>
  <c r="R725" i="2"/>
  <c r="O725" i="2"/>
  <c r="M725" i="2"/>
  <c r="H725" i="2"/>
  <c r="F725" i="2"/>
  <c r="R724" i="2"/>
  <c r="V724" i="2" s="1"/>
  <c r="O724" i="2"/>
  <c r="M724" i="2"/>
  <c r="H724" i="2"/>
  <c r="F724" i="2"/>
  <c r="R723" i="2"/>
  <c r="V723" i="2" s="1"/>
  <c r="O723" i="2"/>
  <c r="M723" i="2"/>
  <c r="H723" i="2"/>
  <c r="F723" i="2"/>
  <c r="R722" i="2"/>
  <c r="O722" i="2"/>
  <c r="M722" i="2"/>
  <c r="H722" i="2"/>
  <c r="F722" i="2"/>
  <c r="R721" i="2"/>
  <c r="V721" i="2" s="1"/>
  <c r="O721" i="2"/>
  <c r="M721" i="2"/>
  <c r="H721" i="2"/>
  <c r="F721" i="2"/>
  <c r="R720" i="2"/>
  <c r="O720" i="2"/>
  <c r="M720" i="2"/>
  <c r="H720" i="2"/>
  <c r="F720" i="2"/>
  <c r="R719" i="2"/>
  <c r="V719" i="2" s="1"/>
  <c r="O719" i="2"/>
  <c r="M719" i="2"/>
  <c r="P719" i="2" s="1"/>
  <c r="H719" i="2"/>
  <c r="F719" i="2"/>
  <c r="R718" i="2"/>
  <c r="T718" i="2" s="1"/>
  <c r="O718" i="2"/>
  <c r="M718" i="2"/>
  <c r="H718" i="2"/>
  <c r="F718" i="2"/>
  <c r="R717" i="2"/>
  <c r="V717" i="2" s="1"/>
  <c r="O717" i="2"/>
  <c r="M717" i="2"/>
  <c r="P717" i="2" s="1"/>
  <c r="H717" i="2"/>
  <c r="F717" i="2"/>
  <c r="R716" i="2"/>
  <c r="T716" i="2" s="1"/>
  <c r="O716" i="2"/>
  <c r="M716" i="2"/>
  <c r="H716" i="2"/>
  <c r="I716" i="2" s="1"/>
  <c r="F716" i="2"/>
  <c r="R715" i="2"/>
  <c r="O715" i="2"/>
  <c r="M715" i="2"/>
  <c r="H715" i="2"/>
  <c r="F715" i="2"/>
  <c r="R714" i="2"/>
  <c r="V714" i="2" s="1"/>
  <c r="O714" i="2"/>
  <c r="P714" i="2" s="1"/>
  <c r="M714" i="2"/>
  <c r="H714" i="2"/>
  <c r="F714" i="2"/>
  <c r="R713" i="2"/>
  <c r="V713" i="2" s="1"/>
  <c r="O713" i="2"/>
  <c r="M713" i="2"/>
  <c r="H713" i="2"/>
  <c r="F713" i="2"/>
  <c r="R712" i="2"/>
  <c r="V712" i="2" s="1"/>
  <c r="O712" i="2"/>
  <c r="M712" i="2"/>
  <c r="H712" i="2"/>
  <c r="F712" i="2"/>
  <c r="R711" i="2"/>
  <c r="O711" i="2"/>
  <c r="M711" i="2"/>
  <c r="H711" i="2"/>
  <c r="F711" i="2"/>
  <c r="R710" i="2"/>
  <c r="T710" i="2" s="1"/>
  <c r="O710" i="2"/>
  <c r="M710" i="2"/>
  <c r="H710" i="2"/>
  <c r="F710" i="2"/>
  <c r="R709" i="2"/>
  <c r="V709" i="2" s="1"/>
  <c r="O709" i="2"/>
  <c r="M709" i="2"/>
  <c r="H709" i="2"/>
  <c r="I709" i="2" s="1"/>
  <c r="F709" i="2"/>
  <c r="R708" i="2"/>
  <c r="T708" i="2" s="1"/>
  <c r="O708" i="2"/>
  <c r="M708" i="2"/>
  <c r="H708" i="2"/>
  <c r="F708" i="2"/>
  <c r="R707" i="2"/>
  <c r="T707" i="2" s="1"/>
  <c r="O707" i="2"/>
  <c r="P707" i="2" s="1"/>
  <c r="M707" i="2"/>
  <c r="H707" i="2"/>
  <c r="F707" i="2"/>
  <c r="R706" i="2"/>
  <c r="O706" i="2"/>
  <c r="M706" i="2"/>
  <c r="H706" i="2"/>
  <c r="F706" i="2"/>
  <c r="R705" i="2"/>
  <c r="O705" i="2"/>
  <c r="M705" i="2"/>
  <c r="H705" i="2"/>
  <c r="F705" i="2"/>
  <c r="R704" i="2"/>
  <c r="O704" i="2"/>
  <c r="M704" i="2"/>
  <c r="H704" i="2"/>
  <c r="F704" i="2"/>
  <c r="R703" i="2"/>
  <c r="O703" i="2"/>
  <c r="M703" i="2"/>
  <c r="H703" i="2"/>
  <c r="F703" i="2"/>
  <c r="R702" i="2"/>
  <c r="O702" i="2"/>
  <c r="M702" i="2"/>
  <c r="H702" i="2"/>
  <c r="F702" i="2"/>
  <c r="R701" i="2"/>
  <c r="T701" i="2" s="1"/>
  <c r="O701" i="2"/>
  <c r="M701" i="2"/>
  <c r="H701" i="2"/>
  <c r="F701" i="2"/>
  <c r="R700" i="2"/>
  <c r="V700" i="2" s="1"/>
  <c r="O700" i="2"/>
  <c r="M700" i="2"/>
  <c r="H700" i="2"/>
  <c r="F700" i="2"/>
  <c r="R699" i="2"/>
  <c r="O699" i="2"/>
  <c r="M699" i="2"/>
  <c r="H699" i="2"/>
  <c r="F699" i="2"/>
  <c r="R698" i="2"/>
  <c r="V698" i="2" s="1"/>
  <c r="O698" i="2"/>
  <c r="M698" i="2"/>
  <c r="H698" i="2"/>
  <c r="F698" i="2"/>
  <c r="R697" i="2"/>
  <c r="O697" i="2"/>
  <c r="M697" i="2"/>
  <c r="H697" i="2"/>
  <c r="F697" i="2"/>
  <c r="R696" i="2"/>
  <c r="T696" i="2" s="1"/>
  <c r="O696" i="2"/>
  <c r="M696" i="2"/>
  <c r="H696" i="2"/>
  <c r="F696" i="2"/>
  <c r="R695" i="2"/>
  <c r="V695" i="2" s="1"/>
  <c r="O695" i="2"/>
  <c r="M695" i="2"/>
  <c r="H695" i="2"/>
  <c r="F695" i="2"/>
  <c r="R694" i="2"/>
  <c r="O694" i="2"/>
  <c r="P694" i="2" s="1"/>
  <c r="M694" i="2"/>
  <c r="H694" i="2"/>
  <c r="F694" i="2"/>
  <c r="R693" i="2"/>
  <c r="V693" i="2" s="1"/>
  <c r="O693" i="2"/>
  <c r="M693" i="2"/>
  <c r="H693" i="2"/>
  <c r="F693" i="2"/>
  <c r="R692" i="2"/>
  <c r="O692" i="2"/>
  <c r="P692" i="2" s="1"/>
  <c r="M692" i="2"/>
  <c r="H692" i="2"/>
  <c r="F692" i="2"/>
  <c r="R691" i="2"/>
  <c r="V691" i="2" s="1"/>
  <c r="O691" i="2"/>
  <c r="M691" i="2"/>
  <c r="H691" i="2"/>
  <c r="F691" i="2"/>
  <c r="R690" i="2"/>
  <c r="T690" i="2" s="1"/>
  <c r="O690" i="2"/>
  <c r="M690" i="2"/>
  <c r="H690" i="2"/>
  <c r="F690" i="2"/>
  <c r="R689" i="2"/>
  <c r="O689" i="2"/>
  <c r="M689" i="2"/>
  <c r="H689" i="2"/>
  <c r="F689" i="2"/>
  <c r="R688" i="2"/>
  <c r="T688" i="2" s="1"/>
  <c r="O688" i="2"/>
  <c r="M688" i="2"/>
  <c r="H688" i="2"/>
  <c r="F688" i="2"/>
  <c r="R687" i="2"/>
  <c r="V687" i="2" s="1"/>
  <c r="O687" i="2"/>
  <c r="M687" i="2"/>
  <c r="H687" i="2"/>
  <c r="F687" i="2"/>
  <c r="R686" i="2"/>
  <c r="O686" i="2"/>
  <c r="M686" i="2"/>
  <c r="H686" i="2"/>
  <c r="F686" i="2"/>
  <c r="R685" i="2"/>
  <c r="O685" i="2"/>
  <c r="M685" i="2"/>
  <c r="H685" i="2"/>
  <c r="F685" i="2"/>
  <c r="R684" i="2"/>
  <c r="T684" i="2" s="1"/>
  <c r="O684" i="2"/>
  <c r="M684" i="2"/>
  <c r="P684" i="2" s="1"/>
  <c r="H684" i="2"/>
  <c r="F684" i="2"/>
  <c r="R683" i="2"/>
  <c r="V683" i="2" s="1"/>
  <c r="O683" i="2"/>
  <c r="M683" i="2"/>
  <c r="H683" i="2"/>
  <c r="F683" i="2"/>
  <c r="R682" i="2"/>
  <c r="V682" i="2" s="1"/>
  <c r="O682" i="2"/>
  <c r="M682" i="2"/>
  <c r="H682" i="2"/>
  <c r="F682" i="2"/>
  <c r="R681" i="2"/>
  <c r="O681" i="2"/>
  <c r="M681" i="2"/>
  <c r="H681" i="2"/>
  <c r="F681" i="2"/>
  <c r="R680" i="2"/>
  <c r="V680" i="2" s="1"/>
  <c r="O680" i="2"/>
  <c r="M680" i="2"/>
  <c r="H680" i="2"/>
  <c r="F680" i="2"/>
  <c r="R679" i="2"/>
  <c r="V679" i="2" s="1"/>
  <c r="O679" i="2"/>
  <c r="M679" i="2"/>
  <c r="H679" i="2"/>
  <c r="F679" i="2"/>
  <c r="R678" i="2"/>
  <c r="T678" i="2" s="1"/>
  <c r="O678" i="2"/>
  <c r="M678" i="2"/>
  <c r="H678" i="2"/>
  <c r="F678" i="2"/>
  <c r="R677" i="2"/>
  <c r="T677" i="2" s="1"/>
  <c r="O677" i="2"/>
  <c r="M677" i="2"/>
  <c r="H677" i="2"/>
  <c r="F677" i="2"/>
  <c r="R676" i="2"/>
  <c r="V676" i="2" s="1"/>
  <c r="O676" i="2"/>
  <c r="M676" i="2"/>
  <c r="H676" i="2"/>
  <c r="F676" i="2"/>
  <c r="I676" i="2" s="1"/>
  <c r="R675" i="2"/>
  <c r="T675" i="2" s="1"/>
  <c r="O675" i="2"/>
  <c r="M675" i="2"/>
  <c r="H675" i="2"/>
  <c r="F675" i="2"/>
  <c r="R674" i="2"/>
  <c r="V674" i="2" s="1"/>
  <c r="O674" i="2"/>
  <c r="M674" i="2"/>
  <c r="H674" i="2"/>
  <c r="F674" i="2"/>
  <c r="R673" i="2"/>
  <c r="T673" i="2" s="1"/>
  <c r="O673" i="2"/>
  <c r="M673" i="2"/>
  <c r="H673" i="2"/>
  <c r="F673" i="2"/>
  <c r="R672" i="2"/>
  <c r="T672" i="2" s="1"/>
  <c r="O672" i="2"/>
  <c r="M672" i="2"/>
  <c r="H672" i="2"/>
  <c r="F672" i="2"/>
  <c r="R671" i="2"/>
  <c r="O671" i="2"/>
  <c r="P671" i="2" s="1"/>
  <c r="M671" i="2"/>
  <c r="H671" i="2"/>
  <c r="F671" i="2"/>
  <c r="R670" i="2"/>
  <c r="T670" i="2" s="1"/>
  <c r="O670" i="2"/>
  <c r="M670" i="2"/>
  <c r="H670" i="2"/>
  <c r="F670" i="2"/>
  <c r="R669" i="2"/>
  <c r="O669" i="2"/>
  <c r="M669" i="2"/>
  <c r="H669" i="2"/>
  <c r="F669" i="2"/>
  <c r="R668" i="2"/>
  <c r="O668" i="2"/>
  <c r="M668" i="2"/>
  <c r="H668" i="2"/>
  <c r="F668" i="2"/>
  <c r="R667" i="2"/>
  <c r="V667" i="2" s="1"/>
  <c r="O667" i="2"/>
  <c r="M667" i="2"/>
  <c r="H667" i="2"/>
  <c r="F667" i="2"/>
  <c r="R666" i="2"/>
  <c r="V666" i="2" s="1"/>
  <c r="O666" i="2"/>
  <c r="M666" i="2"/>
  <c r="H666" i="2"/>
  <c r="F666" i="2"/>
  <c r="R665" i="2"/>
  <c r="V665" i="2" s="1"/>
  <c r="O665" i="2"/>
  <c r="M665" i="2"/>
  <c r="H665" i="2"/>
  <c r="F665" i="2"/>
  <c r="R664" i="2"/>
  <c r="O664" i="2"/>
  <c r="M664" i="2"/>
  <c r="H664" i="2"/>
  <c r="F664" i="2"/>
  <c r="I664" i="2" s="1"/>
  <c r="R663" i="2"/>
  <c r="V663" i="2" s="1"/>
  <c r="O663" i="2"/>
  <c r="M663" i="2"/>
  <c r="H663" i="2"/>
  <c r="F663" i="2"/>
  <c r="R662" i="2"/>
  <c r="O662" i="2"/>
  <c r="M662" i="2"/>
  <c r="H662" i="2"/>
  <c r="F662" i="2"/>
  <c r="R661" i="2"/>
  <c r="V661" i="2" s="1"/>
  <c r="O661" i="2"/>
  <c r="M661" i="2"/>
  <c r="H661" i="2"/>
  <c r="I661" i="2" s="1"/>
  <c r="F661" i="2"/>
  <c r="R660" i="2"/>
  <c r="V660" i="2" s="1"/>
  <c r="O660" i="2"/>
  <c r="M660" i="2"/>
  <c r="H660" i="2"/>
  <c r="F660" i="2"/>
  <c r="R659" i="2"/>
  <c r="O659" i="2"/>
  <c r="M659" i="2"/>
  <c r="H659" i="2"/>
  <c r="F659" i="2"/>
  <c r="R658" i="2"/>
  <c r="V658" i="2" s="1"/>
  <c r="O658" i="2"/>
  <c r="M658" i="2"/>
  <c r="H658" i="2"/>
  <c r="F658" i="2"/>
  <c r="R657" i="2"/>
  <c r="V657" i="2" s="1"/>
  <c r="O657" i="2"/>
  <c r="M657" i="2"/>
  <c r="H657" i="2"/>
  <c r="F657" i="2"/>
  <c r="R656" i="2"/>
  <c r="O656" i="2"/>
  <c r="M656" i="2"/>
  <c r="H656" i="2"/>
  <c r="F656" i="2"/>
  <c r="R655" i="2"/>
  <c r="T655" i="2" s="1"/>
  <c r="O655" i="2"/>
  <c r="M655" i="2"/>
  <c r="H655" i="2"/>
  <c r="F655" i="2"/>
  <c r="R654" i="2"/>
  <c r="V654" i="2" s="1"/>
  <c r="O654" i="2"/>
  <c r="M654" i="2"/>
  <c r="H654" i="2"/>
  <c r="F654" i="2"/>
  <c r="R653" i="2"/>
  <c r="T653" i="2" s="1"/>
  <c r="O653" i="2"/>
  <c r="M653" i="2"/>
  <c r="H653" i="2"/>
  <c r="F653" i="2"/>
  <c r="R652" i="2"/>
  <c r="R651" i="2"/>
  <c r="T651" i="2" s="1"/>
  <c r="O651" i="2"/>
  <c r="M651" i="2"/>
  <c r="H651" i="2"/>
  <c r="F651" i="2"/>
  <c r="R650" i="2"/>
  <c r="O650" i="2"/>
  <c r="M650" i="2"/>
  <c r="H650" i="2"/>
  <c r="F650" i="2"/>
  <c r="R649" i="2"/>
  <c r="T649" i="2" s="1"/>
  <c r="O649" i="2"/>
  <c r="M649" i="2"/>
  <c r="H649" i="2"/>
  <c r="F649" i="2"/>
  <c r="R648" i="2"/>
  <c r="V648" i="2" s="1"/>
  <c r="O648" i="2"/>
  <c r="M648" i="2"/>
  <c r="H648" i="2"/>
  <c r="F648" i="2"/>
  <c r="R647" i="2"/>
  <c r="V647" i="2" s="1"/>
  <c r="O647" i="2"/>
  <c r="M647" i="2"/>
  <c r="H647" i="2"/>
  <c r="F647" i="2"/>
  <c r="R646" i="2"/>
  <c r="T646" i="2" s="1"/>
  <c r="O646" i="2"/>
  <c r="M646" i="2"/>
  <c r="H646" i="2"/>
  <c r="F646" i="2"/>
  <c r="R645" i="2"/>
  <c r="T645" i="2" s="1"/>
  <c r="O645" i="2"/>
  <c r="M645" i="2"/>
  <c r="H645" i="2"/>
  <c r="F645" i="2"/>
  <c r="R644" i="2"/>
  <c r="R643" i="2"/>
  <c r="O643" i="2"/>
  <c r="M643" i="2"/>
  <c r="H643" i="2"/>
  <c r="F643" i="2"/>
  <c r="R642" i="2"/>
  <c r="V642" i="2" s="1"/>
  <c r="O642" i="2"/>
  <c r="M642" i="2"/>
  <c r="H642" i="2"/>
  <c r="F642" i="2"/>
  <c r="R641" i="2"/>
  <c r="V641" i="2" s="1"/>
  <c r="O641" i="2"/>
  <c r="M641" i="2"/>
  <c r="H641" i="2"/>
  <c r="F641" i="2"/>
  <c r="R640" i="2"/>
  <c r="V640" i="2" s="1"/>
  <c r="O640" i="2"/>
  <c r="M640" i="2"/>
  <c r="H640" i="2"/>
  <c r="I640" i="2" s="1"/>
  <c r="F640" i="2"/>
  <c r="R639" i="2"/>
  <c r="O639" i="2"/>
  <c r="M639" i="2"/>
  <c r="H639" i="2"/>
  <c r="F639" i="2"/>
  <c r="R638" i="2"/>
  <c r="R637" i="2"/>
  <c r="T637" i="2" s="1"/>
  <c r="O637" i="2"/>
  <c r="M637" i="2"/>
  <c r="H637" i="2"/>
  <c r="F637" i="2"/>
  <c r="R636" i="2"/>
  <c r="R635" i="2"/>
  <c r="R634" i="2"/>
  <c r="V634" i="2" s="1"/>
  <c r="O634" i="2"/>
  <c r="M634" i="2"/>
  <c r="H634" i="2"/>
  <c r="F634" i="2"/>
  <c r="R633" i="2"/>
  <c r="T633" i="2" s="1"/>
  <c r="O633" i="2"/>
  <c r="P633" i="2" s="1"/>
  <c r="M633" i="2"/>
  <c r="H633" i="2"/>
  <c r="F633" i="2"/>
  <c r="R632" i="2"/>
  <c r="O632" i="2"/>
  <c r="M632" i="2"/>
  <c r="H632" i="2"/>
  <c r="F632" i="2"/>
  <c r="R631" i="2"/>
  <c r="O631" i="2"/>
  <c r="P631" i="2" s="1"/>
  <c r="M631" i="2"/>
  <c r="H631" i="2"/>
  <c r="F631" i="2"/>
  <c r="R630" i="2"/>
  <c r="O630" i="2"/>
  <c r="M630" i="2"/>
  <c r="H630" i="2"/>
  <c r="F630" i="2"/>
  <c r="R629" i="2"/>
  <c r="O629" i="2"/>
  <c r="M629" i="2"/>
  <c r="H629" i="2"/>
  <c r="F629" i="2"/>
  <c r="R628" i="2"/>
  <c r="V628" i="2" s="1"/>
  <c r="O628" i="2"/>
  <c r="M628" i="2"/>
  <c r="H628" i="2"/>
  <c r="F628" i="2"/>
  <c r="R627" i="2"/>
  <c r="V627" i="2" s="1"/>
  <c r="O627" i="2"/>
  <c r="M627" i="2"/>
  <c r="H627" i="2"/>
  <c r="F627" i="2"/>
  <c r="R626" i="2"/>
  <c r="V626" i="2" s="1"/>
  <c r="O626" i="2"/>
  <c r="M626" i="2"/>
  <c r="H626" i="2"/>
  <c r="F626" i="2"/>
  <c r="R625" i="2"/>
  <c r="V625" i="2" s="1"/>
  <c r="O625" i="2"/>
  <c r="M625" i="2"/>
  <c r="H625" i="2"/>
  <c r="F625" i="2"/>
  <c r="R624" i="2"/>
  <c r="T624" i="2" s="1"/>
  <c r="O624" i="2"/>
  <c r="M624" i="2"/>
  <c r="H624" i="2"/>
  <c r="F624" i="2"/>
  <c r="R623" i="2"/>
  <c r="T623" i="2" s="1"/>
  <c r="O623" i="2"/>
  <c r="M623" i="2"/>
  <c r="H623" i="2"/>
  <c r="F623" i="2"/>
  <c r="R622" i="2"/>
  <c r="V622" i="2" s="1"/>
  <c r="O622" i="2"/>
  <c r="M622" i="2"/>
  <c r="H622" i="2"/>
  <c r="F622" i="2"/>
  <c r="R621" i="2"/>
  <c r="O621" i="2"/>
  <c r="M621" i="2"/>
  <c r="H621" i="2"/>
  <c r="F621" i="2"/>
  <c r="R620" i="2"/>
  <c r="O620" i="2"/>
  <c r="M620" i="2"/>
  <c r="H620" i="2"/>
  <c r="F620" i="2"/>
  <c r="R619" i="2"/>
  <c r="O619" i="2"/>
  <c r="M619" i="2"/>
  <c r="H619" i="2"/>
  <c r="F619" i="2"/>
  <c r="R618" i="2"/>
  <c r="O618" i="2"/>
  <c r="P618" i="2" s="1"/>
  <c r="M618" i="2"/>
  <c r="H618" i="2"/>
  <c r="F618" i="2"/>
  <c r="R617" i="2"/>
  <c r="O617" i="2"/>
  <c r="M617" i="2"/>
  <c r="H617" i="2"/>
  <c r="F617" i="2"/>
  <c r="R616" i="2"/>
  <c r="O616" i="2"/>
  <c r="M616" i="2"/>
  <c r="H616" i="2"/>
  <c r="F616" i="2"/>
  <c r="R615" i="2"/>
  <c r="V615" i="2" s="1"/>
  <c r="O615" i="2"/>
  <c r="M615" i="2"/>
  <c r="H615" i="2"/>
  <c r="F615" i="2"/>
  <c r="R614" i="2"/>
  <c r="O614" i="2"/>
  <c r="M614" i="2"/>
  <c r="H614" i="2"/>
  <c r="F614" i="2"/>
  <c r="R613" i="2"/>
  <c r="V613" i="2" s="1"/>
  <c r="O613" i="2"/>
  <c r="M613" i="2"/>
  <c r="H613" i="2"/>
  <c r="F613" i="2"/>
  <c r="R612" i="2"/>
  <c r="T612" i="2" s="1"/>
  <c r="O612" i="2"/>
  <c r="M612" i="2"/>
  <c r="H612" i="2"/>
  <c r="F612" i="2"/>
  <c r="R611" i="2"/>
  <c r="V611" i="2" s="1"/>
  <c r="O611" i="2"/>
  <c r="M611" i="2"/>
  <c r="H611" i="2"/>
  <c r="F611" i="2"/>
  <c r="R610" i="2"/>
  <c r="O610" i="2"/>
  <c r="M610" i="2"/>
  <c r="H610" i="2"/>
  <c r="F610" i="2"/>
  <c r="W609" i="2"/>
  <c r="R609" i="2"/>
  <c r="P609" i="2"/>
  <c r="I609" i="2"/>
  <c r="R608" i="2"/>
  <c r="V608" i="2" s="1"/>
  <c r="O608" i="2"/>
  <c r="M608" i="2"/>
  <c r="H608" i="2"/>
  <c r="F608" i="2"/>
  <c r="R607" i="2"/>
  <c r="O607" i="2"/>
  <c r="M607" i="2"/>
  <c r="H607" i="2"/>
  <c r="F607" i="2"/>
  <c r="R606" i="2"/>
  <c r="T606" i="2" s="1"/>
  <c r="O606" i="2"/>
  <c r="M606" i="2"/>
  <c r="H606" i="2"/>
  <c r="F606" i="2"/>
  <c r="R605" i="2"/>
  <c r="V605" i="2" s="1"/>
  <c r="O605" i="2"/>
  <c r="M605" i="2"/>
  <c r="H605" i="2"/>
  <c r="F605" i="2"/>
  <c r="R604" i="2"/>
  <c r="O604" i="2"/>
  <c r="M604" i="2"/>
  <c r="H604" i="2"/>
  <c r="F604" i="2"/>
  <c r="R603" i="2"/>
  <c r="T603" i="2" s="1"/>
  <c r="O603" i="2"/>
  <c r="M603" i="2"/>
  <c r="H603" i="2"/>
  <c r="F603" i="2"/>
  <c r="R602" i="2"/>
  <c r="T602" i="2" s="1"/>
  <c r="O602" i="2"/>
  <c r="M602" i="2"/>
  <c r="H602" i="2"/>
  <c r="F602" i="2"/>
  <c r="I602" i="2" s="1"/>
  <c r="R601" i="2"/>
  <c r="V601" i="2" s="1"/>
  <c r="O601" i="2"/>
  <c r="M601" i="2"/>
  <c r="H601" i="2"/>
  <c r="F601" i="2"/>
  <c r="R600" i="2"/>
  <c r="T600" i="2" s="1"/>
  <c r="O600" i="2"/>
  <c r="M600" i="2"/>
  <c r="P600" i="2" s="1"/>
  <c r="H600" i="2"/>
  <c r="F600" i="2"/>
  <c r="R599" i="2"/>
  <c r="V599" i="2" s="1"/>
  <c r="O599" i="2"/>
  <c r="M599" i="2"/>
  <c r="H599" i="2"/>
  <c r="F599" i="2"/>
  <c r="R598" i="2"/>
  <c r="V598" i="2" s="1"/>
  <c r="O598" i="2"/>
  <c r="M598" i="2"/>
  <c r="H598" i="2"/>
  <c r="F598" i="2"/>
  <c r="R597" i="2"/>
  <c r="R596" i="2"/>
  <c r="V596" i="2" s="1"/>
  <c r="O596" i="2"/>
  <c r="M596" i="2"/>
  <c r="H596" i="2"/>
  <c r="F596" i="2"/>
  <c r="R595" i="2"/>
  <c r="V595" i="2" s="1"/>
  <c r="O595" i="2"/>
  <c r="M595" i="2"/>
  <c r="H595" i="2"/>
  <c r="F595" i="2"/>
  <c r="I595" i="2" s="1"/>
  <c r="R594" i="2"/>
  <c r="T594" i="2" s="1"/>
  <c r="O594" i="2"/>
  <c r="M594" i="2"/>
  <c r="H594" i="2"/>
  <c r="F594" i="2"/>
  <c r="R593" i="2"/>
  <c r="V593" i="2" s="1"/>
  <c r="O593" i="2"/>
  <c r="M593" i="2"/>
  <c r="P593" i="2" s="1"/>
  <c r="H593" i="2"/>
  <c r="F593" i="2"/>
  <c r="R592" i="2"/>
  <c r="V592" i="2" s="1"/>
  <c r="O592" i="2"/>
  <c r="M592" i="2"/>
  <c r="H592" i="2"/>
  <c r="F592" i="2"/>
  <c r="R591" i="2"/>
  <c r="V591" i="2" s="1"/>
  <c r="O591" i="2"/>
  <c r="M591" i="2"/>
  <c r="H591" i="2"/>
  <c r="F591" i="2"/>
  <c r="R590" i="2"/>
  <c r="V590" i="2" s="1"/>
  <c r="O590" i="2"/>
  <c r="M590" i="2"/>
  <c r="H590" i="2"/>
  <c r="F590" i="2"/>
  <c r="R589" i="2"/>
  <c r="V589" i="2" s="1"/>
  <c r="O589" i="2"/>
  <c r="M589" i="2"/>
  <c r="H589" i="2"/>
  <c r="F589" i="2"/>
  <c r="R588" i="2"/>
  <c r="O588" i="2"/>
  <c r="M588" i="2"/>
  <c r="P588" i="2" s="1"/>
  <c r="H588" i="2"/>
  <c r="F588" i="2"/>
  <c r="R587" i="2"/>
  <c r="O587" i="2"/>
  <c r="M587" i="2"/>
  <c r="H587" i="2"/>
  <c r="F587" i="2"/>
  <c r="R586" i="2"/>
  <c r="V586" i="2" s="1"/>
  <c r="O586" i="2"/>
  <c r="M586" i="2"/>
  <c r="H586" i="2"/>
  <c r="F586" i="2"/>
  <c r="R585" i="2"/>
  <c r="O585" i="2"/>
  <c r="M585" i="2"/>
  <c r="H585" i="2"/>
  <c r="F585" i="2"/>
  <c r="R584" i="2"/>
  <c r="V584" i="2" s="1"/>
  <c r="O584" i="2"/>
  <c r="M584" i="2"/>
  <c r="H584" i="2"/>
  <c r="F584" i="2"/>
  <c r="R583" i="2"/>
  <c r="O583" i="2"/>
  <c r="M583" i="2"/>
  <c r="H583" i="2"/>
  <c r="F583" i="2"/>
  <c r="R582" i="2"/>
  <c r="V582" i="2" s="1"/>
  <c r="O582" i="2"/>
  <c r="M582" i="2"/>
  <c r="H582" i="2"/>
  <c r="F582" i="2"/>
  <c r="R581" i="2"/>
  <c r="T581" i="2" s="1"/>
  <c r="O581" i="2"/>
  <c r="M581" i="2"/>
  <c r="H581" i="2"/>
  <c r="F581" i="2"/>
  <c r="R580" i="2"/>
  <c r="V580" i="2" s="1"/>
  <c r="W580" i="2" s="1"/>
  <c r="O580" i="2"/>
  <c r="P580" i="2" s="1"/>
  <c r="H580" i="2"/>
  <c r="R579" i="2"/>
  <c r="V579" i="2" s="1"/>
  <c r="O579" i="2"/>
  <c r="M579" i="2"/>
  <c r="H579" i="2"/>
  <c r="F579" i="2"/>
  <c r="R578" i="2"/>
  <c r="O578" i="2"/>
  <c r="M578" i="2"/>
  <c r="H578" i="2"/>
  <c r="F578" i="2"/>
  <c r="R577" i="2"/>
  <c r="O577" i="2"/>
  <c r="M577" i="2"/>
  <c r="H577" i="2"/>
  <c r="F577" i="2"/>
  <c r="R576" i="2"/>
  <c r="O576" i="2"/>
  <c r="M576" i="2"/>
  <c r="H576" i="2"/>
  <c r="F576" i="2"/>
  <c r="R575" i="2"/>
  <c r="O575" i="2"/>
  <c r="M575" i="2"/>
  <c r="H575" i="2"/>
  <c r="F575" i="2"/>
  <c r="R574" i="2"/>
  <c r="O574" i="2"/>
  <c r="M574" i="2"/>
  <c r="P574" i="2" s="1"/>
  <c r="H574" i="2"/>
  <c r="F574" i="2"/>
  <c r="R573" i="2"/>
  <c r="V573" i="2" s="1"/>
  <c r="O573" i="2"/>
  <c r="M573" i="2"/>
  <c r="P573" i="2" s="1"/>
  <c r="H573" i="2"/>
  <c r="F573" i="2"/>
  <c r="R572" i="2"/>
  <c r="O572" i="2"/>
  <c r="M572" i="2"/>
  <c r="H572" i="2"/>
  <c r="F572" i="2"/>
  <c r="R571" i="2"/>
  <c r="V571" i="2" s="1"/>
  <c r="O571" i="2"/>
  <c r="M571" i="2"/>
  <c r="H571" i="2"/>
  <c r="F571" i="2"/>
  <c r="R570" i="2"/>
  <c r="O570" i="2"/>
  <c r="M570" i="2"/>
  <c r="H570" i="2"/>
  <c r="F570" i="2"/>
  <c r="R569" i="2"/>
  <c r="O569" i="2"/>
  <c r="M569" i="2"/>
  <c r="H569" i="2"/>
  <c r="F569" i="2"/>
  <c r="R568" i="2"/>
  <c r="O568" i="2"/>
  <c r="M568" i="2"/>
  <c r="H568" i="2"/>
  <c r="F568" i="2"/>
  <c r="I568" i="2" s="1"/>
  <c r="R567" i="2"/>
  <c r="V567" i="2" s="1"/>
  <c r="O567" i="2"/>
  <c r="M567" i="2"/>
  <c r="H567" i="2"/>
  <c r="F567" i="2"/>
  <c r="R566" i="2"/>
  <c r="V566" i="2" s="1"/>
  <c r="O566" i="2"/>
  <c r="M566" i="2"/>
  <c r="H566" i="2"/>
  <c r="F566" i="2"/>
  <c r="I566" i="2" s="1"/>
  <c r="R565" i="2"/>
  <c r="O565" i="2"/>
  <c r="M565" i="2"/>
  <c r="H565" i="2"/>
  <c r="F565" i="2"/>
  <c r="R564" i="2"/>
  <c r="V564" i="2" s="1"/>
  <c r="O564" i="2"/>
  <c r="M564" i="2"/>
  <c r="P564" i="2" s="1"/>
  <c r="H564" i="2"/>
  <c r="F564" i="2"/>
  <c r="R563" i="2"/>
  <c r="V563" i="2" s="1"/>
  <c r="O563" i="2"/>
  <c r="M563" i="2"/>
  <c r="H563" i="2"/>
  <c r="F563" i="2"/>
  <c r="R562" i="2"/>
  <c r="V562" i="2" s="1"/>
  <c r="O562" i="2"/>
  <c r="M562" i="2"/>
  <c r="H562" i="2"/>
  <c r="F562" i="2"/>
  <c r="R561" i="2"/>
  <c r="O561" i="2"/>
  <c r="M561" i="2"/>
  <c r="H561" i="2"/>
  <c r="F561" i="2"/>
  <c r="R560" i="2"/>
  <c r="V560" i="2" s="1"/>
  <c r="O560" i="2"/>
  <c r="M560" i="2"/>
  <c r="H560" i="2"/>
  <c r="F560" i="2"/>
  <c r="R559" i="2"/>
  <c r="O559" i="2"/>
  <c r="M559" i="2"/>
  <c r="H559" i="2"/>
  <c r="F559" i="2"/>
  <c r="I559" i="2" s="1"/>
  <c r="R558" i="2"/>
  <c r="R557" i="2"/>
  <c r="T557" i="2" s="1"/>
  <c r="O557" i="2"/>
  <c r="M557" i="2"/>
  <c r="H557" i="2"/>
  <c r="F557" i="2"/>
  <c r="R556" i="2"/>
  <c r="T556" i="2" s="1"/>
  <c r="O556" i="2"/>
  <c r="M556" i="2"/>
  <c r="P556" i="2" s="1"/>
  <c r="H556" i="2"/>
  <c r="F556" i="2"/>
  <c r="R555" i="2"/>
  <c r="T555" i="2" s="1"/>
  <c r="O555" i="2"/>
  <c r="M555" i="2"/>
  <c r="H555" i="2"/>
  <c r="F555" i="2"/>
  <c r="R554" i="2"/>
  <c r="O554" i="2"/>
  <c r="M554" i="2"/>
  <c r="H554" i="2"/>
  <c r="F554" i="2"/>
  <c r="V553" i="2"/>
  <c r="W553" i="2" s="1"/>
  <c r="R553" i="2"/>
  <c r="T553" i="2" s="1"/>
  <c r="O553" i="2"/>
  <c r="M553" i="2"/>
  <c r="H553" i="2"/>
  <c r="F553" i="2"/>
  <c r="R552" i="2"/>
  <c r="O552" i="2"/>
  <c r="M552" i="2"/>
  <c r="H552" i="2"/>
  <c r="F552" i="2"/>
  <c r="R551" i="2"/>
  <c r="T551" i="2" s="1"/>
  <c r="O551" i="2"/>
  <c r="M551" i="2"/>
  <c r="H551" i="2"/>
  <c r="F551" i="2"/>
  <c r="R550" i="2"/>
  <c r="T550" i="2" s="1"/>
  <c r="O550" i="2"/>
  <c r="M550" i="2"/>
  <c r="P550" i="2" s="1"/>
  <c r="H550" i="2"/>
  <c r="F550" i="2"/>
  <c r="R549" i="2"/>
  <c r="O549" i="2"/>
  <c r="M549" i="2"/>
  <c r="H549" i="2"/>
  <c r="F549" i="2"/>
  <c r="R548" i="2"/>
  <c r="O548" i="2"/>
  <c r="M548" i="2"/>
  <c r="H548" i="2"/>
  <c r="F548" i="2"/>
  <c r="R547" i="2"/>
  <c r="O547" i="2"/>
  <c r="M547" i="2"/>
  <c r="H547" i="2"/>
  <c r="F547" i="2"/>
  <c r="R546" i="2"/>
  <c r="O546" i="2"/>
  <c r="M546" i="2"/>
  <c r="H546" i="2"/>
  <c r="F546" i="2"/>
  <c r="R545" i="2"/>
  <c r="T545" i="2" s="1"/>
  <c r="O545" i="2"/>
  <c r="M545" i="2"/>
  <c r="H545" i="2"/>
  <c r="F545" i="2"/>
  <c r="R544" i="2"/>
  <c r="T544" i="2" s="1"/>
  <c r="O544" i="2"/>
  <c r="M544" i="2"/>
  <c r="H544" i="2"/>
  <c r="F544" i="2"/>
  <c r="R543" i="2"/>
  <c r="T543" i="2" s="1"/>
  <c r="O543" i="2"/>
  <c r="M543" i="2"/>
  <c r="H543" i="2"/>
  <c r="F543" i="2"/>
  <c r="R542" i="2"/>
  <c r="T542" i="2" s="1"/>
  <c r="O542" i="2"/>
  <c r="M542" i="2"/>
  <c r="H542" i="2"/>
  <c r="F542" i="2"/>
  <c r="R541" i="2"/>
  <c r="O541" i="2"/>
  <c r="M541" i="2"/>
  <c r="H541" i="2"/>
  <c r="F541" i="2"/>
  <c r="R540" i="2"/>
  <c r="R539" i="2"/>
  <c r="T539" i="2" s="1"/>
  <c r="O539" i="2"/>
  <c r="M539" i="2"/>
  <c r="H539" i="2"/>
  <c r="F539" i="2"/>
  <c r="R538" i="2"/>
  <c r="O538" i="2"/>
  <c r="M538" i="2"/>
  <c r="H538" i="2"/>
  <c r="F538" i="2"/>
  <c r="R537" i="2"/>
  <c r="T537" i="2" s="1"/>
  <c r="O537" i="2"/>
  <c r="M537" i="2"/>
  <c r="H537" i="2"/>
  <c r="F537" i="2"/>
  <c r="R536" i="2"/>
  <c r="R535" i="2"/>
  <c r="O535" i="2"/>
  <c r="M535" i="2"/>
  <c r="H535" i="2"/>
  <c r="F535" i="2"/>
  <c r="R534" i="2"/>
  <c r="T534" i="2" s="1"/>
  <c r="O534" i="2"/>
  <c r="M534" i="2"/>
  <c r="H534" i="2"/>
  <c r="F534" i="2"/>
  <c r="R533" i="2"/>
  <c r="T533" i="2" s="1"/>
  <c r="O533" i="2"/>
  <c r="M533" i="2"/>
  <c r="P533" i="2" s="1"/>
  <c r="H533" i="2"/>
  <c r="F533" i="2"/>
  <c r="R532" i="2"/>
  <c r="T532" i="2" s="1"/>
  <c r="O532" i="2"/>
  <c r="M532" i="2"/>
  <c r="H532" i="2"/>
  <c r="F532" i="2"/>
  <c r="R531" i="2"/>
  <c r="O531" i="2"/>
  <c r="M531" i="2"/>
  <c r="H531" i="2"/>
  <c r="F531" i="2"/>
  <c r="R530" i="2"/>
  <c r="O530" i="2"/>
  <c r="M530" i="2"/>
  <c r="H530" i="2"/>
  <c r="F530" i="2"/>
  <c r="R529" i="2"/>
  <c r="T529" i="2" s="1"/>
  <c r="O529" i="2"/>
  <c r="M529" i="2"/>
  <c r="H529" i="2"/>
  <c r="F529" i="2"/>
  <c r="R528" i="2"/>
  <c r="T528" i="2" s="1"/>
  <c r="O528" i="2"/>
  <c r="M528" i="2"/>
  <c r="H528" i="2"/>
  <c r="F528" i="2"/>
  <c r="R527" i="2"/>
  <c r="O527" i="2"/>
  <c r="M527" i="2"/>
  <c r="H527" i="2"/>
  <c r="F527" i="2"/>
  <c r="R526" i="2"/>
  <c r="T526" i="2" s="1"/>
  <c r="O526" i="2"/>
  <c r="M526" i="2"/>
  <c r="H526" i="2"/>
  <c r="F526" i="2"/>
  <c r="R525" i="2"/>
  <c r="T525" i="2" s="1"/>
  <c r="O525" i="2"/>
  <c r="M525" i="2"/>
  <c r="H525" i="2"/>
  <c r="F525" i="2"/>
  <c r="R524" i="2"/>
  <c r="T524" i="2" s="1"/>
  <c r="O524" i="2"/>
  <c r="M524" i="2"/>
  <c r="H524" i="2"/>
  <c r="F524" i="2"/>
  <c r="R523" i="2"/>
  <c r="O523" i="2"/>
  <c r="M523" i="2"/>
  <c r="H523" i="2"/>
  <c r="I523" i="2" s="1"/>
  <c r="F523" i="2"/>
  <c r="R522" i="2"/>
  <c r="T522" i="2" s="1"/>
  <c r="O522" i="2"/>
  <c r="M522" i="2"/>
  <c r="H522" i="2"/>
  <c r="F522" i="2"/>
  <c r="R521" i="2"/>
  <c r="R520" i="2"/>
  <c r="O520" i="2"/>
  <c r="M520" i="2"/>
  <c r="H520" i="2"/>
  <c r="F520" i="2"/>
  <c r="R519" i="2"/>
  <c r="T519" i="2" s="1"/>
  <c r="O519" i="2"/>
  <c r="M519" i="2"/>
  <c r="H519" i="2"/>
  <c r="F519" i="2"/>
  <c r="R518" i="2"/>
  <c r="T518" i="2" s="1"/>
  <c r="O518" i="2"/>
  <c r="M518" i="2"/>
  <c r="P518" i="2" s="1"/>
  <c r="H518" i="2"/>
  <c r="F518" i="2"/>
  <c r="R517" i="2"/>
  <c r="T517" i="2" s="1"/>
  <c r="O517" i="2"/>
  <c r="M517" i="2"/>
  <c r="H517" i="2"/>
  <c r="F517" i="2"/>
  <c r="R516" i="2"/>
  <c r="O516" i="2"/>
  <c r="M516" i="2"/>
  <c r="H516" i="2"/>
  <c r="F516" i="2"/>
  <c r="R515" i="2"/>
  <c r="R514" i="2"/>
  <c r="T514" i="2" s="1"/>
  <c r="O514" i="2"/>
  <c r="M514" i="2"/>
  <c r="P514" i="2" s="1"/>
  <c r="H514" i="2"/>
  <c r="F514" i="2"/>
  <c r="R513" i="2"/>
  <c r="T513" i="2" s="1"/>
  <c r="O513" i="2"/>
  <c r="M513" i="2"/>
  <c r="H513" i="2"/>
  <c r="F513" i="2"/>
  <c r="R512" i="2"/>
  <c r="T512" i="2" s="1"/>
  <c r="O512" i="2"/>
  <c r="M512" i="2"/>
  <c r="H512" i="2"/>
  <c r="F512" i="2"/>
  <c r="R511" i="2"/>
  <c r="O511" i="2"/>
  <c r="M511" i="2"/>
  <c r="H511" i="2"/>
  <c r="I511" i="2" s="1"/>
  <c r="F511" i="2"/>
  <c r="R510" i="2"/>
  <c r="T510" i="2" s="1"/>
  <c r="O510" i="2"/>
  <c r="M510" i="2"/>
  <c r="H510" i="2"/>
  <c r="F510" i="2"/>
  <c r="R509" i="2"/>
  <c r="R508" i="2"/>
  <c r="V508" i="2" s="1"/>
  <c r="P508" i="2"/>
  <c r="O508" i="2"/>
  <c r="M508" i="2"/>
  <c r="I508" i="2"/>
  <c r="H508" i="2"/>
  <c r="F508" i="2"/>
  <c r="P507" i="2"/>
  <c r="O507" i="2"/>
  <c r="M507" i="2"/>
  <c r="D507" i="2"/>
  <c r="R506" i="2"/>
  <c r="P506" i="2"/>
  <c r="O506" i="2"/>
  <c r="M506" i="2"/>
  <c r="I506" i="2"/>
  <c r="H506" i="2"/>
  <c r="F506" i="2"/>
  <c r="R505" i="2"/>
  <c r="T505" i="2" s="1"/>
  <c r="P505" i="2"/>
  <c r="O505" i="2"/>
  <c r="M505" i="2"/>
  <c r="I505" i="2"/>
  <c r="H505" i="2"/>
  <c r="F505" i="2"/>
  <c r="R504" i="2"/>
  <c r="T504" i="2" s="1"/>
  <c r="P504" i="2"/>
  <c r="O504" i="2"/>
  <c r="M504" i="2"/>
  <c r="I504" i="2"/>
  <c r="H504" i="2"/>
  <c r="F504" i="2"/>
  <c r="R503" i="2"/>
  <c r="R502" i="2"/>
  <c r="P502" i="2"/>
  <c r="P501" i="2" s="1"/>
  <c r="O502" i="2"/>
  <c r="O501" i="2" s="1"/>
  <c r="M502" i="2"/>
  <c r="M501" i="2" s="1"/>
  <c r="I502" i="2"/>
  <c r="I501" i="2" s="1"/>
  <c r="H502" i="2"/>
  <c r="H501" i="2" s="1"/>
  <c r="F502" i="2"/>
  <c r="F501" i="2" s="1"/>
  <c r="R501" i="2"/>
  <c r="R500" i="2"/>
  <c r="P500" i="2"/>
  <c r="O500" i="2"/>
  <c r="M500" i="2"/>
  <c r="I500" i="2"/>
  <c r="H500" i="2"/>
  <c r="F500" i="2"/>
  <c r="R499" i="2"/>
  <c r="W499" i="2" s="1"/>
  <c r="P499" i="2"/>
  <c r="O499" i="2"/>
  <c r="M499" i="2"/>
  <c r="I499" i="2"/>
  <c r="H499" i="2"/>
  <c r="F499" i="2"/>
  <c r="R498" i="2"/>
  <c r="V498" i="2" s="1"/>
  <c r="P498" i="2"/>
  <c r="O498" i="2"/>
  <c r="M498" i="2"/>
  <c r="I498" i="2"/>
  <c r="H498" i="2"/>
  <c r="F498" i="2"/>
  <c r="R497" i="2"/>
  <c r="T497" i="2" s="1"/>
  <c r="P497" i="2"/>
  <c r="O497" i="2"/>
  <c r="M497" i="2"/>
  <c r="I497" i="2"/>
  <c r="H497" i="2"/>
  <c r="F497" i="2"/>
  <c r="R496" i="2"/>
  <c r="P495" i="2"/>
  <c r="O495" i="2"/>
  <c r="M495" i="2"/>
  <c r="D495" i="2"/>
  <c r="P494" i="2"/>
  <c r="O494" i="2"/>
  <c r="M494" i="2"/>
  <c r="D494" i="2"/>
  <c r="R493" i="2"/>
  <c r="V493" i="2" s="1"/>
  <c r="P493" i="2"/>
  <c r="O493" i="2"/>
  <c r="M493" i="2"/>
  <c r="I493" i="2"/>
  <c r="H493" i="2"/>
  <c r="F493" i="2"/>
  <c r="R492" i="2"/>
  <c r="V492" i="2" s="1"/>
  <c r="P492" i="2"/>
  <c r="O492" i="2"/>
  <c r="M492" i="2"/>
  <c r="I492" i="2"/>
  <c r="H492" i="2"/>
  <c r="F492" i="2"/>
  <c r="R491" i="2"/>
  <c r="V491" i="2" s="1"/>
  <c r="P491" i="2"/>
  <c r="O491" i="2"/>
  <c r="M491" i="2"/>
  <c r="I491" i="2"/>
  <c r="H491" i="2"/>
  <c r="F491" i="2"/>
  <c r="R490" i="2"/>
  <c r="P490" i="2"/>
  <c r="O490" i="2"/>
  <c r="M490" i="2"/>
  <c r="I490" i="2"/>
  <c r="H490" i="2"/>
  <c r="F490" i="2"/>
  <c r="R489" i="2"/>
  <c r="R488" i="2"/>
  <c r="V488" i="2" s="1"/>
  <c r="P488" i="2"/>
  <c r="O488" i="2"/>
  <c r="M488" i="2"/>
  <c r="I488" i="2"/>
  <c r="H488" i="2"/>
  <c r="F488" i="2"/>
  <c r="R487" i="2"/>
  <c r="P487" i="2"/>
  <c r="O487" i="2"/>
  <c r="O486" i="2" s="1"/>
  <c r="M487" i="2"/>
  <c r="I487" i="2"/>
  <c r="H487" i="2"/>
  <c r="H486" i="2" s="1"/>
  <c r="F487" i="2"/>
  <c r="R486" i="2"/>
  <c r="R485" i="2"/>
  <c r="T485" i="2" s="1"/>
  <c r="P485" i="2"/>
  <c r="O485" i="2"/>
  <c r="M485" i="2"/>
  <c r="I485" i="2"/>
  <c r="H485" i="2"/>
  <c r="F485" i="2"/>
  <c r="R484" i="2"/>
  <c r="P484" i="2"/>
  <c r="O484" i="2"/>
  <c r="M484" i="2"/>
  <c r="I484" i="2"/>
  <c r="H484" i="2"/>
  <c r="F484" i="2"/>
  <c r="R483" i="2"/>
  <c r="T483" i="2" s="1"/>
  <c r="P483" i="2"/>
  <c r="O483" i="2"/>
  <c r="M483" i="2"/>
  <c r="I483" i="2"/>
  <c r="H483" i="2"/>
  <c r="F483" i="2"/>
  <c r="R482" i="2"/>
  <c r="T482" i="2" s="1"/>
  <c r="P482" i="2"/>
  <c r="O482" i="2"/>
  <c r="M482" i="2"/>
  <c r="I482" i="2"/>
  <c r="H482" i="2"/>
  <c r="F482" i="2"/>
  <c r="R481" i="2"/>
  <c r="R480" i="2"/>
  <c r="R479" i="2"/>
  <c r="W479" i="2" s="1"/>
  <c r="P479" i="2"/>
  <c r="M479" i="2"/>
  <c r="I479" i="2"/>
  <c r="F479" i="2"/>
  <c r="R478" i="2"/>
  <c r="T478" i="2" s="1"/>
  <c r="P478" i="2"/>
  <c r="O478" i="2"/>
  <c r="M478" i="2"/>
  <c r="I478" i="2"/>
  <c r="H478" i="2"/>
  <c r="F478" i="2"/>
  <c r="R477" i="2"/>
  <c r="T477" i="2" s="1"/>
  <c r="P477" i="2"/>
  <c r="O477" i="2"/>
  <c r="M477" i="2"/>
  <c r="I477" i="2"/>
  <c r="H477" i="2"/>
  <c r="F477" i="2"/>
  <c r="R476" i="2"/>
  <c r="P476" i="2"/>
  <c r="O476" i="2"/>
  <c r="M476" i="2"/>
  <c r="I476" i="2"/>
  <c r="H476" i="2"/>
  <c r="F476" i="2"/>
  <c r="R475" i="2"/>
  <c r="P475" i="2"/>
  <c r="O475" i="2"/>
  <c r="M475" i="2"/>
  <c r="I475" i="2"/>
  <c r="H475" i="2"/>
  <c r="F475" i="2"/>
  <c r="R474" i="2"/>
  <c r="P474" i="2"/>
  <c r="O474" i="2"/>
  <c r="M474" i="2"/>
  <c r="I474" i="2"/>
  <c r="H474" i="2"/>
  <c r="F474" i="2"/>
  <c r="R473" i="2"/>
  <c r="T473" i="2" s="1"/>
  <c r="P473" i="2"/>
  <c r="O473" i="2"/>
  <c r="M473" i="2"/>
  <c r="I473" i="2"/>
  <c r="H473" i="2"/>
  <c r="F473" i="2"/>
  <c r="R472" i="2"/>
  <c r="W472" i="2" s="1"/>
  <c r="P472" i="2"/>
  <c r="O472" i="2"/>
  <c r="M472" i="2"/>
  <c r="I472" i="2"/>
  <c r="H472" i="2"/>
  <c r="F472" i="2"/>
  <c r="R471" i="2"/>
  <c r="T471" i="2" s="1"/>
  <c r="P471" i="2"/>
  <c r="O471" i="2"/>
  <c r="M471" i="2"/>
  <c r="I471" i="2"/>
  <c r="H471" i="2"/>
  <c r="F471" i="2"/>
  <c r="R470" i="2"/>
  <c r="P470" i="2"/>
  <c r="O470" i="2"/>
  <c r="M470" i="2"/>
  <c r="I470" i="2"/>
  <c r="H470" i="2"/>
  <c r="F470" i="2"/>
  <c r="R469" i="2"/>
  <c r="P469" i="2"/>
  <c r="O469" i="2"/>
  <c r="M469" i="2"/>
  <c r="I469" i="2"/>
  <c r="H469" i="2"/>
  <c r="F469" i="2"/>
  <c r="R468" i="2"/>
  <c r="R467" i="2"/>
  <c r="T467" i="2" s="1"/>
  <c r="P467" i="2"/>
  <c r="O467" i="2"/>
  <c r="M467" i="2"/>
  <c r="I467" i="2"/>
  <c r="H467" i="2"/>
  <c r="F467" i="2"/>
  <c r="R466" i="2"/>
  <c r="V466" i="2" s="1"/>
  <c r="P466" i="2"/>
  <c r="O466" i="2"/>
  <c r="M466" i="2"/>
  <c r="I466" i="2"/>
  <c r="H466" i="2"/>
  <c r="F466" i="2"/>
  <c r="R465" i="2"/>
  <c r="P465" i="2"/>
  <c r="O465" i="2"/>
  <c r="M465" i="2"/>
  <c r="I465" i="2"/>
  <c r="H465" i="2"/>
  <c r="F465" i="2"/>
  <c r="R464" i="2"/>
  <c r="P464" i="2"/>
  <c r="O464" i="2"/>
  <c r="M464" i="2"/>
  <c r="I464" i="2"/>
  <c r="H464" i="2"/>
  <c r="F464" i="2"/>
  <c r="R463" i="2"/>
  <c r="V463" i="2" s="1"/>
  <c r="P463" i="2"/>
  <c r="O463" i="2"/>
  <c r="M463" i="2"/>
  <c r="I463" i="2"/>
  <c r="H463" i="2"/>
  <c r="F463" i="2"/>
  <c r="R462" i="2"/>
  <c r="R461" i="2"/>
  <c r="T461" i="2" s="1"/>
  <c r="P461" i="2"/>
  <c r="O461" i="2"/>
  <c r="M461" i="2"/>
  <c r="I461" i="2"/>
  <c r="H461" i="2"/>
  <c r="F461" i="2"/>
  <c r="R460" i="2"/>
  <c r="T460" i="2" s="1"/>
  <c r="P460" i="2"/>
  <c r="O460" i="2"/>
  <c r="M460" i="2"/>
  <c r="I460" i="2"/>
  <c r="H460" i="2"/>
  <c r="F460" i="2"/>
  <c r="R459" i="2"/>
  <c r="T459" i="2" s="1"/>
  <c r="P459" i="2"/>
  <c r="O459" i="2"/>
  <c r="M459" i="2"/>
  <c r="I459" i="2"/>
  <c r="H459" i="2"/>
  <c r="F459" i="2"/>
  <c r="R458" i="2"/>
  <c r="T458" i="2" s="1"/>
  <c r="P458" i="2"/>
  <c r="O458" i="2"/>
  <c r="M458" i="2"/>
  <c r="I458" i="2"/>
  <c r="H458" i="2"/>
  <c r="F458" i="2"/>
  <c r="R457" i="2"/>
  <c r="W457" i="2" s="1"/>
  <c r="P457" i="2"/>
  <c r="O457" i="2"/>
  <c r="M457" i="2"/>
  <c r="I457" i="2"/>
  <c r="H457" i="2"/>
  <c r="F457" i="2"/>
  <c r="R456" i="2"/>
  <c r="R455" i="2"/>
  <c r="T455" i="2" s="1"/>
  <c r="P455" i="2"/>
  <c r="O455" i="2"/>
  <c r="M455" i="2"/>
  <c r="I455" i="2"/>
  <c r="H455" i="2"/>
  <c r="F455" i="2"/>
  <c r="R454" i="2"/>
  <c r="P454" i="2"/>
  <c r="O454" i="2"/>
  <c r="M454" i="2"/>
  <c r="M453" i="2" s="1"/>
  <c r="I454" i="2"/>
  <c r="H454" i="2"/>
  <c r="F454" i="2"/>
  <c r="R453" i="2"/>
  <c r="R452" i="2"/>
  <c r="P452" i="2"/>
  <c r="O452" i="2"/>
  <c r="M452" i="2"/>
  <c r="I452" i="2"/>
  <c r="H452" i="2"/>
  <c r="F452" i="2"/>
  <c r="R451" i="2"/>
  <c r="P451" i="2"/>
  <c r="O451" i="2"/>
  <c r="M451" i="2"/>
  <c r="I451" i="2"/>
  <c r="H451" i="2"/>
  <c r="F451" i="2"/>
  <c r="R450" i="2"/>
  <c r="P450" i="2"/>
  <c r="O450" i="2"/>
  <c r="M450" i="2"/>
  <c r="I450" i="2"/>
  <c r="H450" i="2"/>
  <c r="F450" i="2"/>
  <c r="R449" i="2"/>
  <c r="R448" i="2"/>
  <c r="T448" i="2" s="1"/>
  <c r="P448" i="2"/>
  <c r="O448" i="2"/>
  <c r="M448" i="2"/>
  <c r="I448" i="2"/>
  <c r="H448" i="2"/>
  <c r="F448" i="2"/>
  <c r="R447" i="2"/>
  <c r="P447" i="2"/>
  <c r="O447" i="2"/>
  <c r="M447" i="2"/>
  <c r="I447" i="2"/>
  <c r="H447" i="2"/>
  <c r="F447" i="2"/>
  <c r="R446" i="2"/>
  <c r="T446" i="2" s="1"/>
  <c r="P446" i="2"/>
  <c r="O446" i="2"/>
  <c r="M446" i="2"/>
  <c r="I446" i="2"/>
  <c r="H446" i="2"/>
  <c r="F446" i="2"/>
  <c r="R445" i="2"/>
  <c r="W445" i="2" s="1"/>
  <c r="P445" i="2"/>
  <c r="O445" i="2"/>
  <c r="M445" i="2"/>
  <c r="I445" i="2"/>
  <c r="H445" i="2"/>
  <c r="F445" i="2"/>
  <c r="R444" i="2"/>
  <c r="T444" i="2" s="1"/>
  <c r="P444" i="2"/>
  <c r="O444" i="2"/>
  <c r="M444" i="2"/>
  <c r="I444" i="2"/>
  <c r="H444" i="2"/>
  <c r="F444" i="2"/>
  <c r="R443" i="2"/>
  <c r="T443" i="2" s="1"/>
  <c r="P443" i="2"/>
  <c r="O443" i="2"/>
  <c r="M443" i="2"/>
  <c r="I443" i="2"/>
  <c r="H443" i="2"/>
  <c r="F443" i="2"/>
  <c r="R442" i="2"/>
  <c r="R441" i="2"/>
  <c r="T441" i="2" s="1"/>
  <c r="P441" i="2"/>
  <c r="O441" i="2"/>
  <c r="M441" i="2"/>
  <c r="I441" i="2"/>
  <c r="H441" i="2"/>
  <c r="F441" i="2"/>
  <c r="R440" i="2"/>
  <c r="P440" i="2"/>
  <c r="O440" i="2"/>
  <c r="M440" i="2"/>
  <c r="I440" i="2"/>
  <c r="H440" i="2"/>
  <c r="F440" i="2"/>
  <c r="R439" i="2"/>
  <c r="T439" i="2" s="1"/>
  <c r="P439" i="2"/>
  <c r="O439" i="2"/>
  <c r="M439" i="2"/>
  <c r="I439" i="2"/>
  <c r="H439" i="2"/>
  <c r="F439" i="2"/>
  <c r="R438" i="2"/>
  <c r="T438" i="2" s="1"/>
  <c r="P438" i="2"/>
  <c r="O438" i="2"/>
  <c r="M438" i="2"/>
  <c r="I438" i="2"/>
  <c r="H438" i="2"/>
  <c r="F438" i="2"/>
  <c r="P437" i="2"/>
  <c r="O437" i="2"/>
  <c r="M437" i="2"/>
  <c r="D437" i="2"/>
  <c r="R436" i="2"/>
  <c r="P436" i="2"/>
  <c r="O436" i="2"/>
  <c r="M436" i="2"/>
  <c r="I436" i="2"/>
  <c r="H436" i="2"/>
  <c r="F436" i="2"/>
  <c r="R435" i="2"/>
  <c r="P435" i="2"/>
  <c r="O435" i="2"/>
  <c r="M435" i="2"/>
  <c r="I435" i="2"/>
  <c r="H435" i="2"/>
  <c r="F435" i="2"/>
  <c r="R434" i="2"/>
  <c r="P434" i="2"/>
  <c r="O434" i="2"/>
  <c r="M434" i="2"/>
  <c r="I434" i="2"/>
  <c r="H434" i="2"/>
  <c r="F434" i="2"/>
  <c r="P433" i="2"/>
  <c r="O433" i="2"/>
  <c r="M433" i="2"/>
  <c r="D433" i="2"/>
  <c r="R432" i="2"/>
  <c r="P432" i="2"/>
  <c r="O432" i="2"/>
  <c r="M432" i="2"/>
  <c r="I432" i="2"/>
  <c r="H432" i="2"/>
  <c r="F432" i="2"/>
  <c r="R431" i="2"/>
  <c r="W431" i="2" s="1"/>
  <c r="P431" i="2"/>
  <c r="O431" i="2"/>
  <c r="M431" i="2"/>
  <c r="H431" i="2"/>
  <c r="R430" i="2"/>
  <c r="V430" i="2" s="1"/>
  <c r="P430" i="2"/>
  <c r="O430" i="2"/>
  <c r="M430" i="2"/>
  <c r="I430" i="2"/>
  <c r="H430" i="2"/>
  <c r="F430" i="2"/>
  <c r="R429" i="2"/>
  <c r="R428" i="2"/>
  <c r="V428" i="2" s="1"/>
  <c r="P428" i="2"/>
  <c r="O428" i="2"/>
  <c r="M428" i="2"/>
  <c r="I428" i="2"/>
  <c r="H428" i="2"/>
  <c r="F428" i="2"/>
  <c r="P427" i="2"/>
  <c r="O427" i="2"/>
  <c r="M427" i="2"/>
  <c r="D427" i="2"/>
  <c r="F427" i="2" s="1"/>
  <c r="R426" i="2"/>
  <c r="P426" i="2"/>
  <c r="O426" i="2"/>
  <c r="M426" i="2"/>
  <c r="I426" i="2"/>
  <c r="H426" i="2"/>
  <c r="F426" i="2"/>
  <c r="R425" i="2"/>
  <c r="P425" i="2"/>
  <c r="O425" i="2"/>
  <c r="M425" i="2"/>
  <c r="I425" i="2"/>
  <c r="H425" i="2"/>
  <c r="F425" i="2"/>
  <c r="R424" i="2"/>
  <c r="P424" i="2"/>
  <c r="O424" i="2"/>
  <c r="M424" i="2"/>
  <c r="I424" i="2"/>
  <c r="H424" i="2"/>
  <c r="F424" i="2"/>
  <c r="R423" i="2"/>
  <c r="R422" i="2"/>
  <c r="P422" i="2"/>
  <c r="O422" i="2"/>
  <c r="M422" i="2"/>
  <c r="I422" i="2"/>
  <c r="H422" i="2"/>
  <c r="F422" i="2"/>
  <c r="R421" i="2"/>
  <c r="T421" i="2" s="1"/>
  <c r="P421" i="2"/>
  <c r="O421" i="2"/>
  <c r="M421" i="2"/>
  <c r="I421" i="2"/>
  <c r="H421" i="2"/>
  <c r="F421" i="2"/>
  <c r="R420" i="2"/>
  <c r="R419" i="2"/>
  <c r="V419" i="2" s="1"/>
  <c r="P419" i="2"/>
  <c r="O419" i="2"/>
  <c r="M419" i="2"/>
  <c r="I419" i="2"/>
  <c r="H419" i="2"/>
  <c r="F419" i="2"/>
  <c r="R418" i="2"/>
  <c r="V418" i="2" s="1"/>
  <c r="P418" i="2"/>
  <c r="O418" i="2"/>
  <c r="M418" i="2"/>
  <c r="I418" i="2"/>
  <c r="H418" i="2"/>
  <c r="F418" i="2"/>
  <c r="R417" i="2"/>
  <c r="W417" i="2" s="1"/>
  <c r="P417" i="2"/>
  <c r="O417" i="2"/>
  <c r="M417" i="2"/>
  <c r="I417" i="2"/>
  <c r="H417" i="2"/>
  <c r="F417" i="2"/>
  <c r="R416" i="2"/>
  <c r="W416" i="2" s="1"/>
  <c r="P416" i="2"/>
  <c r="O416" i="2"/>
  <c r="M416" i="2"/>
  <c r="I416" i="2"/>
  <c r="H416" i="2"/>
  <c r="F416" i="2"/>
  <c r="R415" i="2"/>
  <c r="V415" i="2" s="1"/>
  <c r="P415" i="2"/>
  <c r="O415" i="2"/>
  <c r="M415" i="2"/>
  <c r="I415" i="2"/>
  <c r="H415" i="2"/>
  <c r="F415" i="2"/>
  <c r="R414" i="2"/>
  <c r="V414" i="2" s="1"/>
  <c r="P414" i="2"/>
  <c r="O414" i="2"/>
  <c r="M414" i="2"/>
  <c r="I414" i="2"/>
  <c r="H414" i="2"/>
  <c r="F414" i="2"/>
  <c r="R413" i="2"/>
  <c r="T413" i="2" s="1"/>
  <c r="P413" i="2"/>
  <c r="O413" i="2"/>
  <c r="M413" i="2"/>
  <c r="I413" i="2"/>
  <c r="H413" i="2"/>
  <c r="F413" i="2"/>
  <c r="R412" i="2"/>
  <c r="W412" i="2" s="1"/>
  <c r="P412" i="2"/>
  <c r="O412" i="2"/>
  <c r="M412" i="2"/>
  <c r="I412" i="2"/>
  <c r="H412" i="2"/>
  <c r="F412" i="2"/>
  <c r="R411" i="2"/>
  <c r="V411" i="2" s="1"/>
  <c r="P411" i="2"/>
  <c r="O411" i="2"/>
  <c r="M411" i="2"/>
  <c r="I411" i="2"/>
  <c r="H411" i="2"/>
  <c r="F411" i="2"/>
  <c r="R410" i="2"/>
  <c r="P410" i="2"/>
  <c r="O410" i="2"/>
  <c r="M410" i="2"/>
  <c r="I410" i="2"/>
  <c r="H410" i="2"/>
  <c r="F410" i="2"/>
  <c r="R409" i="2"/>
  <c r="P409" i="2"/>
  <c r="O409" i="2"/>
  <c r="M409" i="2"/>
  <c r="I409" i="2"/>
  <c r="H409" i="2"/>
  <c r="F409" i="2"/>
  <c r="R408" i="2"/>
  <c r="T408" i="2" s="1"/>
  <c r="P408" i="2"/>
  <c r="O408" i="2"/>
  <c r="M408" i="2"/>
  <c r="I408" i="2"/>
  <c r="H408" i="2"/>
  <c r="F408" i="2"/>
  <c r="R407" i="2"/>
  <c r="W407" i="2" s="1"/>
  <c r="P407" i="2"/>
  <c r="O407" i="2"/>
  <c r="M407" i="2"/>
  <c r="I407" i="2"/>
  <c r="H407" i="2"/>
  <c r="F407" i="2"/>
  <c r="R406" i="2"/>
  <c r="V406" i="2" s="1"/>
  <c r="P406" i="2"/>
  <c r="O406" i="2"/>
  <c r="M406" i="2"/>
  <c r="I406" i="2"/>
  <c r="H406" i="2"/>
  <c r="F406" i="2"/>
  <c r="R405" i="2"/>
  <c r="T405" i="2" s="1"/>
  <c r="P405" i="2"/>
  <c r="O405" i="2"/>
  <c r="M405" i="2"/>
  <c r="I405" i="2"/>
  <c r="H405" i="2"/>
  <c r="F405" i="2"/>
  <c r="R404" i="2"/>
  <c r="T404" i="2" s="1"/>
  <c r="P404" i="2"/>
  <c r="O404" i="2"/>
  <c r="M404" i="2"/>
  <c r="I404" i="2"/>
  <c r="H404" i="2"/>
  <c r="F404" i="2"/>
  <c r="R403" i="2"/>
  <c r="W403" i="2" s="1"/>
  <c r="P403" i="2"/>
  <c r="O403" i="2"/>
  <c r="M403" i="2"/>
  <c r="I403" i="2"/>
  <c r="H403" i="2"/>
  <c r="F403" i="2"/>
  <c r="R402" i="2"/>
  <c r="R401" i="2"/>
  <c r="W401" i="2" s="1"/>
  <c r="P401" i="2"/>
  <c r="O401" i="2"/>
  <c r="M401" i="2"/>
  <c r="I401" i="2"/>
  <c r="H401" i="2"/>
  <c r="F401" i="2"/>
  <c r="R400" i="2"/>
  <c r="T400" i="2" s="1"/>
  <c r="P400" i="2"/>
  <c r="O400" i="2"/>
  <c r="M400" i="2"/>
  <c r="I400" i="2"/>
  <c r="H400" i="2"/>
  <c r="F400" i="2"/>
  <c r="R399" i="2"/>
  <c r="W399" i="2" s="1"/>
  <c r="P399" i="2"/>
  <c r="O399" i="2"/>
  <c r="M399" i="2"/>
  <c r="I399" i="2"/>
  <c r="H399" i="2"/>
  <c r="F399" i="2"/>
  <c r="R398" i="2"/>
  <c r="T398" i="2" s="1"/>
  <c r="P398" i="2"/>
  <c r="O398" i="2"/>
  <c r="M398" i="2"/>
  <c r="I398" i="2"/>
  <c r="H398" i="2"/>
  <c r="F398" i="2"/>
  <c r="R397" i="2"/>
  <c r="R396" i="2"/>
  <c r="T396" i="2" s="1"/>
  <c r="P396" i="2"/>
  <c r="O396" i="2"/>
  <c r="M396" i="2"/>
  <c r="I396" i="2"/>
  <c r="H396" i="2"/>
  <c r="F396" i="2"/>
  <c r="R395" i="2"/>
  <c r="T395" i="2" s="1"/>
  <c r="P395" i="2"/>
  <c r="O395" i="2"/>
  <c r="M395" i="2"/>
  <c r="I395" i="2"/>
  <c r="H395" i="2"/>
  <c r="F395" i="2"/>
  <c r="R394" i="2"/>
  <c r="W394" i="2" s="1"/>
  <c r="P394" i="2"/>
  <c r="O394" i="2"/>
  <c r="M394" i="2"/>
  <c r="I394" i="2"/>
  <c r="H394" i="2"/>
  <c r="F394" i="2"/>
  <c r="R393" i="2"/>
  <c r="T393" i="2" s="1"/>
  <c r="P393" i="2"/>
  <c r="O393" i="2"/>
  <c r="M393" i="2"/>
  <c r="I393" i="2"/>
  <c r="H393" i="2"/>
  <c r="F393" i="2"/>
  <c r="R392" i="2"/>
  <c r="W392" i="2" s="1"/>
  <c r="P392" i="2"/>
  <c r="O392" i="2"/>
  <c r="M392" i="2"/>
  <c r="I392" i="2"/>
  <c r="H392" i="2"/>
  <c r="F392" i="2"/>
  <c r="R391" i="2"/>
  <c r="T391" i="2" s="1"/>
  <c r="P391" i="2"/>
  <c r="O391" i="2"/>
  <c r="M391" i="2"/>
  <c r="I391" i="2"/>
  <c r="H391" i="2"/>
  <c r="F391" i="2"/>
  <c r="R390" i="2"/>
  <c r="W390" i="2" s="1"/>
  <c r="P390" i="2"/>
  <c r="O390" i="2"/>
  <c r="M390" i="2"/>
  <c r="I390" i="2"/>
  <c r="H390" i="2"/>
  <c r="F390" i="2"/>
  <c r="R389" i="2"/>
  <c r="W389" i="2" s="1"/>
  <c r="P389" i="2"/>
  <c r="O389" i="2"/>
  <c r="M389" i="2"/>
  <c r="I389" i="2"/>
  <c r="H389" i="2"/>
  <c r="F389" i="2"/>
  <c r="R388" i="2"/>
  <c r="T388" i="2" s="1"/>
  <c r="P388" i="2"/>
  <c r="O388" i="2"/>
  <c r="M388" i="2"/>
  <c r="I388" i="2"/>
  <c r="H388" i="2"/>
  <c r="F388" i="2"/>
  <c r="R387" i="2"/>
  <c r="W387" i="2" s="1"/>
  <c r="P387" i="2"/>
  <c r="O387" i="2"/>
  <c r="M387" i="2"/>
  <c r="I387" i="2"/>
  <c r="H387" i="2"/>
  <c r="F387" i="2"/>
  <c r="R386" i="2"/>
  <c r="T386" i="2" s="1"/>
  <c r="P386" i="2"/>
  <c r="O386" i="2"/>
  <c r="M386" i="2"/>
  <c r="I386" i="2"/>
  <c r="H386" i="2"/>
  <c r="F386" i="2"/>
  <c r="R385" i="2"/>
  <c r="T385" i="2" s="1"/>
  <c r="P385" i="2"/>
  <c r="O385" i="2"/>
  <c r="M385" i="2"/>
  <c r="I385" i="2"/>
  <c r="H385" i="2"/>
  <c r="F385" i="2"/>
  <c r="R384" i="2"/>
  <c r="W384" i="2" s="1"/>
  <c r="P384" i="2"/>
  <c r="O384" i="2"/>
  <c r="M384" i="2"/>
  <c r="I384" i="2"/>
  <c r="H384" i="2"/>
  <c r="F384" i="2"/>
  <c r="R383" i="2"/>
  <c r="T383" i="2" s="1"/>
  <c r="P383" i="2"/>
  <c r="O383" i="2"/>
  <c r="M383" i="2"/>
  <c r="I383" i="2"/>
  <c r="H383" i="2"/>
  <c r="F383" i="2"/>
  <c r="R382" i="2"/>
  <c r="W382" i="2" s="1"/>
  <c r="P382" i="2"/>
  <c r="O382" i="2"/>
  <c r="M382" i="2"/>
  <c r="I382" i="2"/>
  <c r="H382" i="2"/>
  <c r="F382" i="2"/>
  <c r="R381" i="2"/>
  <c r="W381" i="2" s="1"/>
  <c r="P381" i="2"/>
  <c r="O381" i="2"/>
  <c r="M381" i="2"/>
  <c r="I381" i="2"/>
  <c r="H381" i="2"/>
  <c r="F381" i="2"/>
  <c r="R380" i="2"/>
  <c r="V380" i="2" s="1"/>
  <c r="P380" i="2"/>
  <c r="O380" i="2"/>
  <c r="M380" i="2"/>
  <c r="I380" i="2"/>
  <c r="H380" i="2"/>
  <c r="F380" i="2"/>
  <c r="R379" i="2"/>
  <c r="R378" i="2"/>
  <c r="T378" i="2" s="1"/>
  <c r="P378" i="2"/>
  <c r="O378" i="2"/>
  <c r="M378" i="2"/>
  <c r="I378" i="2"/>
  <c r="H378" i="2"/>
  <c r="F378" i="2"/>
  <c r="R377" i="2"/>
  <c r="T377" i="2" s="1"/>
  <c r="P377" i="2"/>
  <c r="O377" i="2"/>
  <c r="M377" i="2"/>
  <c r="I377" i="2"/>
  <c r="H377" i="2"/>
  <c r="F377" i="2"/>
  <c r="R376" i="2"/>
  <c r="W376" i="2" s="1"/>
  <c r="P376" i="2"/>
  <c r="O376" i="2"/>
  <c r="M376" i="2"/>
  <c r="I376" i="2"/>
  <c r="H376" i="2"/>
  <c r="F376" i="2"/>
  <c r="R375" i="2"/>
  <c r="T375" i="2" s="1"/>
  <c r="P375" i="2"/>
  <c r="O375" i="2"/>
  <c r="M375" i="2"/>
  <c r="I375" i="2"/>
  <c r="I374" i="2" s="1"/>
  <c r="H375" i="2"/>
  <c r="F375" i="2"/>
  <c r="R374" i="2"/>
  <c r="R373" i="2"/>
  <c r="T373" i="2" s="1"/>
  <c r="P373" i="2"/>
  <c r="O373" i="2"/>
  <c r="M373" i="2"/>
  <c r="I373" i="2"/>
  <c r="H373" i="2"/>
  <c r="F373" i="2"/>
  <c r="R372" i="2"/>
  <c r="W372" i="2" s="1"/>
  <c r="P372" i="2"/>
  <c r="O372" i="2"/>
  <c r="M372" i="2"/>
  <c r="I372" i="2"/>
  <c r="H372" i="2"/>
  <c r="H371" i="2" s="1"/>
  <c r="F372" i="2"/>
  <c r="R371" i="2"/>
  <c r="R370" i="2"/>
  <c r="R369" i="2"/>
  <c r="W369" i="2" s="1"/>
  <c r="P369" i="2"/>
  <c r="O369" i="2"/>
  <c r="M369" i="2"/>
  <c r="I369" i="2"/>
  <c r="H369" i="2"/>
  <c r="F369" i="2"/>
  <c r="R368" i="2"/>
  <c r="W368" i="2" s="1"/>
  <c r="P368" i="2"/>
  <c r="O368" i="2"/>
  <c r="M368" i="2"/>
  <c r="I368" i="2"/>
  <c r="H368" i="2"/>
  <c r="F368" i="2"/>
  <c r="R367" i="2"/>
  <c r="V367" i="2" s="1"/>
  <c r="O367" i="2"/>
  <c r="M367" i="2"/>
  <c r="H367" i="2"/>
  <c r="F367" i="2"/>
  <c r="R366" i="2"/>
  <c r="V366" i="2" s="1"/>
  <c r="O366" i="2"/>
  <c r="M366" i="2"/>
  <c r="H366" i="2"/>
  <c r="F366" i="2"/>
  <c r="R365" i="2"/>
  <c r="W365" i="2" s="1"/>
  <c r="P365" i="2"/>
  <c r="O365" i="2"/>
  <c r="M365" i="2"/>
  <c r="I365" i="2"/>
  <c r="H365" i="2"/>
  <c r="F365" i="2"/>
  <c r="R364" i="2"/>
  <c r="P364" i="2"/>
  <c r="O364" i="2"/>
  <c r="M364" i="2"/>
  <c r="I364" i="2"/>
  <c r="H364" i="2"/>
  <c r="F364" i="2"/>
  <c r="R363" i="2"/>
  <c r="W363" i="2" s="1"/>
  <c r="P363" i="2"/>
  <c r="O363" i="2"/>
  <c r="M363" i="2"/>
  <c r="I363" i="2"/>
  <c r="H363" i="2"/>
  <c r="F363" i="2"/>
  <c r="R362" i="2"/>
  <c r="W362" i="2" s="1"/>
  <c r="P362" i="2"/>
  <c r="O362" i="2"/>
  <c r="M362" i="2"/>
  <c r="I362" i="2"/>
  <c r="H362" i="2"/>
  <c r="F362" i="2"/>
  <c r="R361" i="2"/>
  <c r="P361" i="2"/>
  <c r="O361" i="2"/>
  <c r="M361" i="2"/>
  <c r="I361" i="2"/>
  <c r="H361" i="2"/>
  <c r="F361" i="2"/>
  <c r="R360" i="2"/>
  <c r="P360" i="2"/>
  <c r="O360" i="2"/>
  <c r="M360" i="2"/>
  <c r="I360" i="2"/>
  <c r="H360" i="2"/>
  <c r="F360" i="2"/>
  <c r="R359" i="2"/>
  <c r="P359" i="2"/>
  <c r="O359" i="2"/>
  <c r="M359" i="2"/>
  <c r="I359" i="2"/>
  <c r="H359" i="2"/>
  <c r="F359" i="2"/>
  <c r="R358" i="2"/>
  <c r="W358" i="2" s="1"/>
  <c r="P358" i="2"/>
  <c r="O358" i="2"/>
  <c r="M358" i="2"/>
  <c r="I358" i="2"/>
  <c r="H358" i="2"/>
  <c r="F358" i="2"/>
  <c r="R357" i="2"/>
  <c r="P357" i="2"/>
  <c r="O357" i="2"/>
  <c r="M357" i="2"/>
  <c r="I357" i="2"/>
  <c r="H357" i="2"/>
  <c r="F357" i="2"/>
  <c r="R356" i="2"/>
  <c r="W356" i="2" s="1"/>
  <c r="P356" i="2"/>
  <c r="O356" i="2"/>
  <c r="M356" i="2"/>
  <c r="I356" i="2"/>
  <c r="H356" i="2"/>
  <c r="F356" i="2"/>
  <c r="R355" i="2"/>
  <c r="P355" i="2"/>
  <c r="O355" i="2"/>
  <c r="M355" i="2"/>
  <c r="I355" i="2"/>
  <c r="H355" i="2"/>
  <c r="F355" i="2"/>
  <c r="R354" i="2"/>
  <c r="P354" i="2"/>
  <c r="O354" i="2"/>
  <c r="M354" i="2"/>
  <c r="I354" i="2"/>
  <c r="H354" i="2"/>
  <c r="F354" i="2"/>
  <c r="R353" i="2"/>
  <c r="W353" i="2" s="1"/>
  <c r="P353" i="2"/>
  <c r="O353" i="2"/>
  <c r="M353" i="2"/>
  <c r="I353" i="2"/>
  <c r="H353" i="2"/>
  <c r="F353" i="2"/>
  <c r="R352" i="2"/>
  <c r="W352" i="2" s="1"/>
  <c r="P352" i="2"/>
  <c r="O352" i="2"/>
  <c r="M352" i="2"/>
  <c r="I352" i="2"/>
  <c r="H352" i="2"/>
  <c r="F352" i="2"/>
  <c r="R351" i="2"/>
  <c r="W351" i="2" s="1"/>
  <c r="P351" i="2"/>
  <c r="O351" i="2"/>
  <c r="M351" i="2"/>
  <c r="I351" i="2"/>
  <c r="H351" i="2"/>
  <c r="F351" i="2"/>
  <c r="R350" i="2"/>
  <c r="W350" i="2" s="1"/>
  <c r="P350" i="2"/>
  <c r="O350" i="2"/>
  <c r="M350" i="2"/>
  <c r="I350" i="2"/>
  <c r="H350" i="2"/>
  <c r="F350" i="2"/>
  <c r="R349" i="2"/>
  <c r="P349" i="2"/>
  <c r="O349" i="2"/>
  <c r="M349" i="2"/>
  <c r="I349" i="2"/>
  <c r="H349" i="2"/>
  <c r="F349" i="2"/>
  <c r="R348" i="2"/>
  <c r="W348" i="2" s="1"/>
  <c r="P348" i="2"/>
  <c r="O348" i="2"/>
  <c r="M348" i="2"/>
  <c r="I348" i="2"/>
  <c r="H348" i="2"/>
  <c r="F348" i="2"/>
  <c r="R347" i="2"/>
  <c r="W347" i="2" s="1"/>
  <c r="P347" i="2"/>
  <c r="O347" i="2"/>
  <c r="M347" i="2"/>
  <c r="I347" i="2"/>
  <c r="H347" i="2"/>
  <c r="F347" i="2"/>
  <c r="R346" i="2"/>
  <c r="T346" i="2" s="1"/>
  <c r="O346" i="2"/>
  <c r="M346" i="2"/>
  <c r="H346" i="2"/>
  <c r="F346" i="2"/>
  <c r="I346" i="2" s="1"/>
  <c r="R345" i="2"/>
  <c r="V345" i="2" s="1"/>
  <c r="O345" i="2"/>
  <c r="M345" i="2"/>
  <c r="H345" i="2"/>
  <c r="F345" i="2"/>
  <c r="R344" i="2"/>
  <c r="P344" i="2"/>
  <c r="O344" i="2"/>
  <c r="M344" i="2"/>
  <c r="I344" i="2"/>
  <c r="H344" i="2"/>
  <c r="F344" i="2"/>
  <c r="R343" i="2"/>
  <c r="P343" i="2"/>
  <c r="O343" i="2"/>
  <c r="M343" i="2"/>
  <c r="I343" i="2"/>
  <c r="H343" i="2"/>
  <c r="F343" i="2"/>
  <c r="R342" i="2"/>
  <c r="P342" i="2"/>
  <c r="O342" i="2"/>
  <c r="M342" i="2"/>
  <c r="I342" i="2"/>
  <c r="H342" i="2"/>
  <c r="F342" i="2"/>
  <c r="R341" i="2"/>
  <c r="P341" i="2"/>
  <c r="O341" i="2"/>
  <c r="M341" i="2"/>
  <c r="I341" i="2"/>
  <c r="H341" i="2"/>
  <c r="F341" i="2"/>
  <c r="R340" i="2"/>
  <c r="P340" i="2"/>
  <c r="O340" i="2"/>
  <c r="M340" i="2"/>
  <c r="I340" i="2"/>
  <c r="H340" i="2"/>
  <c r="F340" i="2"/>
  <c r="R339" i="2"/>
  <c r="W339" i="2" s="1"/>
  <c r="P339" i="2"/>
  <c r="O339" i="2"/>
  <c r="M339" i="2"/>
  <c r="I339" i="2"/>
  <c r="H339" i="2"/>
  <c r="F339" i="2"/>
  <c r="R338" i="2"/>
  <c r="P338" i="2"/>
  <c r="O338" i="2"/>
  <c r="M338" i="2"/>
  <c r="I338" i="2"/>
  <c r="H338" i="2"/>
  <c r="F338" i="2"/>
  <c r="R337" i="2"/>
  <c r="P337" i="2"/>
  <c r="O337" i="2"/>
  <c r="M337" i="2"/>
  <c r="I337" i="2"/>
  <c r="H337" i="2"/>
  <c r="F337" i="2"/>
  <c r="R336" i="2"/>
  <c r="R335" i="2"/>
  <c r="O335" i="2"/>
  <c r="M335" i="2"/>
  <c r="H335" i="2"/>
  <c r="F335" i="2"/>
  <c r="R334" i="2"/>
  <c r="V334" i="2" s="1"/>
  <c r="P334" i="2"/>
  <c r="O334" i="2"/>
  <c r="M334" i="2"/>
  <c r="I334" i="2"/>
  <c r="H334" i="2"/>
  <c r="F334" i="2"/>
  <c r="R333" i="2"/>
  <c r="W333" i="2" s="1"/>
  <c r="P333" i="2"/>
  <c r="O333" i="2"/>
  <c r="M333" i="2"/>
  <c r="I333" i="2"/>
  <c r="H333" i="2"/>
  <c r="F333" i="2"/>
  <c r="R332" i="2"/>
  <c r="W332" i="2" s="1"/>
  <c r="P332" i="2"/>
  <c r="O332" i="2"/>
  <c r="M332" i="2"/>
  <c r="I332" i="2"/>
  <c r="H332" i="2"/>
  <c r="F332" i="2"/>
  <c r="R331" i="2"/>
  <c r="V331" i="2" s="1"/>
  <c r="P331" i="2"/>
  <c r="O331" i="2"/>
  <c r="M331" i="2"/>
  <c r="I331" i="2"/>
  <c r="H331" i="2"/>
  <c r="F331" i="2"/>
  <c r="R330" i="2"/>
  <c r="P330" i="2"/>
  <c r="O330" i="2"/>
  <c r="M330" i="2"/>
  <c r="I330" i="2"/>
  <c r="H330" i="2"/>
  <c r="F330" i="2"/>
  <c r="R329" i="2"/>
  <c r="W329" i="2" s="1"/>
  <c r="P329" i="2"/>
  <c r="O329" i="2"/>
  <c r="M329" i="2"/>
  <c r="I329" i="2"/>
  <c r="H329" i="2"/>
  <c r="F329" i="2"/>
  <c r="R328" i="2"/>
  <c r="R327" i="2"/>
  <c r="P327" i="2"/>
  <c r="O327" i="2"/>
  <c r="M327" i="2"/>
  <c r="I327" i="2"/>
  <c r="H327" i="2"/>
  <c r="F327" i="2"/>
  <c r="R326" i="2"/>
  <c r="W326" i="2" s="1"/>
  <c r="P326" i="2"/>
  <c r="O326" i="2"/>
  <c r="M326" i="2"/>
  <c r="I326" i="2"/>
  <c r="H326" i="2"/>
  <c r="F326" i="2"/>
  <c r="R325" i="2"/>
  <c r="W325" i="2" s="1"/>
  <c r="P325" i="2"/>
  <c r="O325" i="2"/>
  <c r="M325" i="2"/>
  <c r="I325" i="2"/>
  <c r="H325" i="2"/>
  <c r="F325" i="2"/>
  <c r="R324" i="2"/>
  <c r="V324" i="2" s="1"/>
  <c r="P324" i="2"/>
  <c r="O324" i="2"/>
  <c r="M324" i="2"/>
  <c r="I324" i="2"/>
  <c r="H324" i="2"/>
  <c r="F324" i="2"/>
  <c r="R323" i="2"/>
  <c r="W323" i="2" s="1"/>
  <c r="P323" i="2"/>
  <c r="O323" i="2"/>
  <c r="M323" i="2"/>
  <c r="I323" i="2"/>
  <c r="H323" i="2"/>
  <c r="F323" i="2"/>
  <c r="R322" i="2"/>
  <c r="P322" i="2"/>
  <c r="O322" i="2"/>
  <c r="M322" i="2"/>
  <c r="I322" i="2"/>
  <c r="H322" i="2"/>
  <c r="F322" i="2"/>
  <c r="R321" i="2"/>
  <c r="W321" i="2" s="1"/>
  <c r="P321" i="2"/>
  <c r="O321" i="2"/>
  <c r="M321" i="2"/>
  <c r="I321" i="2"/>
  <c r="H321" i="2"/>
  <c r="F321" i="2"/>
  <c r="R320" i="2"/>
  <c r="T320" i="2" s="1"/>
  <c r="P320" i="2"/>
  <c r="O320" i="2"/>
  <c r="M320" i="2"/>
  <c r="I320" i="2"/>
  <c r="H320" i="2"/>
  <c r="F320" i="2"/>
  <c r="R319" i="2"/>
  <c r="W319" i="2" s="1"/>
  <c r="P319" i="2"/>
  <c r="O319" i="2"/>
  <c r="M319" i="2"/>
  <c r="I319" i="2"/>
  <c r="H319" i="2"/>
  <c r="F319" i="2"/>
  <c r="R318" i="2"/>
  <c r="V318" i="2" s="1"/>
  <c r="P318" i="2"/>
  <c r="O318" i="2"/>
  <c r="M318" i="2"/>
  <c r="I318" i="2"/>
  <c r="H318" i="2"/>
  <c r="F318" i="2"/>
  <c r="R317" i="2"/>
  <c r="W317" i="2" s="1"/>
  <c r="P317" i="2"/>
  <c r="O317" i="2"/>
  <c r="M317" i="2"/>
  <c r="I317" i="2"/>
  <c r="H317" i="2"/>
  <c r="F317" i="2"/>
  <c r="R316" i="2"/>
  <c r="T316" i="2" s="1"/>
  <c r="P316" i="2"/>
  <c r="O316" i="2"/>
  <c r="M316" i="2"/>
  <c r="I316" i="2"/>
  <c r="H316" i="2"/>
  <c r="F316" i="2"/>
  <c r="R315" i="2"/>
  <c r="P315" i="2"/>
  <c r="O315" i="2"/>
  <c r="M315" i="2"/>
  <c r="I315" i="2"/>
  <c r="H315" i="2"/>
  <c r="F315" i="2"/>
  <c r="R314" i="2"/>
  <c r="W314" i="2" s="1"/>
  <c r="P314" i="2"/>
  <c r="O314" i="2"/>
  <c r="M314" i="2"/>
  <c r="I314" i="2"/>
  <c r="H314" i="2"/>
  <c r="F314" i="2"/>
  <c r="R313" i="2"/>
  <c r="W313" i="2" s="1"/>
  <c r="P313" i="2"/>
  <c r="O313" i="2"/>
  <c r="M313" i="2"/>
  <c r="I313" i="2"/>
  <c r="H313" i="2"/>
  <c r="F313" i="2"/>
  <c r="R312" i="2"/>
  <c r="R311" i="2"/>
  <c r="T311" i="2" s="1"/>
  <c r="P311" i="2"/>
  <c r="O311" i="2"/>
  <c r="M311" i="2"/>
  <c r="I311" i="2"/>
  <c r="I309" i="2" s="1"/>
  <c r="H311" i="2"/>
  <c r="F311" i="2"/>
  <c r="R310" i="2"/>
  <c r="V310" i="2" s="1"/>
  <c r="P310" i="2"/>
  <c r="P309" i="2" s="1"/>
  <c r="O310" i="2"/>
  <c r="M310" i="2"/>
  <c r="I310" i="2"/>
  <c r="H310" i="2"/>
  <c r="F310" i="2"/>
  <c r="R309" i="2"/>
  <c r="R308" i="2"/>
  <c r="T308" i="2" s="1"/>
  <c r="P308" i="2"/>
  <c r="O308" i="2"/>
  <c r="M308" i="2"/>
  <c r="I308" i="2"/>
  <c r="H308" i="2"/>
  <c r="F308" i="2"/>
  <c r="R307" i="2"/>
  <c r="W307" i="2" s="1"/>
  <c r="P307" i="2"/>
  <c r="O307" i="2"/>
  <c r="M307" i="2"/>
  <c r="I307" i="2"/>
  <c r="H307" i="2"/>
  <c r="F307" i="2"/>
  <c r="R306" i="2"/>
  <c r="V306" i="2" s="1"/>
  <c r="P306" i="2"/>
  <c r="O306" i="2"/>
  <c r="M306" i="2"/>
  <c r="I306" i="2"/>
  <c r="H306" i="2"/>
  <c r="F306" i="2"/>
  <c r="R305" i="2"/>
  <c r="W305" i="2" s="1"/>
  <c r="P305" i="2"/>
  <c r="O305" i="2"/>
  <c r="M305" i="2"/>
  <c r="I305" i="2"/>
  <c r="H305" i="2"/>
  <c r="F305" i="2"/>
  <c r="R304" i="2"/>
  <c r="P304" i="2"/>
  <c r="O304" i="2"/>
  <c r="M304" i="2"/>
  <c r="I304" i="2"/>
  <c r="H304" i="2"/>
  <c r="F304" i="2"/>
  <c r="R303" i="2"/>
  <c r="P303" i="2"/>
  <c r="O303" i="2"/>
  <c r="M303" i="2"/>
  <c r="I303" i="2"/>
  <c r="H303" i="2"/>
  <c r="F303" i="2"/>
  <c r="R302" i="2"/>
  <c r="T302" i="2" s="1"/>
  <c r="P302" i="2"/>
  <c r="O302" i="2"/>
  <c r="M302" i="2"/>
  <c r="I302" i="2"/>
  <c r="H302" i="2"/>
  <c r="F302" i="2"/>
  <c r="R301" i="2"/>
  <c r="W301" i="2" s="1"/>
  <c r="P301" i="2"/>
  <c r="O301" i="2"/>
  <c r="M301" i="2"/>
  <c r="I301" i="2"/>
  <c r="H301" i="2"/>
  <c r="F301" i="2"/>
  <c r="R300" i="2"/>
  <c r="V300" i="2" s="1"/>
  <c r="P300" i="2"/>
  <c r="O300" i="2"/>
  <c r="M300" i="2"/>
  <c r="I300" i="2"/>
  <c r="H300" i="2"/>
  <c r="F300" i="2"/>
  <c r="R299" i="2"/>
  <c r="P299" i="2"/>
  <c r="O299" i="2"/>
  <c r="M299" i="2"/>
  <c r="I299" i="2"/>
  <c r="H299" i="2"/>
  <c r="F299" i="2"/>
  <c r="R298" i="2"/>
  <c r="P298" i="2"/>
  <c r="O298" i="2"/>
  <c r="M298" i="2"/>
  <c r="I298" i="2"/>
  <c r="H298" i="2"/>
  <c r="F298" i="2"/>
  <c r="R297" i="2"/>
  <c r="W297" i="2" s="1"/>
  <c r="P297" i="2"/>
  <c r="O297" i="2"/>
  <c r="M297" i="2"/>
  <c r="I297" i="2"/>
  <c r="H297" i="2"/>
  <c r="F297" i="2"/>
  <c r="R296" i="2"/>
  <c r="V296" i="2" s="1"/>
  <c r="P296" i="2"/>
  <c r="O296" i="2"/>
  <c r="M296" i="2"/>
  <c r="I296" i="2"/>
  <c r="H296" i="2"/>
  <c r="F296" i="2"/>
  <c r="R295" i="2"/>
  <c r="P295" i="2"/>
  <c r="O295" i="2"/>
  <c r="M295" i="2"/>
  <c r="I295" i="2"/>
  <c r="H295" i="2"/>
  <c r="F295" i="2"/>
  <c r="R294" i="2"/>
  <c r="P294" i="2"/>
  <c r="O294" i="2"/>
  <c r="M294" i="2"/>
  <c r="I294" i="2"/>
  <c r="H294" i="2"/>
  <c r="F294" i="2"/>
  <c r="R293" i="2"/>
  <c r="W293" i="2" s="1"/>
  <c r="P293" i="2"/>
  <c r="O293" i="2"/>
  <c r="M293" i="2"/>
  <c r="I293" i="2"/>
  <c r="H293" i="2"/>
  <c r="F293" i="2"/>
  <c r="R292" i="2"/>
  <c r="P292" i="2"/>
  <c r="O292" i="2"/>
  <c r="M292" i="2"/>
  <c r="I292" i="2"/>
  <c r="H292" i="2"/>
  <c r="F292" i="2"/>
  <c r="R291" i="2"/>
  <c r="R290" i="2"/>
  <c r="W290" i="2" s="1"/>
  <c r="P290" i="2"/>
  <c r="O290" i="2"/>
  <c r="M290" i="2"/>
  <c r="I290" i="2"/>
  <c r="H290" i="2"/>
  <c r="F290" i="2"/>
  <c r="R289" i="2"/>
  <c r="V289" i="2" s="1"/>
  <c r="O289" i="2"/>
  <c r="M289" i="2"/>
  <c r="H289" i="2"/>
  <c r="F289" i="2"/>
  <c r="R288" i="2"/>
  <c r="V288" i="2" s="1"/>
  <c r="O288" i="2"/>
  <c r="M288" i="2"/>
  <c r="H288" i="2"/>
  <c r="F288" i="2"/>
  <c r="R287" i="2"/>
  <c r="O287" i="2"/>
  <c r="M287" i="2"/>
  <c r="H287" i="2"/>
  <c r="F287" i="2"/>
  <c r="R286" i="2"/>
  <c r="V286" i="2" s="1"/>
  <c r="O286" i="2"/>
  <c r="M286" i="2"/>
  <c r="H286" i="2"/>
  <c r="F286" i="2"/>
  <c r="R285" i="2"/>
  <c r="T285" i="2" s="1"/>
  <c r="O285" i="2"/>
  <c r="M285" i="2"/>
  <c r="H285" i="2"/>
  <c r="F285" i="2"/>
  <c r="R284" i="2"/>
  <c r="W284" i="2" s="1"/>
  <c r="P284" i="2"/>
  <c r="O284" i="2"/>
  <c r="M284" i="2"/>
  <c r="I284" i="2"/>
  <c r="H284" i="2"/>
  <c r="F284" i="2"/>
  <c r="R283" i="2"/>
  <c r="W283" i="2" s="1"/>
  <c r="P283" i="2"/>
  <c r="O283" i="2"/>
  <c r="M283" i="2"/>
  <c r="I283" i="2"/>
  <c r="H283" i="2"/>
  <c r="F283" i="2"/>
  <c r="R282" i="2"/>
  <c r="T282" i="2" s="1"/>
  <c r="P282" i="2"/>
  <c r="O282" i="2"/>
  <c r="M282" i="2"/>
  <c r="I282" i="2"/>
  <c r="H282" i="2"/>
  <c r="F282" i="2"/>
  <c r="R281" i="2"/>
  <c r="V281" i="2" s="1"/>
  <c r="P281" i="2"/>
  <c r="O281" i="2"/>
  <c r="M281" i="2"/>
  <c r="I281" i="2"/>
  <c r="H281" i="2"/>
  <c r="F281" i="2"/>
  <c r="R280" i="2"/>
  <c r="W280" i="2" s="1"/>
  <c r="P280" i="2"/>
  <c r="O280" i="2"/>
  <c r="M280" i="2"/>
  <c r="I280" i="2"/>
  <c r="H280" i="2"/>
  <c r="F280" i="2"/>
  <c r="R279" i="2"/>
  <c r="P279" i="2"/>
  <c r="O279" i="2"/>
  <c r="M279" i="2"/>
  <c r="I279" i="2"/>
  <c r="H279" i="2"/>
  <c r="F279" i="2"/>
  <c r="R278" i="2"/>
  <c r="W278" i="2" s="1"/>
  <c r="P278" i="2"/>
  <c r="O278" i="2"/>
  <c r="M278" i="2"/>
  <c r="I278" i="2"/>
  <c r="H278" i="2"/>
  <c r="F278" i="2"/>
  <c r="R277" i="2"/>
  <c r="W277" i="2" s="1"/>
  <c r="P277" i="2"/>
  <c r="O277" i="2"/>
  <c r="M277" i="2"/>
  <c r="I277" i="2"/>
  <c r="H277" i="2"/>
  <c r="F277" i="2"/>
  <c r="R276" i="2"/>
  <c r="P276" i="2"/>
  <c r="O276" i="2"/>
  <c r="M276" i="2"/>
  <c r="I276" i="2"/>
  <c r="H276" i="2"/>
  <c r="F276" i="2"/>
  <c r="R275" i="2"/>
  <c r="V275" i="2" s="1"/>
  <c r="P275" i="2"/>
  <c r="O275" i="2"/>
  <c r="M275" i="2"/>
  <c r="I275" i="2"/>
  <c r="H275" i="2"/>
  <c r="F275" i="2"/>
  <c r="R274" i="2"/>
  <c r="W274" i="2" s="1"/>
  <c r="P274" i="2"/>
  <c r="O274" i="2"/>
  <c r="M274" i="2"/>
  <c r="I274" i="2"/>
  <c r="H274" i="2"/>
  <c r="F274" i="2"/>
  <c r="R273" i="2"/>
  <c r="V273" i="2" s="1"/>
  <c r="P273" i="2"/>
  <c r="O273" i="2"/>
  <c r="M273" i="2"/>
  <c r="I273" i="2"/>
  <c r="H273" i="2"/>
  <c r="F273" i="2"/>
  <c r="R272" i="2"/>
  <c r="W272" i="2" s="1"/>
  <c r="P272" i="2"/>
  <c r="O272" i="2"/>
  <c r="M272" i="2"/>
  <c r="I272" i="2"/>
  <c r="H272" i="2"/>
  <c r="F272" i="2"/>
  <c r="R271" i="2"/>
  <c r="W271" i="2" s="1"/>
  <c r="P271" i="2"/>
  <c r="O271" i="2"/>
  <c r="M271" i="2"/>
  <c r="I271" i="2"/>
  <c r="H271" i="2"/>
  <c r="F271" i="2"/>
  <c r="R270" i="2"/>
  <c r="T270" i="2" s="1"/>
  <c r="O270" i="2"/>
  <c r="M270" i="2"/>
  <c r="H270" i="2"/>
  <c r="F270" i="2"/>
  <c r="R269" i="2"/>
  <c r="W269" i="2" s="1"/>
  <c r="P269" i="2"/>
  <c r="O269" i="2"/>
  <c r="M269" i="2"/>
  <c r="I269" i="2"/>
  <c r="H269" i="2"/>
  <c r="F269" i="2"/>
  <c r="R268" i="2"/>
  <c r="P268" i="2"/>
  <c r="O268" i="2"/>
  <c r="M268" i="2"/>
  <c r="I268" i="2"/>
  <c r="H268" i="2"/>
  <c r="F268" i="2"/>
  <c r="R267" i="2"/>
  <c r="P267" i="2"/>
  <c r="O267" i="2"/>
  <c r="M267" i="2"/>
  <c r="I267" i="2"/>
  <c r="H267" i="2"/>
  <c r="F267" i="2"/>
  <c r="R266" i="2"/>
  <c r="W266" i="2" s="1"/>
  <c r="P266" i="2"/>
  <c r="O266" i="2"/>
  <c r="M266" i="2"/>
  <c r="I266" i="2"/>
  <c r="H266" i="2"/>
  <c r="F266" i="2"/>
  <c r="R265" i="2"/>
  <c r="V265" i="2" s="1"/>
  <c r="P265" i="2"/>
  <c r="O265" i="2"/>
  <c r="M265" i="2"/>
  <c r="I265" i="2"/>
  <c r="H265" i="2"/>
  <c r="F265" i="2"/>
  <c r="R264" i="2"/>
  <c r="W264" i="2" s="1"/>
  <c r="P264" i="2"/>
  <c r="O264" i="2"/>
  <c r="M264" i="2"/>
  <c r="I264" i="2"/>
  <c r="H264" i="2"/>
  <c r="F264" i="2"/>
  <c r="R263" i="2"/>
  <c r="W263" i="2" s="1"/>
  <c r="P263" i="2"/>
  <c r="O263" i="2"/>
  <c r="M263" i="2"/>
  <c r="I263" i="2"/>
  <c r="H263" i="2"/>
  <c r="F263" i="2"/>
  <c r="R262" i="2"/>
  <c r="P262" i="2"/>
  <c r="O262" i="2"/>
  <c r="M262" i="2"/>
  <c r="I262" i="2"/>
  <c r="H262" i="2"/>
  <c r="F262" i="2"/>
  <c r="R261" i="2"/>
  <c r="W261" i="2" s="1"/>
  <c r="P261" i="2"/>
  <c r="O261" i="2"/>
  <c r="M261" i="2"/>
  <c r="I261" i="2"/>
  <c r="H261" i="2"/>
  <c r="F261" i="2"/>
  <c r="R260" i="2"/>
  <c r="W260" i="2" s="1"/>
  <c r="P260" i="2"/>
  <c r="O260" i="2"/>
  <c r="M260" i="2"/>
  <c r="I260" i="2"/>
  <c r="H260" i="2"/>
  <c r="F260" i="2"/>
  <c r="R259" i="2"/>
  <c r="W259" i="2" s="1"/>
  <c r="P259" i="2"/>
  <c r="O259" i="2"/>
  <c r="M259" i="2"/>
  <c r="I259" i="2"/>
  <c r="H259" i="2"/>
  <c r="F259" i="2"/>
  <c r="R258" i="2"/>
  <c r="P258" i="2"/>
  <c r="O258" i="2"/>
  <c r="M258" i="2"/>
  <c r="I258" i="2"/>
  <c r="H258" i="2"/>
  <c r="F258" i="2"/>
  <c r="R257" i="2"/>
  <c r="W257" i="2" s="1"/>
  <c r="P257" i="2"/>
  <c r="O257" i="2"/>
  <c r="M257" i="2"/>
  <c r="I257" i="2"/>
  <c r="H257" i="2"/>
  <c r="F257" i="2"/>
  <c r="R256" i="2"/>
  <c r="P256" i="2"/>
  <c r="O256" i="2"/>
  <c r="M256" i="2"/>
  <c r="I256" i="2"/>
  <c r="H256" i="2"/>
  <c r="F256" i="2"/>
  <c r="R255" i="2"/>
  <c r="W255" i="2" s="1"/>
  <c r="P255" i="2"/>
  <c r="O255" i="2"/>
  <c r="M255" i="2"/>
  <c r="I255" i="2"/>
  <c r="H255" i="2"/>
  <c r="F255" i="2"/>
  <c r="R254" i="2"/>
  <c r="P254" i="2"/>
  <c r="O254" i="2"/>
  <c r="M254" i="2"/>
  <c r="I254" i="2"/>
  <c r="H254" i="2"/>
  <c r="F254" i="2"/>
  <c r="R253" i="2"/>
  <c r="W253" i="2" s="1"/>
  <c r="P253" i="2"/>
  <c r="O253" i="2"/>
  <c r="M253" i="2"/>
  <c r="I253" i="2"/>
  <c r="H253" i="2"/>
  <c r="F253" i="2"/>
  <c r="R252" i="2"/>
  <c r="W252" i="2" s="1"/>
  <c r="P252" i="2"/>
  <c r="O252" i="2"/>
  <c r="M252" i="2"/>
  <c r="I252" i="2"/>
  <c r="H252" i="2"/>
  <c r="F252" i="2"/>
  <c r="R251" i="2"/>
  <c r="W251" i="2" s="1"/>
  <c r="P251" i="2"/>
  <c r="O251" i="2"/>
  <c r="M251" i="2"/>
  <c r="I251" i="2"/>
  <c r="H251" i="2"/>
  <c r="F251" i="2"/>
  <c r="R250" i="2"/>
  <c r="P250" i="2"/>
  <c r="O250" i="2"/>
  <c r="M250" i="2"/>
  <c r="I250" i="2"/>
  <c r="H250" i="2"/>
  <c r="F250" i="2"/>
  <c r="R249" i="2"/>
  <c r="W249" i="2" s="1"/>
  <c r="P249" i="2"/>
  <c r="O249" i="2"/>
  <c r="M249" i="2"/>
  <c r="I249" i="2"/>
  <c r="H249" i="2"/>
  <c r="F249" i="2"/>
  <c r="R248" i="2"/>
  <c r="W248" i="2" s="1"/>
  <c r="P248" i="2"/>
  <c r="O248" i="2"/>
  <c r="M248" i="2"/>
  <c r="I248" i="2"/>
  <c r="H248" i="2"/>
  <c r="F248" i="2"/>
  <c r="R247" i="2"/>
  <c r="W247" i="2" s="1"/>
  <c r="P247" i="2"/>
  <c r="O247" i="2"/>
  <c r="M247" i="2"/>
  <c r="I247" i="2"/>
  <c r="H247" i="2"/>
  <c r="F247" i="2"/>
  <c r="R246" i="2"/>
  <c r="P246" i="2"/>
  <c r="O246" i="2"/>
  <c r="M246" i="2"/>
  <c r="I246" i="2"/>
  <c r="H246" i="2"/>
  <c r="F246" i="2"/>
  <c r="R245" i="2"/>
  <c r="W245" i="2" s="1"/>
  <c r="P245" i="2"/>
  <c r="O245" i="2"/>
  <c r="M245" i="2"/>
  <c r="I245" i="2"/>
  <c r="H245" i="2"/>
  <c r="F245" i="2"/>
  <c r="R244" i="2"/>
  <c r="T244" i="2" s="1"/>
  <c r="P244" i="2"/>
  <c r="O244" i="2"/>
  <c r="M244" i="2"/>
  <c r="I244" i="2"/>
  <c r="H244" i="2"/>
  <c r="F244" i="2"/>
  <c r="R243" i="2"/>
  <c r="W243" i="2" s="1"/>
  <c r="P243" i="2"/>
  <c r="O243" i="2"/>
  <c r="M243" i="2"/>
  <c r="I243" i="2"/>
  <c r="H243" i="2"/>
  <c r="F243" i="2"/>
  <c r="R242" i="2"/>
  <c r="P242" i="2"/>
  <c r="O242" i="2"/>
  <c r="M242" i="2"/>
  <c r="I242" i="2"/>
  <c r="H242" i="2"/>
  <c r="F242" i="2"/>
  <c r="R241" i="2"/>
  <c r="W241" i="2" s="1"/>
  <c r="P241" i="2"/>
  <c r="O241" i="2"/>
  <c r="M241" i="2"/>
  <c r="I241" i="2"/>
  <c r="H241" i="2"/>
  <c r="F241" i="2"/>
  <c r="R240" i="2"/>
  <c r="W240" i="2" s="1"/>
  <c r="P240" i="2"/>
  <c r="O240" i="2"/>
  <c r="M240" i="2"/>
  <c r="I240" i="2"/>
  <c r="H240" i="2"/>
  <c r="F240" i="2"/>
  <c r="R239" i="2"/>
  <c r="W239" i="2" s="1"/>
  <c r="P239" i="2"/>
  <c r="O239" i="2"/>
  <c r="M239" i="2"/>
  <c r="I239" i="2"/>
  <c r="H239" i="2"/>
  <c r="F239" i="2"/>
  <c r="R238" i="2"/>
  <c r="P238" i="2"/>
  <c r="O238" i="2"/>
  <c r="M238" i="2"/>
  <c r="I238" i="2"/>
  <c r="H238" i="2"/>
  <c r="F238" i="2"/>
  <c r="R237" i="2"/>
  <c r="W237" i="2" s="1"/>
  <c r="P237" i="2"/>
  <c r="O237" i="2"/>
  <c r="M237" i="2"/>
  <c r="I237" i="2"/>
  <c r="H237" i="2"/>
  <c r="F237" i="2"/>
  <c r="R236" i="2"/>
  <c r="W236" i="2" s="1"/>
  <c r="P236" i="2"/>
  <c r="O236" i="2"/>
  <c r="M236" i="2"/>
  <c r="I236" i="2"/>
  <c r="H236" i="2"/>
  <c r="F236" i="2"/>
  <c r="R235" i="2"/>
  <c r="W235" i="2" s="1"/>
  <c r="P235" i="2"/>
  <c r="O235" i="2"/>
  <c r="M235" i="2"/>
  <c r="I235" i="2"/>
  <c r="H235" i="2"/>
  <c r="F235" i="2"/>
  <c r="R234" i="2"/>
  <c r="P234" i="2"/>
  <c r="O234" i="2"/>
  <c r="M234" i="2"/>
  <c r="I234" i="2"/>
  <c r="H234" i="2"/>
  <c r="F234" i="2"/>
  <c r="R233" i="2"/>
  <c r="W233" i="2" s="1"/>
  <c r="P233" i="2"/>
  <c r="O233" i="2"/>
  <c r="M233" i="2"/>
  <c r="I233" i="2"/>
  <c r="H233" i="2"/>
  <c r="F233" i="2"/>
  <c r="R232" i="2"/>
  <c r="W232" i="2" s="1"/>
  <c r="P232" i="2"/>
  <c r="O232" i="2"/>
  <c r="M232" i="2"/>
  <c r="I232" i="2"/>
  <c r="H232" i="2"/>
  <c r="F232" i="2"/>
  <c r="R231" i="2"/>
  <c r="R230" i="2"/>
  <c r="P230" i="2"/>
  <c r="O230" i="2"/>
  <c r="M230" i="2"/>
  <c r="I230" i="2"/>
  <c r="H230" i="2"/>
  <c r="F230" i="2"/>
  <c r="R229" i="2"/>
  <c r="T229" i="2" s="1"/>
  <c r="P229" i="2"/>
  <c r="O229" i="2"/>
  <c r="M229" i="2"/>
  <c r="I229" i="2"/>
  <c r="H229" i="2"/>
  <c r="F229" i="2"/>
  <c r="R228" i="2"/>
  <c r="P228" i="2"/>
  <c r="O228" i="2"/>
  <c r="M228" i="2"/>
  <c r="I228" i="2"/>
  <c r="H228" i="2"/>
  <c r="F228" i="2"/>
  <c r="R227" i="2"/>
  <c r="P227" i="2"/>
  <c r="O227" i="2"/>
  <c r="M227" i="2"/>
  <c r="I227" i="2"/>
  <c r="H227" i="2"/>
  <c r="F227" i="2"/>
  <c r="R226" i="2"/>
  <c r="P226" i="2"/>
  <c r="O226" i="2"/>
  <c r="M226" i="2"/>
  <c r="I226" i="2"/>
  <c r="H226" i="2"/>
  <c r="F226" i="2"/>
  <c r="R225" i="2"/>
  <c r="T225" i="2" s="1"/>
  <c r="P225" i="2"/>
  <c r="O225" i="2"/>
  <c r="M225" i="2"/>
  <c r="I225" i="2"/>
  <c r="H225" i="2"/>
  <c r="F225" i="2"/>
  <c r="R224" i="2"/>
  <c r="R223" i="2"/>
  <c r="W223" i="2" s="1"/>
  <c r="P223" i="2"/>
  <c r="O223" i="2"/>
  <c r="M223" i="2"/>
  <c r="I223" i="2"/>
  <c r="H223" i="2"/>
  <c r="F223" i="2"/>
  <c r="R222" i="2"/>
  <c r="P222" i="2"/>
  <c r="O222" i="2"/>
  <c r="M222" i="2"/>
  <c r="I222" i="2"/>
  <c r="H222" i="2"/>
  <c r="F222" i="2"/>
  <c r="R221" i="2"/>
  <c r="W221" i="2" s="1"/>
  <c r="P221" i="2"/>
  <c r="O221" i="2"/>
  <c r="M221" i="2"/>
  <c r="I221" i="2"/>
  <c r="H221" i="2"/>
  <c r="F221" i="2"/>
  <c r="R220" i="2"/>
  <c r="T220" i="2" s="1"/>
  <c r="P220" i="2"/>
  <c r="O220" i="2"/>
  <c r="M220" i="2"/>
  <c r="I220" i="2"/>
  <c r="H220" i="2"/>
  <c r="F220" i="2"/>
  <c r="R219" i="2"/>
  <c r="P219" i="2"/>
  <c r="O219" i="2"/>
  <c r="M219" i="2"/>
  <c r="I219" i="2"/>
  <c r="H219" i="2"/>
  <c r="F219" i="2"/>
  <c r="R218" i="2"/>
  <c r="P218" i="2"/>
  <c r="O218" i="2"/>
  <c r="M218" i="2"/>
  <c r="I218" i="2"/>
  <c r="H218" i="2"/>
  <c r="F218" i="2"/>
  <c r="R217" i="2"/>
  <c r="W217" i="2" s="1"/>
  <c r="P217" i="2"/>
  <c r="O217" i="2"/>
  <c r="M217" i="2"/>
  <c r="I217" i="2"/>
  <c r="H217" i="2"/>
  <c r="F217" i="2"/>
  <c r="R216" i="2"/>
  <c r="W216" i="2" s="1"/>
  <c r="P216" i="2"/>
  <c r="O216" i="2"/>
  <c r="M216" i="2"/>
  <c r="I216" i="2"/>
  <c r="H216" i="2"/>
  <c r="F216" i="2"/>
  <c r="R215" i="2"/>
  <c r="R214" i="2"/>
  <c r="V214" i="2" s="1"/>
  <c r="P214" i="2"/>
  <c r="O214" i="2"/>
  <c r="M214" i="2"/>
  <c r="I214" i="2"/>
  <c r="H214" i="2"/>
  <c r="F214" i="2"/>
  <c r="R213" i="2"/>
  <c r="R212" i="2"/>
  <c r="T212" i="2" s="1"/>
  <c r="P212" i="2"/>
  <c r="O212" i="2"/>
  <c r="M212" i="2"/>
  <c r="I212" i="2"/>
  <c r="H212" i="2"/>
  <c r="F212" i="2"/>
  <c r="R211" i="2"/>
  <c r="T211" i="2" s="1"/>
  <c r="P211" i="2"/>
  <c r="O211" i="2"/>
  <c r="M211" i="2"/>
  <c r="I211" i="2"/>
  <c r="H211" i="2"/>
  <c r="F211" i="2"/>
  <c r="R210" i="2"/>
  <c r="W210" i="2" s="1"/>
  <c r="P210" i="2"/>
  <c r="O210" i="2"/>
  <c r="M210" i="2"/>
  <c r="I210" i="2"/>
  <c r="H210" i="2"/>
  <c r="F210" i="2"/>
  <c r="R209" i="2"/>
  <c r="R208" i="2"/>
  <c r="O208" i="2"/>
  <c r="M208" i="2"/>
  <c r="H208" i="2"/>
  <c r="F208" i="2"/>
  <c r="R207" i="2"/>
  <c r="P207" i="2"/>
  <c r="O207" i="2"/>
  <c r="M207" i="2"/>
  <c r="I207" i="2"/>
  <c r="H207" i="2"/>
  <c r="F207" i="2"/>
  <c r="R206" i="2"/>
  <c r="V206" i="2" s="1"/>
  <c r="P206" i="2"/>
  <c r="O206" i="2"/>
  <c r="M206" i="2"/>
  <c r="I206" i="2"/>
  <c r="H206" i="2"/>
  <c r="F206" i="2"/>
  <c r="R205" i="2"/>
  <c r="T205" i="2" s="1"/>
  <c r="P205" i="2"/>
  <c r="O205" i="2"/>
  <c r="M205" i="2"/>
  <c r="I205" i="2"/>
  <c r="H205" i="2"/>
  <c r="F205" i="2"/>
  <c r="R204" i="2"/>
  <c r="R203" i="2"/>
  <c r="P203" i="2"/>
  <c r="O203" i="2"/>
  <c r="M203" i="2"/>
  <c r="I203" i="2"/>
  <c r="H203" i="2"/>
  <c r="F203" i="2"/>
  <c r="R202" i="2"/>
  <c r="T202" i="2" s="1"/>
  <c r="P202" i="2"/>
  <c r="O202" i="2"/>
  <c r="M202" i="2"/>
  <c r="I202" i="2"/>
  <c r="H202" i="2"/>
  <c r="F202" i="2"/>
  <c r="R201" i="2"/>
  <c r="P201" i="2"/>
  <c r="O201" i="2"/>
  <c r="M201" i="2"/>
  <c r="I201" i="2"/>
  <c r="H201" i="2"/>
  <c r="F201" i="2"/>
  <c r="R200" i="2"/>
  <c r="P200" i="2"/>
  <c r="O200" i="2"/>
  <c r="M200" i="2"/>
  <c r="I200" i="2"/>
  <c r="H200" i="2"/>
  <c r="F200" i="2"/>
  <c r="R199" i="2"/>
  <c r="T199" i="2" s="1"/>
  <c r="P199" i="2"/>
  <c r="O199" i="2"/>
  <c r="M199" i="2"/>
  <c r="I199" i="2"/>
  <c r="H199" i="2"/>
  <c r="F199" i="2"/>
  <c r="R198" i="2"/>
  <c r="T198" i="2" s="1"/>
  <c r="P198" i="2"/>
  <c r="O198" i="2"/>
  <c r="M198" i="2"/>
  <c r="I198" i="2"/>
  <c r="H198" i="2"/>
  <c r="F198" i="2"/>
  <c r="R197" i="2"/>
  <c r="P197" i="2"/>
  <c r="O197" i="2"/>
  <c r="M197" i="2"/>
  <c r="I197" i="2"/>
  <c r="H197" i="2"/>
  <c r="F197" i="2"/>
  <c r="R196" i="2"/>
  <c r="P196" i="2"/>
  <c r="O196" i="2"/>
  <c r="M196" i="2"/>
  <c r="I196" i="2"/>
  <c r="H196" i="2"/>
  <c r="F196" i="2"/>
  <c r="R195" i="2"/>
  <c r="T195" i="2" s="1"/>
  <c r="P195" i="2"/>
  <c r="O195" i="2"/>
  <c r="M195" i="2"/>
  <c r="I195" i="2"/>
  <c r="H195" i="2"/>
  <c r="F195" i="2"/>
  <c r="R194" i="2"/>
  <c r="R193" i="2"/>
  <c r="T193" i="2" s="1"/>
  <c r="P193" i="2"/>
  <c r="O193" i="2"/>
  <c r="M193" i="2"/>
  <c r="I193" i="2"/>
  <c r="H193" i="2"/>
  <c r="F193" i="2"/>
  <c r="R192" i="2"/>
  <c r="P192" i="2"/>
  <c r="O192" i="2"/>
  <c r="M192" i="2"/>
  <c r="I192" i="2"/>
  <c r="H192" i="2"/>
  <c r="R191" i="2"/>
  <c r="P191" i="2"/>
  <c r="O191" i="2"/>
  <c r="M191" i="2"/>
  <c r="I191" i="2"/>
  <c r="H191" i="2"/>
  <c r="F191" i="2"/>
  <c r="R190" i="2"/>
  <c r="P190" i="2"/>
  <c r="O190" i="2"/>
  <c r="M190" i="2"/>
  <c r="I190" i="2"/>
  <c r="H190" i="2"/>
  <c r="F190" i="2"/>
  <c r="R189" i="2"/>
  <c r="P189" i="2"/>
  <c r="O189" i="2"/>
  <c r="M189" i="2"/>
  <c r="I189" i="2"/>
  <c r="H189" i="2"/>
  <c r="F189" i="2"/>
  <c r="R188" i="2"/>
  <c r="P188" i="2"/>
  <c r="O188" i="2"/>
  <c r="M188" i="2"/>
  <c r="I188" i="2"/>
  <c r="H188" i="2"/>
  <c r="F188" i="2"/>
  <c r="R187" i="2"/>
  <c r="P187" i="2"/>
  <c r="O187" i="2"/>
  <c r="M187" i="2"/>
  <c r="I187" i="2"/>
  <c r="H187" i="2"/>
  <c r="F187" i="2"/>
  <c r="R186" i="2"/>
  <c r="P186" i="2"/>
  <c r="O186" i="2"/>
  <c r="M186" i="2"/>
  <c r="I186" i="2"/>
  <c r="H186" i="2"/>
  <c r="F186" i="2"/>
  <c r="R185" i="2"/>
  <c r="P185" i="2"/>
  <c r="O185" i="2"/>
  <c r="M185" i="2"/>
  <c r="I185" i="2"/>
  <c r="H185" i="2"/>
  <c r="F185" i="2"/>
  <c r="R184" i="2"/>
  <c r="P184" i="2"/>
  <c r="O184" i="2"/>
  <c r="M184" i="2"/>
  <c r="I184" i="2"/>
  <c r="H184" i="2"/>
  <c r="F184" i="2"/>
  <c r="R183" i="2"/>
  <c r="P183" i="2"/>
  <c r="O183" i="2"/>
  <c r="M183" i="2"/>
  <c r="I183" i="2"/>
  <c r="H183" i="2"/>
  <c r="F183" i="2"/>
  <c r="R182" i="2"/>
  <c r="P182" i="2"/>
  <c r="O182" i="2"/>
  <c r="M182" i="2"/>
  <c r="I182" i="2"/>
  <c r="H182" i="2"/>
  <c r="F182" i="2"/>
  <c r="R181" i="2"/>
  <c r="P181" i="2"/>
  <c r="O181" i="2"/>
  <c r="M181" i="2"/>
  <c r="I181" i="2"/>
  <c r="H181" i="2"/>
  <c r="F181" i="2"/>
  <c r="R180" i="2"/>
  <c r="P180" i="2"/>
  <c r="O180" i="2"/>
  <c r="M180" i="2"/>
  <c r="I180" i="2"/>
  <c r="H180" i="2"/>
  <c r="F180" i="2"/>
  <c r="R179" i="2"/>
  <c r="P179" i="2"/>
  <c r="O179" i="2"/>
  <c r="M179" i="2"/>
  <c r="I179" i="2"/>
  <c r="H179" i="2"/>
  <c r="F179" i="2"/>
  <c r="R178" i="2"/>
  <c r="R177" i="2"/>
  <c r="W177" i="2" s="1"/>
  <c r="P177" i="2"/>
  <c r="O177" i="2"/>
  <c r="M177" i="2"/>
  <c r="I177" i="2"/>
  <c r="H177" i="2"/>
  <c r="F177" i="2"/>
  <c r="R176" i="2"/>
  <c r="W176" i="2" s="1"/>
  <c r="P176" i="2"/>
  <c r="O176" i="2"/>
  <c r="M176" i="2"/>
  <c r="I176" i="2"/>
  <c r="H176" i="2"/>
  <c r="F176" i="2"/>
  <c r="R175" i="2"/>
  <c r="W175" i="2" s="1"/>
  <c r="P175" i="2"/>
  <c r="O175" i="2"/>
  <c r="M175" i="2"/>
  <c r="I175" i="2"/>
  <c r="H175" i="2"/>
  <c r="F175" i="2"/>
  <c r="R174" i="2"/>
  <c r="W174" i="2" s="1"/>
  <c r="P174" i="2"/>
  <c r="O174" i="2"/>
  <c r="M174" i="2"/>
  <c r="I174" i="2"/>
  <c r="H174" i="2"/>
  <c r="F174" i="2"/>
  <c r="R173" i="2"/>
  <c r="W173" i="2" s="1"/>
  <c r="P173" i="2"/>
  <c r="O173" i="2"/>
  <c r="M173" i="2"/>
  <c r="I173" i="2"/>
  <c r="H173" i="2"/>
  <c r="F173" i="2"/>
  <c r="R172" i="2"/>
  <c r="P172" i="2"/>
  <c r="O172" i="2"/>
  <c r="M172" i="2"/>
  <c r="I172" i="2"/>
  <c r="H172" i="2"/>
  <c r="F172" i="2"/>
  <c r="R171" i="2"/>
  <c r="W171" i="2" s="1"/>
  <c r="P171" i="2"/>
  <c r="O171" i="2"/>
  <c r="M171" i="2"/>
  <c r="I171" i="2"/>
  <c r="H171" i="2"/>
  <c r="F171" i="2"/>
  <c r="V170" i="2"/>
  <c r="R170" i="2"/>
  <c r="T170" i="2" s="1"/>
  <c r="P170" i="2"/>
  <c r="O170" i="2"/>
  <c r="M170" i="2"/>
  <c r="I170" i="2"/>
  <c r="H170" i="2"/>
  <c r="F170" i="2"/>
  <c r="R169" i="2"/>
  <c r="T169" i="2" s="1"/>
  <c r="P169" i="2"/>
  <c r="O169" i="2"/>
  <c r="M169" i="2"/>
  <c r="I169" i="2"/>
  <c r="H169" i="2"/>
  <c r="F169" i="2"/>
  <c r="R168" i="2"/>
  <c r="W168" i="2" s="1"/>
  <c r="P168" i="2"/>
  <c r="O168" i="2"/>
  <c r="M168" i="2"/>
  <c r="I168" i="2"/>
  <c r="H168" i="2"/>
  <c r="F168" i="2"/>
  <c r="R167" i="2"/>
  <c r="W167" i="2" s="1"/>
  <c r="P167" i="2"/>
  <c r="O167" i="2"/>
  <c r="M167" i="2"/>
  <c r="I167" i="2"/>
  <c r="H167" i="2"/>
  <c r="F167" i="2"/>
  <c r="R166" i="2"/>
  <c r="P166" i="2"/>
  <c r="O166" i="2"/>
  <c r="M166" i="2"/>
  <c r="I166" i="2"/>
  <c r="H166" i="2"/>
  <c r="F166" i="2"/>
  <c r="R165" i="2"/>
  <c r="W165" i="2" s="1"/>
  <c r="P165" i="2"/>
  <c r="O165" i="2"/>
  <c r="M165" i="2"/>
  <c r="I165" i="2"/>
  <c r="H165" i="2"/>
  <c r="F165" i="2"/>
  <c r="R164" i="2"/>
  <c r="W164" i="2" s="1"/>
  <c r="P164" i="2"/>
  <c r="O164" i="2"/>
  <c r="M164" i="2"/>
  <c r="I164" i="2"/>
  <c r="H164" i="2"/>
  <c r="F164" i="2"/>
  <c r="R163" i="2"/>
  <c r="W163" i="2" s="1"/>
  <c r="P163" i="2"/>
  <c r="O163" i="2"/>
  <c r="M163" i="2"/>
  <c r="I163" i="2"/>
  <c r="H163" i="2"/>
  <c r="F163" i="2"/>
  <c r="R162" i="2"/>
  <c r="T162" i="2" s="1"/>
  <c r="P162" i="2"/>
  <c r="O162" i="2"/>
  <c r="M162" i="2"/>
  <c r="I162" i="2"/>
  <c r="H162" i="2"/>
  <c r="F162" i="2"/>
  <c r="R161" i="2"/>
  <c r="W161" i="2" s="1"/>
  <c r="P161" i="2"/>
  <c r="O161" i="2"/>
  <c r="M161" i="2"/>
  <c r="I161" i="2"/>
  <c r="H161" i="2"/>
  <c r="F161" i="2"/>
  <c r="R160" i="2"/>
  <c r="P160" i="2"/>
  <c r="O160" i="2"/>
  <c r="M160" i="2"/>
  <c r="I160" i="2"/>
  <c r="H160" i="2"/>
  <c r="F160" i="2"/>
  <c r="R159" i="2"/>
  <c r="W159" i="2" s="1"/>
  <c r="P159" i="2"/>
  <c r="O159" i="2"/>
  <c r="M159" i="2"/>
  <c r="I159" i="2"/>
  <c r="H159" i="2"/>
  <c r="F159" i="2"/>
  <c r="R158" i="2"/>
  <c r="W158" i="2" s="1"/>
  <c r="P158" i="2"/>
  <c r="O158" i="2"/>
  <c r="M158" i="2"/>
  <c r="I158" i="2"/>
  <c r="H158" i="2"/>
  <c r="F158" i="2"/>
  <c r="R157" i="2"/>
  <c r="V157" i="2" s="1"/>
  <c r="P157" i="2"/>
  <c r="O157" i="2"/>
  <c r="M157" i="2"/>
  <c r="I157" i="2"/>
  <c r="H157" i="2"/>
  <c r="F157" i="2"/>
  <c r="R156" i="2"/>
  <c r="W156" i="2" s="1"/>
  <c r="P156" i="2"/>
  <c r="O156" i="2"/>
  <c r="M156" i="2"/>
  <c r="I156" i="2"/>
  <c r="H156" i="2"/>
  <c r="F156" i="2"/>
  <c r="R155" i="2"/>
  <c r="W155" i="2" s="1"/>
  <c r="P155" i="2"/>
  <c r="O155" i="2"/>
  <c r="M155" i="2"/>
  <c r="I155" i="2"/>
  <c r="H155" i="2"/>
  <c r="F155" i="2"/>
  <c r="R154" i="2"/>
  <c r="P154" i="2"/>
  <c r="O154" i="2"/>
  <c r="M154" i="2"/>
  <c r="I154" i="2"/>
  <c r="H154" i="2"/>
  <c r="F154" i="2"/>
  <c r="R153" i="2"/>
  <c r="W153" i="2" s="1"/>
  <c r="P153" i="2"/>
  <c r="O153" i="2"/>
  <c r="M153" i="2"/>
  <c r="I153" i="2"/>
  <c r="H153" i="2"/>
  <c r="F153" i="2"/>
  <c r="R152" i="2"/>
  <c r="P152" i="2"/>
  <c r="O152" i="2"/>
  <c r="M152" i="2"/>
  <c r="I152" i="2"/>
  <c r="H152" i="2"/>
  <c r="F152" i="2"/>
  <c r="R151" i="2"/>
  <c r="V151" i="2" s="1"/>
  <c r="P151" i="2"/>
  <c r="O151" i="2"/>
  <c r="M151" i="2"/>
  <c r="I151" i="2"/>
  <c r="H151" i="2"/>
  <c r="F151" i="2"/>
  <c r="R150" i="2"/>
  <c r="P150" i="2"/>
  <c r="O150" i="2"/>
  <c r="M150" i="2"/>
  <c r="I150" i="2"/>
  <c r="H150" i="2"/>
  <c r="F150" i="2"/>
  <c r="R149" i="2"/>
  <c r="W149" i="2" s="1"/>
  <c r="P149" i="2"/>
  <c r="O149" i="2"/>
  <c r="M149" i="2"/>
  <c r="I149" i="2"/>
  <c r="H149" i="2"/>
  <c r="F149" i="2"/>
  <c r="R148" i="2"/>
  <c r="P148" i="2"/>
  <c r="O148" i="2"/>
  <c r="M148" i="2"/>
  <c r="I148" i="2"/>
  <c r="H148" i="2"/>
  <c r="F148" i="2"/>
  <c r="R147" i="2"/>
  <c r="W147" i="2" s="1"/>
  <c r="P147" i="2"/>
  <c r="O147" i="2"/>
  <c r="M147" i="2"/>
  <c r="I147" i="2"/>
  <c r="H147" i="2"/>
  <c r="F147" i="2"/>
  <c r="R146" i="2"/>
  <c r="V146" i="2" s="1"/>
  <c r="O146" i="2"/>
  <c r="M146" i="2"/>
  <c r="H146" i="2"/>
  <c r="F146" i="2"/>
  <c r="R145" i="2"/>
  <c r="T145" i="2" s="1"/>
  <c r="O145" i="2"/>
  <c r="M145" i="2"/>
  <c r="H145" i="2"/>
  <c r="F145" i="2"/>
  <c r="R144" i="2"/>
  <c r="V144" i="2" s="1"/>
  <c r="O144" i="2"/>
  <c r="M144" i="2"/>
  <c r="H144" i="2"/>
  <c r="I144" i="2" s="1"/>
  <c r="F144" i="2"/>
  <c r="R143" i="2"/>
  <c r="W143" i="2" s="1"/>
  <c r="P143" i="2"/>
  <c r="O143" i="2"/>
  <c r="M143" i="2"/>
  <c r="I143" i="2"/>
  <c r="H143" i="2"/>
  <c r="F143" i="2"/>
  <c r="R142" i="2"/>
  <c r="P142" i="2"/>
  <c r="O142" i="2"/>
  <c r="M142" i="2"/>
  <c r="I142" i="2"/>
  <c r="H142" i="2"/>
  <c r="F142" i="2"/>
  <c r="R141" i="2"/>
  <c r="W141" i="2" s="1"/>
  <c r="P141" i="2"/>
  <c r="O141" i="2"/>
  <c r="M141" i="2"/>
  <c r="I141" i="2"/>
  <c r="H141" i="2"/>
  <c r="F141" i="2"/>
  <c r="R140" i="2"/>
  <c r="P140" i="2"/>
  <c r="O140" i="2"/>
  <c r="M140" i="2"/>
  <c r="I140" i="2"/>
  <c r="H140" i="2"/>
  <c r="F140" i="2"/>
  <c r="R139" i="2"/>
  <c r="W139" i="2" s="1"/>
  <c r="P139" i="2"/>
  <c r="O139" i="2"/>
  <c r="M139" i="2"/>
  <c r="I139" i="2"/>
  <c r="H139" i="2"/>
  <c r="F139" i="2"/>
  <c r="R138" i="2"/>
  <c r="W138" i="2" s="1"/>
  <c r="P138" i="2"/>
  <c r="O138" i="2"/>
  <c r="M138" i="2"/>
  <c r="I138" i="2"/>
  <c r="H138" i="2"/>
  <c r="F138" i="2"/>
  <c r="R137" i="2"/>
  <c r="W137" i="2" s="1"/>
  <c r="P137" i="2"/>
  <c r="O137" i="2"/>
  <c r="M137" i="2"/>
  <c r="I137" i="2"/>
  <c r="H137" i="2"/>
  <c r="F137" i="2"/>
  <c r="R136" i="2"/>
  <c r="P136" i="2"/>
  <c r="O136" i="2"/>
  <c r="M136" i="2"/>
  <c r="I136" i="2"/>
  <c r="H136" i="2"/>
  <c r="F136" i="2"/>
  <c r="R135" i="2"/>
  <c r="W135" i="2" s="1"/>
  <c r="P135" i="2"/>
  <c r="O135" i="2"/>
  <c r="M135" i="2"/>
  <c r="I135" i="2"/>
  <c r="H135" i="2"/>
  <c r="F135" i="2"/>
  <c r="R134" i="2"/>
  <c r="P134" i="2"/>
  <c r="O134" i="2"/>
  <c r="M134" i="2"/>
  <c r="I134" i="2"/>
  <c r="H134" i="2"/>
  <c r="F134" i="2"/>
  <c r="R133" i="2"/>
  <c r="W133" i="2" s="1"/>
  <c r="P133" i="2"/>
  <c r="O133" i="2"/>
  <c r="M133" i="2"/>
  <c r="I133" i="2"/>
  <c r="H133" i="2"/>
  <c r="F133" i="2"/>
  <c r="R132" i="2"/>
  <c r="T132" i="2" s="1"/>
  <c r="P132" i="2"/>
  <c r="O132" i="2"/>
  <c r="M132" i="2"/>
  <c r="I132" i="2"/>
  <c r="H132" i="2"/>
  <c r="F132" i="2"/>
  <c r="R131" i="2"/>
  <c r="W131" i="2" s="1"/>
  <c r="P131" i="2"/>
  <c r="O131" i="2"/>
  <c r="M131" i="2"/>
  <c r="I131" i="2"/>
  <c r="H131" i="2"/>
  <c r="F131" i="2"/>
  <c r="R130" i="2"/>
  <c r="P130" i="2"/>
  <c r="O130" i="2"/>
  <c r="M130" i="2"/>
  <c r="I130" i="2"/>
  <c r="H130" i="2"/>
  <c r="F130" i="2"/>
  <c r="R129" i="2"/>
  <c r="W129" i="2" s="1"/>
  <c r="P129" i="2"/>
  <c r="O129" i="2"/>
  <c r="M129" i="2"/>
  <c r="I129" i="2"/>
  <c r="H129" i="2"/>
  <c r="F129" i="2"/>
  <c r="R128" i="2"/>
  <c r="P128" i="2"/>
  <c r="O128" i="2"/>
  <c r="M128" i="2"/>
  <c r="I128" i="2"/>
  <c r="H128" i="2"/>
  <c r="F128" i="2"/>
  <c r="R127" i="2"/>
  <c r="W127" i="2" s="1"/>
  <c r="P127" i="2"/>
  <c r="O127" i="2"/>
  <c r="M127" i="2"/>
  <c r="I127" i="2"/>
  <c r="H127" i="2"/>
  <c r="F127" i="2"/>
  <c r="R126" i="2"/>
  <c r="W126" i="2" s="1"/>
  <c r="P126" i="2"/>
  <c r="O126" i="2"/>
  <c r="M126" i="2"/>
  <c r="I126" i="2"/>
  <c r="H126" i="2"/>
  <c r="F126" i="2"/>
  <c r="R125" i="2"/>
  <c r="W125" i="2" s="1"/>
  <c r="P125" i="2"/>
  <c r="O125" i="2"/>
  <c r="M125" i="2"/>
  <c r="I125" i="2"/>
  <c r="H125" i="2"/>
  <c r="F125" i="2"/>
  <c r="R124" i="2"/>
  <c r="P124" i="2"/>
  <c r="O124" i="2"/>
  <c r="M124" i="2"/>
  <c r="I124" i="2"/>
  <c r="H124" i="2"/>
  <c r="F124" i="2"/>
  <c r="R123" i="2"/>
  <c r="W123" i="2" s="1"/>
  <c r="P123" i="2"/>
  <c r="O123" i="2"/>
  <c r="M123" i="2"/>
  <c r="I123" i="2"/>
  <c r="H123" i="2"/>
  <c r="F123" i="2"/>
  <c r="R122" i="2"/>
  <c r="V122" i="2" s="1"/>
  <c r="P122" i="2"/>
  <c r="O122" i="2"/>
  <c r="M122" i="2"/>
  <c r="I122" i="2"/>
  <c r="H122" i="2"/>
  <c r="F122" i="2"/>
  <c r="R121" i="2"/>
  <c r="T121" i="2" s="1"/>
  <c r="O121" i="2"/>
  <c r="M121" i="2"/>
  <c r="H121" i="2"/>
  <c r="F121" i="2"/>
  <c r="R120" i="2"/>
  <c r="V120" i="2" s="1"/>
  <c r="O120" i="2"/>
  <c r="M120" i="2"/>
  <c r="H120" i="2"/>
  <c r="F120" i="2"/>
  <c r="R119" i="2"/>
  <c r="W119" i="2" s="1"/>
  <c r="P119" i="2"/>
  <c r="O119" i="2"/>
  <c r="M119" i="2"/>
  <c r="I119" i="2"/>
  <c r="H119" i="2"/>
  <c r="F119" i="2"/>
  <c r="R118" i="2"/>
  <c r="P118" i="2"/>
  <c r="O118" i="2"/>
  <c r="M118" i="2"/>
  <c r="I118" i="2"/>
  <c r="H118" i="2"/>
  <c r="F118" i="2"/>
  <c r="R117" i="2"/>
  <c r="W117" i="2" s="1"/>
  <c r="P117" i="2"/>
  <c r="O117" i="2"/>
  <c r="M117" i="2"/>
  <c r="I117" i="2"/>
  <c r="H117" i="2"/>
  <c r="F117" i="2"/>
  <c r="R116" i="2"/>
  <c r="P116" i="2"/>
  <c r="O116" i="2"/>
  <c r="M116" i="2"/>
  <c r="I116" i="2"/>
  <c r="H116" i="2"/>
  <c r="F116" i="2"/>
  <c r="R115" i="2"/>
  <c r="W115" i="2" s="1"/>
  <c r="P115" i="2"/>
  <c r="O115" i="2"/>
  <c r="M115" i="2"/>
  <c r="I115" i="2"/>
  <c r="H115" i="2"/>
  <c r="F115" i="2"/>
  <c r="R114" i="2"/>
  <c r="T114" i="2" s="1"/>
  <c r="P114" i="2"/>
  <c r="O114" i="2"/>
  <c r="M114" i="2"/>
  <c r="I114" i="2"/>
  <c r="H114" i="2"/>
  <c r="F114" i="2"/>
  <c r="R113" i="2"/>
  <c r="W113" i="2" s="1"/>
  <c r="P113" i="2"/>
  <c r="O113" i="2"/>
  <c r="M113" i="2"/>
  <c r="I113" i="2"/>
  <c r="H113" i="2"/>
  <c r="F113" i="2"/>
  <c r="R112" i="2"/>
  <c r="P112" i="2"/>
  <c r="O112" i="2"/>
  <c r="M112" i="2"/>
  <c r="I112" i="2"/>
  <c r="H112" i="2"/>
  <c r="F112" i="2"/>
  <c r="R111" i="2"/>
  <c r="W111" i="2" s="1"/>
  <c r="P111" i="2"/>
  <c r="O111" i="2"/>
  <c r="M111" i="2"/>
  <c r="I111" i="2"/>
  <c r="H111" i="2"/>
  <c r="F111" i="2"/>
  <c r="R110" i="2"/>
  <c r="P110" i="2"/>
  <c r="O110" i="2"/>
  <c r="M110" i="2"/>
  <c r="I110" i="2"/>
  <c r="H110" i="2"/>
  <c r="F110" i="2"/>
  <c r="R109" i="2"/>
  <c r="R108" i="2"/>
  <c r="W108" i="2" s="1"/>
  <c r="P108" i="2"/>
  <c r="O108" i="2"/>
  <c r="M108" i="2"/>
  <c r="I108" i="2"/>
  <c r="H108" i="2"/>
  <c r="F108" i="2"/>
  <c r="R107" i="2"/>
  <c r="P107" i="2"/>
  <c r="O107" i="2"/>
  <c r="M107" i="2"/>
  <c r="I107" i="2"/>
  <c r="H107" i="2"/>
  <c r="F107" i="2"/>
  <c r="R106" i="2"/>
  <c r="W106" i="2" s="1"/>
  <c r="P106" i="2"/>
  <c r="O106" i="2"/>
  <c r="M106" i="2"/>
  <c r="I106" i="2"/>
  <c r="H106" i="2"/>
  <c r="F106" i="2"/>
  <c r="R105" i="2"/>
  <c r="V105" i="2" s="1"/>
  <c r="P105" i="2"/>
  <c r="O105" i="2"/>
  <c r="M105" i="2"/>
  <c r="I105" i="2"/>
  <c r="H105" i="2"/>
  <c r="F105" i="2"/>
  <c r="R104" i="2"/>
  <c r="R103" i="2"/>
  <c r="W103" i="2" s="1"/>
  <c r="P103" i="2"/>
  <c r="O103" i="2"/>
  <c r="M103" i="2"/>
  <c r="I103" i="2"/>
  <c r="H103" i="2"/>
  <c r="F103" i="2"/>
  <c r="R102" i="2"/>
  <c r="R101" i="2"/>
  <c r="T101" i="2" s="1"/>
  <c r="P101" i="2"/>
  <c r="O101" i="2"/>
  <c r="M101" i="2"/>
  <c r="I101" i="2"/>
  <c r="H101" i="2"/>
  <c r="F101" i="2"/>
  <c r="R100" i="2"/>
  <c r="R99" i="2"/>
  <c r="T99" i="2" s="1"/>
  <c r="P99" i="2"/>
  <c r="O99" i="2"/>
  <c r="M99" i="2"/>
  <c r="I99" i="2"/>
  <c r="H99" i="2"/>
  <c r="F99" i="2"/>
  <c r="R98" i="2"/>
  <c r="T98" i="2" s="1"/>
  <c r="P98" i="2"/>
  <c r="O98" i="2"/>
  <c r="M98" i="2"/>
  <c r="I98" i="2"/>
  <c r="H98" i="2"/>
  <c r="F98" i="2"/>
  <c r="R97" i="2"/>
  <c r="R96" i="2"/>
  <c r="P96" i="2"/>
  <c r="O96" i="2"/>
  <c r="M96" i="2"/>
  <c r="I96" i="2"/>
  <c r="H96" i="2"/>
  <c r="F96" i="2"/>
  <c r="R95" i="2"/>
  <c r="R94" i="2"/>
  <c r="V94" i="2" s="1"/>
  <c r="P94" i="2"/>
  <c r="O94" i="2"/>
  <c r="M94" i="2"/>
  <c r="I94" i="2"/>
  <c r="H94" i="2"/>
  <c r="F94" i="2"/>
  <c r="R93" i="2"/>
  <c r="V93" i="2" s="1"/>
  <c r="P93" i="2"/>
  <c r="P91" i="2" s="1"/>
  <c r="O93" i="2"/>
  <c r="M93" i="2"/>
  <c r="I93" i="2"/>
  <c r="H93" i="2"/>
  <c r="F93" i="2"/>
  <c r="R92" i="2"/>
  <c r="R91" i="2"/>
  <c r="W90" i="2"/>
  <c r="R90" i="2"/>
  <c r="T90" i="2" s="1"/>
  <c r="P90" i="2"/>
  <c r="O90" i="2"/>
  <c r="M90" i="2"/>
  <c r="I90" i="2"/>
  <c r="H90" i="2"/>
  <c r="F90" i="2"/>
  <c r="R89" i="2"/>
  <c r="W89" i="2" s="1"/>
  <c r="P89" i="2"/>
  <c r="O89" i="2"/>
  <c r="M89" i="2"/>
  <c r="I89" i="2"/>
  <c r="H89" i="2"/>
  <c r="F89" i="2"/>
  <c r="R88" i="2"/>
  <c r="P88" i="2"/>
  <c r="O88" i="2"/>
  <c r="M88" i="2"/>
  <c r="I88" i="2"/>
  <c r="H88" i="2"/>
  <c r="F88" i="2"/>
  <c r="R87" i="2"/>
  <c r="P87" i="2"/>
  <c r="O87" i="2"/>
  <c r="M87" i="2"/>
  <c r="I87" i="2"/>
  <c r="H87" i="2"/>
  <c r="F87" i="2"/>
  <c r="R86" i="2"/>
  <c r="P86" i="2"/>
  <c r="O86" i="2"/>
  <c r="M86" i="2"/>
  <c r="I86" i="2"/>
  <c r="H86" i="2"/>
  <c r="F86" i="2"/>
  <c r="R85" i="2"/>
  <c r="T85" i="2" s="1"/>
  <c r="P85" i="2"/>
  <c r="O85" i="2"/>
  <c r="M85" i="2"/>
  <c r="I85" i="2"/>
  <c r="H85" i="2"/>
  <c r="F85" i="2"/>
  <c r="R84" i="2"/>
  <c r="P84" i="2"/>
  <c r="O84" i="2"/>
  <c r="M84" i="2"/>
  <c r="I84" i="2"/>
  <c r="H84" i="2"/>
  <c r="F84" i="2"/>
  <c r="R83" i="2"/>
  <c r="W83" i="2" s="1"/>
  <c r="P83" i="2"/>
  <c r="O83" i="2"/>
  <c r="M83" i="2"/>
  <c r="I83" i="2"/>
  <c r="H83" i="2"/>
  <c r="F83" i="2"/>
  <c r="R82" i="2"/>
  <c r="P82" i="2"/>
  <c r="O82" i="2"/>
  <c r="M82" i="2"/>
  <c r="I82" i="2"/>
  <c r="H82" i="2"/>
  <c r="F82" i="2"/>
  <c r="R81" i="2"/>
  <c r="P81" i="2"/>
  <c r="O81" i="2"/>
  <c r="M81" i="2"/>
  <c r="I81" i="2"/>
  <c r="H81" i="2"/>
  <c r="F81" i="2"/>
  <c r="R80" i="2"/>
  <c r="V80" i="2" s="1"/>
  <c r="P80" i="2"/>
  <c r="O80" i="2"/>
  <c r="M80" i="2"/>
  <c r="I80" i="2"/>
  <c r="H80" i="2"/>
  <c r="F80" i="2"/>
  <c r="R79" i="2"/>
  <c r="T79" i="2" s="1"/>
  <c r="P79" i="2"/>
  <c r="O79" i="2"/>
  <c r="M79" i="2"/>
  <c r="I79" i="2"/>
  <c r="H79" i="2"/>
  <c r="F79" i="2"/>
  <c r="R78" i="2"/>
  <c r="P78" i="2"/>
  <c r="O78" i="2"/>
  <c r="M78" i="2"/>
  <c r="I78" i="2"/>
  <c r="H78" i="2"/>
  <c r="F78" i="2"/>
  <c r="R77" i="2"/>
  <c r="P77" i="2"/>
  <c r="O77" i="2"/>
  <c r="M77" i="2"/>
  <c r="I77" i="2"/>
  <c r="H77" i="2"/>
  <c r="F77" i="2"/>
  <c r="R76" i="2"/>
  <c r="W76" i="2" s="1"/>
  <c r="P76" i="2"/>
  <c r="O76" i="2"/>
  <c r="M76" i="2"/>
  <c r="I76" i="2"/>
  <c r="H76" i="2"/>
  <c r="F76" i="2"/>
  <c r="R75" i="2"/>
  <c r="P75" i="2"/>
  <c r="O75" i="2"/>
  <c r="M75" i="2"/>
  <c r="I75" i="2"/>
  <c r="H75" i="2"/>
  <c r="F75" i="2"/>
  <c r="R74" i="2"/>
  <c r="P74" i="2"/>
  <c r="O74" i="2"/>
  <c r="M74" i="2"/>
  <c r="I74" i="2"/>
  <c r="H74" i="2"/>
  <c r="F74" i="2"/>
  <c r="R73" i="2"/>
  <c r="T73" i="2" s="1"/>
  <c r="P73" i="2"/>
  <c r="O73" i="2"/>
  <c r="M73" i="2"/>
  <c r="I73" i="2"/>
  <c r="H73" i="2"/>
  <c r="F73" i="2"/>
  <c r="R72" i="2"/>
  <c r="W72" i="2" s="1"/>
  <c r="P72" i="2"/>
  <c r="O72" i="2"/>
  <c r="M72" i="2"/>
  <c r="I72" i="2"/>
  <c r="H72" i="2"/>
  <c r="F72" i="2"/>
  <c r="R71" i="2"/>
  <c r="W71" i="2" s="1"/>
  <c r="P71" i="2"/>
  <c r="O71" i="2"/>
  <c r="M71" i="2"/>
  <c r="I71" i="2"/>
  <c r="H71" i="2"/>
  <c r="F71" i="2"/>
  <c r="R70" i="2"/>
  <c r="P70" i="2"/>
  <c r="O70" i="2"/>
  <c r="M70" i="2"/>
  <c r="I70" i="2"/>
  <c r="H70" i="2"/>
  <c r="F70" i="2"/>
  <c r="R69" i="2"/>
  <c r="P69" i="2"/>
  <c r="O69" i="2"/>
  <c r="M69" i="2"/>
  <c r="I69" i="2"/>
  <c r="H69" i="2"/>
  <c r="F69" i="2"/>
  <c r="R68" i="2"/>
  <c r="T68" i="2" s="1"/>
  <c r="P68" i="2"/>
  <c r="O68" i="2"/>
  <c r="M68" i="2"/>
  <c r="I68" i="2"/>
  <c r="H68" i="2"/>
  <c r="F68" i="2"/>
  <c r="R67" i="2"/>
  <c r="T67" i="2" s="1"/>
  <c r="P67" i="2"/>
  <c r="O67" i="2"/>
  <c r="M67" i="2"/>
  <c r="I67" i="2"/>
  <c r="H67" i="2"/>
  <c r="F67" i="2"/>
  <c r="R66" i="2"/>
  <c r="P66" i="2"/>
  <c r="O66" i="2"/>
  <c r="M66" i="2"/>
  <c r="I66" i="2"/>
  <c r="H66" i="2"/>
  <c r="F66" i="2"/>
  <c r="R65" i="2"/>
  <c r="T65" i="2" s="1"/>
  <c r="P65" i="2"/>
  <c r="O65" i="2"/>
  <c r="M65" i="2"/>
  <c r="I65" i="2"/>
  <c r="H65" i="2"/>
  <c r="F65" i="2"/>
  <c r="R64" i="2"/>
  <c r="T64" i="2" s="1"/>
  <c r="P64" i="2"/>
  <c r="O64" i="2"/>
  <c r="M64" i="2"/>
  <c r="I64" i="2"/>
  <c r="H64" i="2"/>
  <c r="F64" i="2"/>
  <c r="R63" i="2"/>
  <c r="R62" i="2"/>
  <c r="P62" i="2"/>
  <c r="O62" i="2"/>
  <c r="M62" i="2"/>
  <c r="I62" i="2"/>
  <c r="H62" i="2"/>
  <c r="F62" i="2"/>
  <c r="R61" i="2"/>
  <c r="W61" i="2" s="1"/>
  <c r="P61" i="2"/>
  <c r="O61" i="2"/>
  <c r="M61" i="2"/>
  <c r="I61" i="2"/>
  <c r="H61" i="2"/>
  <c r="F61" i="2"/>
  <c r="R60" i="2"/>
  <c r="V60" i="2" s="1"/>
  <c r="P60" i="2"/>
  <c r="O60" i="2"/>
  <c r="M60" i="2"/>
  <c r="I60" i="2"/>
  <c r="H60" i="2"/>
  <c r="F60" i="2"/>
  <c r="R59" i="2"/>
  <c r="P59" i="2"/>
  <c r="O59" i="2"/>
  <c r="M59" i="2"/>
  <c r="I59" i="2"/>
  <c r="H59" i="2"/>
  <c r="F59" i="2"/>
  <c r="R58" i="2"/>
  <c r="W58" i="2" s="1"/>
  <c r="P58" i="2"/>
  <c r="O58" i="2"/>
  <c r="M58" i="2"/>
  <c r="I58" i="2"/>
  <c r="H58" i="2"/>
  <c r="F58" i="2"/>
  <c r="R57" i="2"/>
  <c r="T57" i="2" s="1"/>
  <c r="P57" i="2"/>
  <c r="O57" i="2"/>
  <c r="M57" i="2"/>
  <c r="I57" i="2"/>
  <c r="H57" i="2"/>
  <c r="F57" i="2"/>
  <c r="R56" i="2"/>
  <c r="P56" i="2"/>
  <c r="O56" i="2"/>
  <c r="M56" i="2"/>
  <c r="I56" i="2"/>
  <c r="H56" i="2"/>
  <c r="F56" i="2"/>
  <c r="R55" i="2"/>
  <c r="W55" i="2" s="1"/>
  <c r="P55" i="2"/>
  <c r="O55" i="2"/>
  <c r="M55" i="2"/>
  <c r="I55" i="2"/>
  <c r="H55" i="2"/>
  <c r="F55" i="2"/>
  <c r="R54" i="2"/>
  <c r="P54" i="2"/>
  <c r="O54" i="2"/>
  <c r="M54" i="2"/>
  <c r="I54" i="2"/>
  <c r="H54" i="2"/>
  <c r="F54" i="2"/>
  <c r="R53" i="2"/>
  <c r="T53" i="2" s="1"/>
  <c r="P53" i="2"/>
  <c r="O53" i="2"/>
  <c r="M53" i="2"/>
  <c r="I53" i="2"/>
  <c r="H53" i="2"/>
  <c r="F53" i="2"/>
  <c r="R52" i="2"/>
  <c r="W52" i="2" s="1"/>
  <c r="P52" i="2"/>
  <c r="O52" i="2"/>
  <c r="M52" i="2"/>
  <c r="I52" i="2"/>
  <c r="H52" i="2"/>
  <c r="F52" i="2"/>
  <c r="R51" i="2"/>
  <c r="P51" i="2"/>
  <c r="O51" i="2"/>
  <c r="M51" i="2"/>
  <c r="I51" i="2"/>
  <c r="H51" i="2"/>
  <c r="F51" i="2"/>
  <c r="R50" i="2"/>
  <c r="P50" i="2"/>
  <c r="O50" i="2"/>
  <c r="M50" i="2"/>
  <c r="I50" i="2"/>
  <c r="H50" i="2"/>
  <c r="F50" i="2"/>
  <c r="R49" i="2"/>
  <c r="W49" i="2" s="1"/>
  <c r="P49" i="2"/>
  <c r="O49" i="2"/>
  <c r="M49" i="2"/>
  <c r="I49" i="2"/>
  <c r="H49" i="2"/>
  <c r="F49" i="2"/>
  <c r="R48" i="2"/>
  <c r="T48" i="2" s="1"/>
  <c r="P48" i="2"/>
  <c r="O48" i="2"/>
  <c r="M48" i="2"/>
  <c r="I48" i="2"/>
  <c r="H48" i="2"/>
  <c r="F48" i="2"/>
  <c r="R47" i="2"/>
  <c r="R46" i="2"/>
  <c r="P46" i="2"/>
  <c r="O46" i="2"/>
  <c r="M46" i="2"/>
  <c r="I46" i="2"/>
  <c r="H46" i="2"/>
  <c r="F46" i="2"/>
  <c r="R45" i="2"/>
  <c r="W45" i="2" s="1"/>
  <c r="P45" i="2"/>
  <c r="O45" i="2"/>
  <c r="M45" i="2"/>
  <c r="I45" i="2"/>
  <c r="H45" i="2"/>
  <c r="F45" i="2"/>
  <c r="R44" i="2"/>
  <c r="W44" i="2" s="1"/>
  <c r="P44" i="2"/>
  <c r="O44" i="2"/>
  <c r="M44" i="2"/>
  <c r="I44" i="2"/>
  <c r="H44" i="2"/>
  <c r="F44" i="2"/>
  <c r="R43" i="2"/>
  <c r="P43" i="2"/>
  <c r="O43" i="2"/>
  <c r="M43" i="2"/>
  <c r="I43" i="2"/>
  <c r="H43" i="2"/>
  <c r="F43" i="2"/>
  <c r="R42" i="2"/>
  <c r="R41" i="2"/>
  <c r="W41" i="2" s="1"/>
  <c r="P41" i="2"/>
  <c r="O41" i="2"/>
  <c r="M41" i="2"/>
  <c r="I41" i="2"/>
  <c r="H41" i="2"/>
  <c r="F41" i="2"/>
  <c r="R40" i="2"/>
  <c r="V40" i="2" s="1"/>
  <c r="P40" i="2"/>
  <c r="O40" i="2"/>
  <c r="M40" i="2"/>
  <c r="I40" i="2"/>
  <c r="H40" i="2"/>
  <c r="F40" i="2"/>
  <c r="R39" i="2"/>
  <c r="V39" i="2" s="1"/>
  <c r="P39" i="2"/>
  <c r="O39" i="2"/>
  <c r="M39" i="2"/>
  <c r="I39" i="2"/>
  <c r="H39" i="2"/>
  <c r="F39" i="2"/>
  <c r="R38" i="2"/>
  <c r="P38" i="2"/>
  <c r="O38" i="2"/>
  <c r="M38" i="2"/>
  <c r="I38" i="2"/>
  <c r="H38" i="2"/>
  <c r="F38" i="2"/>
  <c r="R37" i="2"/>
  <c r="T37" i="2" s="1"/>
  <c r="P37" i="2"/>
  <c r="O37" i="2"/>
  <c r="M37" i="2"/>
  <c r="I37" i="2"/>
  <c r="H37" i="2"/>
  <c r="F37" i="2"/>
  <c r="R36" i="2"/>
  <c r="P36" i="2"/>
  <c r="O36" i="2"/>
  <c r="M36" i="2"/>
  <c r="I36" i="2"/>
  <c r="H36" i="2"/>
  <c r="F36" i="2"/>
  <c r="W35" i="2"/>
  <c r="R35" i="2"/>
  <c r="T35" i="2" s="1"/>
  <c r="P35" i="2"/>
  <c r="O35" i="2"/>
  <c r="M35" i="2"/>
  <c r="I35" i="2"/>
  <c r="H35" i="2"/>
  <c r="F35" i="2"/>
  <c r="R34" i="2"/>
  <c r="W34" i="2" s="1"/>
  <c r="P34" i="2"/>
  <c r="O34" i="2"/>
  <c r="M34" i="2"/>
  <c r="I34" i="2"/>
  <c r="H34" i="2"/>
  <c r="F34" i="2"/>
  <c r="R33" i="2"/>
  <c r="W33" i="2" s="1"/>
  <c r="P33" i="2"/>
  <c r="O33" i="2"/>
  <c r="M33" i="2"/>
  <c r="I33" i="2"/>
  <c r="H33" i="2"/>
  <c r="F33" i="2"/>
  <c r="R32" i="2"/>
  <c r="P32" i="2"/>
  <c r="O32" i="2"/>
  <c r="M32" i="2"/>
  <c r="I32" i="2"/>
  <c r="H32" i="2"/>
  <c r="F32" i="2"/>
  <c r="R31" i="2"/>
  <c r="T31" i="2" s="1"/>
  <c r="P31" i="2"/>
  <c r="O31" i="2"/>
  <c r="M31" i="2"/>
  <c r="I31" i="2"/>
  <c r="H31" i="2"/>
  <c r="F31" i="2"/>
  <c r="R30" i="2"/>
  <c r="V30" i="2" s="1"/>
  <c r="P30" i="2"/>
  <c r="O30" i="2"/>
  <c r="M30" i="2"/>
  <c r="I30" i="2"/>
  <c r="H30" i="2"/>
  <c r="F30" i="2"/>
  <c r="R29" i="2"/>
  <c r="P29" i="2"/>
  <c r="O29" i="2"/>
  <c r="M29" i="2"/>
  <c r="I29" i="2"/>
  <c r="H29" i="2"/>
  <c r="F29" i="2"/>
  <c r="R28" i="2"/>
  <c r="P28" i="2"/>
  <c r="O28" i="2"/>
  <c r="M28" i="2"/>
  <c r="I28" i="2"/>
  <c r="H28" i="2"/>
  <c r="F28" i="2"/>
  <c r="R27" i="2"/>
  <c r="W27" i="2" s="1"/>
  <c r="P27" i="2"/>
  <c r="O27" i="2"/>
  <c r="M27" i="2"/>
  <c r="I27" i="2"/>
  <c r="H27" i="2"/>
  <c r="F27" i="2"/>
  <c r="R26" i="2"/>
  <c r="P26" i="2"/>
  <c r="O26" i="2"/>
  <c r="M26" i="2"/>
  <c r="I26" i="2"/>
  <c r="H26" i="2"/>
  <c r="F26" i="2"/>
  <c r="R25" i="2"/>
  <c r="W25" i="2" s="1"/>
  <c r="P25" i="2"/>
  <c r="O25" i="2"/>
  <c r="M25" i="2"/>
  <c r="I25" i="2"/>
  <c r="H25" i="2"/>
  <c r="F25" i="2"/>
  <c r="R24" i="2"/>
  <c r="P24" i="2"/>
  <c r="O24" i="2"/>
  <c r="M24" i="2"/>
  <c r="I24" i="2"/>
  <c r="H24" i="2"/>
  <c r="F24" i="2"/>
  <c r="R23" i="2"/>
  <c r="T23" i="2" s="1"/>
  <c r="P23" i="2"/>
  <c r="O23" i="2"/>
  <c r="M23" i="2"/>
  <c r="I23" i="2"/>
  <c r="H23" i="2"/>
  <c r="F23" i="2"/>
  <c r="R22" i="2"/>
  <c r="R21" i="2"/>
  <c r="P21" i="2"/>
  <c r="O21" i="2"/>
  <c r="M21" i="2"/>
  <c r="I21" i="2"/>
  <c r="H21" i="2"/>
  <c r="F21" i="2"/>
  <c r="R20" i="2"/>
  <c r="V20" i="2" s="1"/>
  <c r="P20" i="2"/>
  <c r="O20" i="2"/>
  <c r="M20" i="2"/>
  <c r="I20" i="2"/>
  <c r="H20" i="2"/>
  <c r="F20" i="2"/>
  <c r="R19" i="2"/>
  <c r="V19" i="2" s="1"/>
  <c r="P19" i="2"/>
  <c r="O19" i="2"/>
  <c r="M19" i="2"/>
  <c r="I19" i="2"/>
  <c r="H19" i="2"/>
  <c r="F19" i="2"/>
  <c r="R18" i="2"/>
  <c r="R17" i="2"/>
  <c r="P17" i="2"/>
  <c r="O17" i="2"/>
  <c r="M17" i="2"/>
  <c r="I17" i="2"/>
  <c r="H17" i="2"/>
  <c r="F17" i="2"/>
  <c r="R16" i="2"/>
  <c r="P16" i="2"/>
  <c r="O16" i="2"/>
  <c r="M16" i="2"/>
  <c r="I16" i="2"/>
  <c r="H16" i="2"/>
  <c r="F16" i="2"/>
  <c r="R15" i="2"/>
  <c r="R14" i="2"/>
  <c r="P14" i="2"/>
  <c r="O14" i="2"/>
  <c r="M14" i="2"/>
  <c r="I14" i="2"/>
  <c r="H14" i="2"/>
  <c r="F14" i="2"/>
  <c r="R13" i="2"/>
  <c r="O13" i="2"/>
  <c r="M13" i="2"/>
  <c r="H13" i="2"/>
  <c r="F13" i="2"/>
  <c r="R12" i="2"/>
  <c r="O12" i="2"/>
  <c r="M12" i="2"/>
  <c r="H12" i="2"/>
  <c r="F12" i="2"/>
  <c r="W855" i="1"/>
  <c r="X6" i="1"/>
  <c r="Y6" i="1" s="1"/>
  <c r="X10" i="1"/>
  <c r="Y10" i="1"/>
  <c r="X13" i="1"/>
  <c r="Y13" i="1" s="1"/>
  <c r="X17" i="1"/>
  <c r="Y17" i="1"/>
  <c r="X37" i="1"/>
  <c r="Y37" i="1" s="1"/>
  <c r="X42" i="1"/>
  <c r="Y42" i="1" s="1"/>
  <c r="X58" i="1"/>
  <c r="Y58" i="1" s="1"/>
  <c r="X87" i="1"/>
  <c r="Y87" i="1" s="1"/>
  <c r="X90" i="1"/>
  <c r="Y90" i="1" s="1"/>
  <c r="X92" i="1"/>
  <c r="Y92" i="1" s="1"/>
  <c r="X95" i="1"/>
  <c r="Y95" i="1" s="1"/>
  <c r="X97" i="1"/>
  <c r="Y97" i="1" s="1"/>
  <c r="X173" i="1"/>
  <c r="Y173" i="1"/>
  <c r="X199" i="1"/>
  <c r="Y199" i="1" s="1"/>
  <c r="X208" i="1"/>
  <c r="Y208" i="1"/>
  <c r="X210" i="1"/>
  <c r="Y210" i="1" s="1"/>
  <c r="X219" i="1"/>
  <c r="Y219" i="1"/>
  <c r="X475" i="1"/>
  <c r="Y475" i="1" s="1"/>
  <c r="X631" i="1"/>
  <c r="Y631" i="1" s="1"/>
  <c r="X633" i="1"/>
  <c r="Y633" i="1"/>
  <c r="X639" i="1"/>
  <c r="Y639" i="1" s="1"/>
  <c r="X783" i="1"/>
  <c r="Y783" i="1"/>
  <c r="X798" i="1"/>
  <c r="Y798" i="1" s="1"/>
  <c r="X801" i="1"/>
  <c r="Y801" i="1"/>
  <c r="X806" i="1"/>
  <c r="Y806" i="1" s="1"/>
  <c r="X812" i="1"/>
  <c r="Y812" i="1" s="1"/>
  <c r="X821" i="1"/>
  <c r="Y821" i="1"/>
  <c r="X826" i="1"/>
  <c r="Y826" i="1" s="1"/>
  <c r="X832" i="1"/>
  <c r="Y832" i="1" s="1"/>
  <c r="X842" i="1"/>
  <c r="Y842" i="1" s="1"/>
  <c r="X846" i="1"/>
  <c r="Y846" i="1" s="1"/>
  <c r="X854" i="1"/>
  <c r="Y854" i="1" s="1"/>
  <c r="X864" i="1"/>
  <c r="Y864" i="1" s="1"/>
  <c r="X871" i="1"/>
  <c r="Y871" i="1" s="1"/>
  <c r="X875" i="1"/>
  <c r="Y875" i="1" s="1"/>
  <c r="X884" i="1"/>
  <c r="Y884" i="1" s="1"/>
  <c r="R8" i="1"/>
  <c r="R9" i="1"/>
  <c r="W9" i="1" s="1"/>
  <c r="R10" i="1"/>
  <c r="R11" i="1"/>
  <c r="W11" i="1" s="1"/>
  <c r="R12" i="1"/>
  <c r="V12" i="1" s="1"/>
  <c r="R13" i="1"/>
  <c r="R14" i="1"/>
  <c r="W14" i="1" s="1"/>
  <c r="R15" i="1"/>
  <c r="R16" i="1"/>
  <c r="R17" i="1"/>
  <c r="R18" i="1"/>
  <c r="R19" i="1"/>
  <c r="V19" i="1" s="1"/>
  <c r="R20" i="1"/>
  <c r="T20" i="1" s="1"/>
  <c r="R21" i="1"/>
  <c r="R22" i="1"/>
  <c r="R23" i="1"/>
  <c r="R24" i="1"/>
  <c r="R25" i="1"/>
  <c r="R26" i="1"/>
  <c r="R27" i="1"/>
  <c r="R28" i="1"/>
  <c r="T28" i="1" s="1"/>
  <c r="R29" i="1"/>
  <c r="W29" i="1" s="1"/>
  <c r="R30" i="1"/>
  <c r="T30" i="1" s="1"/>
  <c r="R31" i="1"/>
  <c r="R32" i="1"/>
  <c r="W32" i="1" s="1"/>
  <c r="R33" i="1"/>
  <c r="V33" i="1" s="1"/>
  <c r="R34" i="1"/>
  <c r="R35" i="1"/>
  <c r="T35" i="1" s="1"/>
  <c r="R36" i="1"/>
  <c r="R37" i="1"/>
  <c r="R38" i="1"/>
  <c r="R39" i="1"/>
  <c r="R40" i="1"/>
  <c r="V40" i="1" s="1"/>
  <c r="R41" i="1"/>
  <c r="R42" i="1"/>
  <c r="R43" i="1"/>
  <c r="W43" i="1" s="1"/>
  <c r="R44" i="1"/>
  <c r="V44" i="1" s="1"/>
  <c r="R45" i="1"/>
  <c r="R46" i="1"/>
  <c r="W46" i="1" s="1"/>
  <c r="R47" i="1"/>
  <c r="W47" i="1" s="1"/>
  <c r="R48" i="1"/>
  <c r="R49" i="1"/>
  <c r="R50" i="1"/>
  <c r="R51" i="1"/>
  <c r="T51" i="1" s="1"/>
  <c r="R52" i="1"/>
  <c r="V52" i="1" s="1"/>
  <c r="R53" i="1"/>
  <c r="W53" i="1" s="1"/>
  <c r="R54" i="1"/>
  <c r="W54" i="1" s="1"/>
  <c r="R55" i="1"/>
  <c r="R56" i="1"/>
  <c r="V56" i="1" s="1"/>
  <c r="R57" i="1"/>
  <c r="W57" i="1" s="1"/>
  <c r="R58" i="1"/>
  <c r="R59" i="1"/>
  <c r="V59" i="1" s="1"/>
  <c r="R60" i="1"/>
  <c r="R61" i="1"/>
  <c r="R62" i="1"/>
  <c r="R63" i="1"/>
  <c r="R64" i="1"/>
  <c r="W64" i="1" s="1"/>
  <c r="R65" i="1"/>
  <c r="V65" i="1" s="1"/>
  <c r="R66" i="1"/>
  <c r="W66" i="1" s="1"/>
  <c r="R67" i="1"/>
  <c r="T67" i="1" s="1"/>
  <c r="R68" i="1"/>
  <c r="R69" i="1"/>
  <c r="R70" i="1"/>
  <c r="W70" i="1" s="1"/>
  <c r="R71" i="1"/>
  <c r="W71" i="1" s="1"/>
  <c r="R72" i="1"/>
  <c r="R73" i="1"/>
  <c r="R74" i="1"/>
  <c r="T74" i="1" s="1"/>
  <c r="R75" i="1"/>
  <c r="T75" i="1" s="1"/>
  <c r="R76" i="1"/>
  <c r="V76" i="1" s="1"/>
  <c r="R77" i="1"/>
  <c r="R78" i="1"/>
  <c r="W78" i="1" s="1"/>
  <c r="R79" i="1"/>
  <c r="W79" i="1" s="1"/>
  <c r="R80" i="1"/>
  <c r="R81" i="1"/>
  <c r="R82" i="1"/>
  <c r="W82" i="1" s="1"/>
  <c r="R83" i="1"/>
  <c r="W83" i="1" s="1"/>
  <c r="R84" i="1"/>
  <c r="W84" i="1" s="1"/>
  <c r="R85" i="1"/>
  <c r="R86" i="1"/>
  <c r="R87" i="1"/>
  <c r="R88" i="1"/>
  <c r="T88" i="1" s="1"/>
  <c r="R89" i="1"/>
  <c r="V89" i="1" s="1"/>
  <c r="R90" i="1"/>
  <c r="R91" i="1"/>
  <c r="R92" i="1"/>
  <c r="R93" i="1"/>
  <c r="V93" i="1" s="1"/>
  <c r="R94" i="1"/>
  <c r="R95" i="1"/>
  <c r="R96" i="1"/>
  <c r="V96" i="1" s="1"/>
  <c r="R97" i="1"/>
  <c r="R98" i="1"/>
  <c r="R99" i="1"/>
  <c r="R100" i="1"/>
  <c r="V100" i="1" s="1"/>
  <c r="R101" i="1"/>
  <c r="R102" i="1"/>
  <c r="W102" i="1" s="1"/>
  <c r="R103" i="1"/>
  <c r="W103" i="1" s="1"/>
  <c r="R104" i="1"/>
  <c r="R105" i="1"/>
  <c r="W105" i="1" s="1"/>
  <c r="R106" i="1"/>
  <c r="W106" i="1" s="1"/>
  <c r="R107" i="1"/>
  <c r="W107" i="1" s="1"/>
  <c r="R108" i="1"/>
  <c r="W108" i="1" s="1"/>
  <c r="R109" i="1"/>
  <c r="R110" i="1"/>
  <c r="R111" i="1"/>
  <c r="R112" i="1"/>
  <c r="T112" i="1" s="1"/>
  <c r="R113" i="1"/>
  <c r="R114" i="1"/>
  <c r="T114" i="1" s="1"/>
  <c r="R115" i="1"/>
  <c r="T115" i="1" s="1"/>
  <c r="R116" i="1"/>
  <c r="R117" i="1"/>
  <c r="R118" i="1"/>
  <c r="T118" i="1" s="1"/>
  <c r="R119" i="1"/>
  <c r="W119" i="1" s="1"/>
  <c r="R120" i="1"/>
  <c r="R121" i="1"/>
  <c r="R122" i="1"/>
  <c r="R123" i="1"/>
  <c r="R124" i="1"/>
  <c r="W124" i="1" s="1"/>
  <c r="R125" i="1"/>
  <c r="R126" i="1"/>
  <c r="T126" i="1" s="1"/>
  <c r="R127" i="1"/>
  <c r="W127" i="1" s="1"/>
  <c r="R128" i="1"/>
  <c r="R129" i="1"/>
  <c r="R130" i="1"/>
  <c r="R131" i="1"/>
  <c r="W131" i="1" s="1"/>
  <c r="R132" i="1"/>
  <c r="R133" i="1"/>
  <c r="R134" i="1"/>
  <c r="R135" i="1"/>
  <c r="W135" i="1" s="1"/>
  <c r="R136" i="1"/>
  <c r="W136" i="1" s="1"/>
  <c r="R137" i="1"/>
  <c r="R138" i="1"/>
  <c r="R139" i="1"/>
  <c r="V139" i="1" s="1"/>
  <c r="R140" i="1"/>
  <c r="V140" i="1" s="1"/>
  <c r="R141" i="1"/>
  <c r="R142" i="1"/>
  <c r="T142" i="1" s="1"/>
  <c r="R143" i="1"/>
  <c r="T143" i="1" s="1"/>
  <c r="R144" i="1"/>
  <c r="T144" i="1" s="1"/>
  <c r="R145" i="1"/>
  <c r="R146" i="1"/>
  <c r="R147" i="1"/>
  <c r="R148" i="1"/>
  <c r="T148" i="1" s="1"/>
  <c r="R149" i="1"/>
  <c r="W149" i="1" s="1"/>
  <c r="R150" i="1"/>
  <c r="T150" i="1" s="1"/>
  <c r="R151" i="1"/>
  <c r="R152" i="1"/>
  <c r="R153" i="1"/>
  <c r="R154" i="1"/>
  <c r="W154" i="1" s="1"/>
  <c r="R155" i="1"/>
  <c r="T155" i="1" s="1"/>
  <c r="R156" i="1"/>
  <c r="R157" i="1"/>
  <c r="R158" i="1"/>
  <c r="R159" i="1"/>
  <c r="R160" i="1"/>
  <c r="R161" i="1"/>
  <c r="T161" i="1" s="1"/>
  <c r="R162" i="1"/>
  <c r="W162" i="1" s="1"/>
  <c r="R163" i="1"/>
  <c r="T163" i="1" s="1"/>
  <c r="R164" i="1"/>
  <c r="R165" i="1"/>
  <c r="R166" i="1"/>
  <c r="W166" i="1" s="1"/>
  <c r="R167" i="1"/>
  <c r="T167" i="1" s="1"/>
  <c r="R168" i="1"/>
  <c r="R169" i="1"/>
  <c r="R170" i="1"/>
  <c r="R171" i="1"/>
  <c r="R172" i="1"/>
  <c r="W172" i="1" s="1"/>
  <c r="R173" i="1"/>
  <c r="R174" i="1"/>
  <c r="R175" i="1"/>
  <c r="V175" i="1" s="1"/>
  <c r="R176" i="1"/>
  <c r="T176" i="1" s="1"/>
  <c r="R177" i="1"/>
  <c r="R178" i="1"/>
  <c r="W178" i="1" s="1"/>
  <c r="R179" i="1"/>
  <c r="W179" i="1" s="1"/>
  <c r="R180" i="1"/>
  <c r="R181" i="1"/>
  <c r="R182" i="1"/>
  <c r="R183" i="1"/>
  <c r="R184" i="1"/>
  <c r="T184" i="1" s="1"/>
  <c r="R185" i="1"/>
  <c r="R186" i="1"/>
  <c r="W186" i="1" s="1"/>
  <c r="R187" i="1"/>
  <c r="R188" i="1"/>
  <c r="R189" i="1"/>
  <c r="R190" i="1"/>
  <c r="T190" i="1" s="1"/>
  <c r="R191" i="1"/>
  <c r="W191" i="1" s="1"/>
  <c r="R192" i="1"/>
  <c r="R193" i="1"/>
  <c r="R194" i="1"/>
  <c r="R195" i="1"/>
  <c r="W195" i="1" s="1"/>
  <c r="R196" i="1"/>
  <c r="T196" i="1" s="1"/>
  <c r="R197" i="1"/>
  <c r="R198" i="1"/>
  <c r="R199" i="1"/>
  <c r="R200" i="1"/>
  <c r="R201" i="1"/>
  <c r="R202" i="1"/>
  <c r="W202" i="1" s="1"/>
  <c r="R203" i="1"/>
  <c r="T203" i="1" s="1"/>
  <c r="R204" i="1"/>
  <c r="R205" i="1"/>
  <c r="R206" i="1"/>
  <c r="R207" i="1"/>
  <c r="T207" i="1" s="1"/>
  <c r="R208" i="1"/>
  <c r="R209" i="1"/>
  <c r="R210" i="1"/>
  <c r="R211" i="1"/>
  <c r="W211" i="1" s="1"/>
  <c r="R212" i="1"/>
  <c r="R213" i="1"/>
  <c r="W213" i="1" s="1"/>
  <c r="R214" i="1"/>
  <c r="R215" i="1"/>
  <c r="W215" i="1" s="1"/>
  <c r="R216" i="1"/>
  <c r="V216" i="1" s="1"/>
  <c r="R217" i="1"/>
  <c r="R218" i="1"/>
  <c r="R219" i="1"/>
  <c r="R220" i="1"/>
  <c r="T220" i="1" s="1"/>
  <c r="R221" i="1"/>
  <c r="V221" i="1" s="1"/>
  <c r="R222" i="1"/>
  <c r="R223" i="1"/>
  <c r="R224" i="1"/>
  <c r="R225" i="1"/>
  <c r="V225" i="1" s="1"/>
  <c r="R226" i="1"/>
  <c r="R227" i="1"/>
  <c r="V227" i="1" s="1"/>
  <c r="R228" i="1"/>
  <c r="W228" i="1" s="1"/>
  <c r="R229" i="1"/>
  <c r="R230" i="1"/>
  <c r="R231" i="1"/>
  <c r="V231" i="1" s="1"/>
  <c r="R232" i="1"/>
  <c r="W232" i="1" s="1"/>
  <c r="R233" i="1"/>
  <c r="R234" i="1"/>
  <c r="R235" i="1"/>
  <c r="V235" i="1" s="1"/>
  <c r="R236" i="1"/>
  <c r="V236" i="1" s="1"/>
  <c r="R237" i="1"/>
  <c r="W237" i="1" s="1"/>
  <c r="R238" i="1"/>
  <c r="T238" i="1" s="1"/>
  <c r="R239" i="1"/>
  <c r="W239" i="1" s="1"/>
  <c r="R240" i="1"/>
  <c r="R241" i="1"/>
  <c r="R242" i="1"/>
  <c r="R243" i="1"/>
  <c r="W243" i="1" s="1"/>
  <c r="R244" i="1"/>
  <c r="V244" i="1" s="1"/>
  <c r="R245" i="1"/>
  <c r="R246" i="1"/>
  <c r="R247" i="1"/>
  <c r="R248" i="1"/>
  <c r="T248" i="1" s="1"/>
  <c r="R249" i="1"/>
  <c r="R250" i="1"/>
  <c r="V250" i="1" s="1"/>
  <c r="R251" i="1"/>
  <c r="T251" i="1" s="1"/>
  <c r="R252" i="1"/>
  <c r="R253" i="1"/>
  <c r="R254" i="1"/>
  <c r="V254" i="1" s="1"/>
  <c r="R255" i="1"/>
  <c r="R256" i="1"/>
  <c r="R257" i="1"/>
  <c r="W257" i="1" s="1"/>
  <c r="R258" i="1"/>
  <c r="R259" i="1"/>
  <c r="R260" i="1"/>
  <c r="R261" i="1"/>
  <c r="W261" i="1" s="1"/>
  <c r="R262" i="1"/>
  <c r="R263" i="1"/>
  <c r="W263" i="1" s="1"/>
  <c r="R264" i="1"/>
  <c r="R265" i="1"/>
  <c r="R266" i="1"/>
  <c r="V266" i="1" s="1"/>
  <c r="R267" i="1"/>
  <c r="R268" i="1"/>
  <c r="R269" i="1"/>
  <c r="R270" i="1"/>
  <c r="W270" i="1" s="1"/>
  <c r="R271" i="1"/>
  <c r="W271" i="1" s="1"/>
  <c r="R272" i="1"/>
  <c r="W272" i="1" s="1"/>
  <c r="R273" i="1"/>
  <c r="V273" i="1" s="1"/>
  <c r="R274" i="1"/>
  <c r="T274" i="1" s="1"/>
  <c r="R275" i="1"/>
  <c r="R276" i="1"/>
  <c r="R277" i="1"/>
  <c r="R278" i="1"/>
  <c r="R279" i="1"/>
  <c r="R280" i="1"/>
  <c r="R281" i="1"/>
  <c r="R282" i="1"/>
  <c r="R283" i="1"/>
  <c r="T283" i="1" s="1"/>
  <c r="R284" i="1"/>
  <c r="R285" i="1"/>
  <c r="W285" i="1" s="1"/>
  <c r="R286" i="1"/>
  <c r="R287" i="1"/>
  <c r="R288" i="1"/>
  <c r="R289" i="1"/>
  <c r="R290" i="1"/>
  <c r="R291" i="1"/>
  <c r="R292" i="1"/>
  <c r="R293" i="1"/>
  <c r="R294" i="1"/>
  <c r="R295" i="1"/>
  <c r="R296" i="1"/>
  <c r="V296" i="1" s="1"/>
  <c r="R297" i="1"/>
  <c r="R298" i="1"/>
  <c r="R299" i="1"/>
  <c r="T299" i="1" s="1"/>
  <c r="R300" i="1"/>
  <c r="R301" i="1"/>
  <c r="R302" i="1"/>
  <c r="R303" i="1"/>
  <c r="R304" i="1"/>
  <c r="R305" i="1"/>
  <c r="W305" i="1" s="1"/>
  <c r="R306" i="1"/>
  <c r="W306" i="1" s="1"/>
  <c r="R307" i="1"/>
  <c r="R308" i="1"/>
  <c r="T308" i="1" s="1"/>
  <c r="R309" i="1"/>
  <c r="W309" i="1" s="1"/>
  <c r="R310" i="1"/>
  <c r="W310" i="1" s="1"/>
  <c r="R311" i="1"/>
  <c r="R312" i="1"/>
  <c r="T312" i="1" s="1"/>
  <c r="R313" i="1"/>
  <c r="R314" i="1"/>
  <c r="R315" i="1"/>
  <c r="R316" i="1"/>
  <c r="T316" i="1" s="1"/>
  <c r="R317" i="1"/>
  <c r="W317" i="1" s="1"/>
  <c r="R318" i="1"/>
  <c r="T318" i="1" s="1"/>
  <c r="R319" i="1"/>
  <c r="R320" i="1"/>
  <c r="R321" i="1"/>
  <c r="W321" i="1" s="1"/>
  <c r="R322" i="1"/>
  <c r="W322" i="1" s="1"/>
  <c r="R323" i="1"/>
  <c r="R324" i="1"/>
  <c r="W324" i="1" s="1"/>
  <c r="R325" i="1"/>
  <c r="R326" i="1"/>
  <c r="R327" i="1"/>
  <c r="R328" i="1"/>
  <c r="R329" i="1"/>
  <c r="R330" i="1"/>
  <c r="R331" i="1"/>
  <c r="R332" i="1"/>
  <c r="T332" i="1" s="1"/>
  <c r="R333" i="1"/>
  <c r="T333" i="1" s="1"/>
  <c r="R334" i="1"/>
  <c r="W334" i="1" s="1"/>
  <c r="R335" i="1"/>
  <c r="T335" i="1" s="1"/>
  <c r="R336" i="1"/>
  <c r="R337" i="1"/>
  <c r="R338" i="1"/>
  <c r="R339" i="1"/>
  <c r="R340" i="1"/>
  <c r="R341" i="1"/>
  <c r="R342" i="1"/>
  <c r="T342" i="1" s="1"/>
  <c r="R343" i="1"/>
  <c r="W343" i="1" s="1"/>
  <c r="R344" i="1"/>
  <c r="T344" i="1" s="1"/>
  <c r="R345" i="1"/>
  <c r="W345" i="1" s="1"/>
  <c r="R346" i="1"/>
  <c r="R347" i="1"/>
  <c r="W347" i="1" s="1"/>
  <c r="R348" i="1"/>
  <c r="W348" i="1" s="1"/>
  <c r="R349" i="1"/>
  <c r="R350" i="1"/>
  <c r="R351" i="1"/>
  <c r="R352" i="1"/>
  <c r="R353" i="1"/>
  <c r="R354" i="1"/>
  <c r="T354" i="1" s="1"/>
  <c r="R355" i="1"/>
  <c r="R356" i="1"/>
  <c r="R357" i="1"/>
  <c r="T357" i="1" s="1"/>
  <c r="R358" i="1"/>
  <c r="R359" i="1"/>
  <c r="W359" i="1" s="1"/>
  <c r="R360" i="1"/>
  <c r="R361" i="1"/>
  <c r="V361" i="1" s="1"/>
  <c r="R362" i="1"/>
  <c r="R363" i="1"/>
  <c r="R364" i="1"/>
  <c r="R365" i="1"/>
  <c r="R366" i="1"/>
  <c r="R367" i="1"/>
  <c r="R368" i="1"/>
  <c r="R369" i="1"/>
  <c r="R370" i="1"/>
  <c r="R371" i="1"/>
  <c r="W371" i="1" s="1"/>
  <c r="R372" i="1"/>
  <c r="W372" i="1" s="1"/>
  <c r="R373" i="1"/>
  <c r="R374" i="1"/>
  <c r="R375" i="1"/>
  <c r="R376" i="1"/>
  <c r="R377" i="1"/>
  <c r="R378" i="1"/>
  <c r="R379" i="1"/>
  <c r="R380" i="1"/>
  <c r="R381" i="1"/>
  <c r="T381" i="1" s="1"/>
  <c r="R382" i="1"/>
  <c r="R383" i="1"/>
  <c r="W383" i="1" s="1"/>
  <c r="R384" i="1"/>
  <c r="W384" i="1" s="1"/>
  <c r="R385" i="1"/>
  <c r="T385" i="1" s="1"/>
  <c r="R386" i="1"/>
  <c r="W386" i="1" s="1"/>
  <c r="R387" i="1"/>
  <c r="R388" i="1"/>
  <c r="R389" i="1"/>
  <c r="R390" i="1"/>
  <c r="V390" i="1" s="1"/>
  <c r="R391" i="1"/>
  <c r="T391" i="1" s="1"/>
  <c r="R392" i="1"/>
  <c r="R393" i="1"/>
  <c r="R394" i="1"/>
  <c r="R395" i="1"/>
  <c r="W395" i="1" s="1"/>
  <c r="R396" i="1"/>
  <c r="W396" i="1" s="1"/>
  <c r="R397" i="1"/>
  <c r="R398" i="1"/>
  <c r="R399" i="1"/>
  <c r="R400" i="1"/>
  <c r="W400" i="1" s="1"/>
  <c r="R401" i="1"/>
  <c r="R402" i="1"/>
  <c r="W402" i="1" s="1"/>
  <c r="R403" i="1"/>
  <c r="W403" i="1" s="1"/>
  <c r="R404" i="1"/>
  <c r="R405" i="1"/>
  <c r="R406" i="1"/>
  <c r="W406" i="1" s="1"/>
  <c r="R407" i="1"/>
  <c r="R408" i="1"/>
  <c r="R409" i="1"/>
  <c r="R410" i="1"/>
  <c r="R411" i="1"/>
  <c r="R412" i="1"/>
  <c r="R413" i="1"/>
  <c r="T413" i="1" s="1"/>
  <c r="R414" i="1"/>
  <c r="W414" i="1" s="1"/>
  <c r="R415" i="1"/>
  <c r="R416" i="1"/>
  <c r="R417" i="1"/>
  <c r="R418" i="1"/>
  <c r="R419" i="1"/>
  <c r="W419" i="1" s="1"/>
  <c r="R420" i="1"/>
  <c r="W420" i="1" s="1"/>
  <c r="R421" i="1"/>
  <c r="R423" i="1"/>
  <c r="W423" i="1" s="1"/>
  <c r="R424" i="1"/>
  <c r="R425" i="1"/>
  <c r="W425" i="1" s="1"/>
  <c r="R426" i="1"/>
  <c r="R427" i="1"/>
  <c r="W427" i="1" s="1"/>
  <c r="R429" i="1"/>
  <c r="R430" i="1"/>
  <c r="R431" i="1"/>
  <c r="T431" i="1" s="1"/>
  <c r="R433" i="1"/>
  <c r="W433" i="1" s="1"/>
  <c r="R434" i="1"/>
  <c r="V434" i="1" s="1"/>
  <c r="R435" i="1"/>
  <c r="W435" i="1" s="1"/>
  <c r="R436" i="1"/>
  <c r="R437" i="1"/>
  <c r="R438" i="1"/>
  <c r="R439" i="1"/>
  <c r="R440" i="1"/>
  <c r="T440" i="1" s="1"/>
  <c r="R441" i="1"/>
  <c r="R442" i="1"/>
  <c r="V442" i="1" s="1"/>
  <c r="R443" i="1"/>
  <c r="R444" i="1"/>
  <c r="R445" i="1"/>
  <c r="W445" i="1" s="1"/>
  <c r="R446" i="1"/>
  <c r="T446" i="1" s="1"/>
  <c r="R447" i="1"/>
  <c r="W447" i="1" s="1"/>
  <c r="R448" i="1"/>
  <c r="R449" i="1"/>
  <c r="R450" i="1"/>
  <c r="T450" i="1" s="1"/>
  <c r="R451" i="1"/>
  <c r="R452" i="1"/>
  <c r="R453" i="1"/>
  <c r="V453" i="1" s="1"/>
  <c r="R454" i="1"/>
  <c r="R455" i="1"/>
  <c r="R456" i="1"/>
  <c r="R457" i="1"/>
  <c r="R458" i="1"/>
  <c r="V458" i="1" s="1"/>
  <c r="R459" i="1"/>
  <c r="T459" i="1" s="1"/>
  <c r="R460" i="1"/>
  <c r="R461" i="1"/>
  <c r="R462" i="1"/>
  <c r="T462" i="1" s="1"/>
  <c r="R463" i="1"/>
  <c r="R464" i="1"/>
  <c r="V464" i="1" s="1"/>
  <c r="R465" i="1"/>
  <c r="W465" i="1" s="1"/>
  <c r="R466" i="1"/>
  <c r="R467" i="1"/>
  <c r="T467" i="1" s="1"/>
  <c r="R468" i="1"/>
  <c r="R469" i="1"/>
  <c r="W469" i="1" s="1"/>
  <c r="R470" i="1"/>
  <c r="W470" i="1" s="1"/>
  <c r="R471" i="1"/>
  <c r="W471" i="1" s="1"/>
  <c r="R472" i="1"/>
  <c r="V472" i="1" s="1"/>
  <c r="R473" i="1"/>
  <c r="V473" i="1" s="1"/>
  <c r="R474" i="1"/>
  <c r="W474" i="1" s="1"/>
  <c r="R475" i="1"/>
  <c r="R476" i="1"/>
  <c r="R477" i="1"/>
  <c r="W477" i="1" s="1"/>
  <c r="R478" i="1"/>
  <c r="R479" i="1"/>
  <c r="R480" i="1"/>
  <c r="R481" i="1"/>
  <c r="R482" i="1"/>
  <c r="V482" i="1" s="1"/>
  <c r="R483" i="1"/>
  <c r="W483" i="1" s="1"/>
  <c r="R484" i="1"/>
  <c r="R485" i="1"/>
  <c r="R486" i="1"/>
  <c r="W486" i="1" s="1"/>
  <c r="R487" i="1"/>
  <c r="W487" i="1" s="1"/>
  <c r="R488" i="1"/>
  <c r="R491" i="1"/>
  <c r="R492" i="1"/>
  <c r="R493" i="1"/>
  <c r="R494" i="1"/>
  <c r="W494" i="1" s="1"/>
  <c r="R495" i="1"/>
  <c r="W495" i="1" s="1"/>
  <c r="R496" i="1"/>
  <c r="R497" i="1"/>
  <c r="W497" i="1" s="1"/>
  <c r="W496" i="1" s="1"/>
  <c r="R498" i="1"/>
  <c r="R499" i="1"/>
  <c r="W499" i="1" s="1"/>
  <c r="R500" i="1"/>
  <c r="T500" i="1" s="1"/>
  <c r="R501" i="1"/>
  <c r="W501" i="1" s="1"/>
  <c r="R503" i="1"/>
  <c r="R504" i="1"/>
  <c r="R505" i="1"/>
  <c r="R506" i="1"/>
  <c r="V506" i="1" s="1"/>
  <c r="R507" i="1"/>
  <c r="T507" i="1" s="1"/>
  <c r="R508" i="1"/>
  <c r="V508" i="1" s="1"/>
  <c r="R509" i="1"/>
  <c r="V509" i="1" s="1"/>
  <c r="R510" i="1"/>
  <c r="R511" i="1"/>
  <c r="R512" i="1"/>
  <c r="T512" i="1" s="1"/>
  <c r="R513" i="1"/>
  <c r="R514" i="1"/>
  <c r="R515" i="1"/>
  <c r="T515" i="1" s="1"/>
  <c r="R516" i="1"/>
  <c r="R517" i="1"/>
  <c r="R518" i="1"/>
  <c r="V518" i="1" s="1"/>
  <c r="R519" i="1"/>
  <c r="T519" i="1" s="1"/>
  <c r="R520" i="1"/>
  <c r="T520" i="1" s="1"/>
  <c r="R521" i="1"/>
  <c r="R522" i="1"/>
  <c r="V522" i="1" s="1"/>
  <c r="R523" i="1"/>
  <c r="R524" i="1"/>
  <c r="R525" i="1"/>
  <c r="T525" i="1" s="1"/>
  <c r="R526" i="1"/>
  <c r="R527" i="1"/>
  <c r="V527" i="1" s="1"/>
  <c r="R528" i="1"/>
  <c r="R529" i="1"/>
  <c r="R530" i="1"/>
  <c r="V530" i="1" s="1"/>
  <c r="R531" i="1"/>
  <c r="R532" i="1"/>
  <c r="V532" i="1" s="1"/>
  <c r="R533" i="1"/>
  <c r="T533" i="1" s="1"/>
  <c r="R534" i="1"/>
  <c r="R535" i="1"/>
  <c r="R536" i="1"/>
  <c r="R537" i="1"/>
  <c r="T537" i="1" s="1"/>
  <c r="R538" i="1"/>
  <c r="V538" i="1" s="1"/>
  <c r="R539" i="1"/>
  <c r="R540" i="1"/>
  <c r="R541" i="1"/>
  <c r="R542" i="1"/>
  <c r="R543" i="1"/>
  <c r="V543" i="1" s="1"/>
  <c r="R544" i="1"/>
  <c r="V544" i="1" s="1"/>
  <c r="R545" i="1"/>
  <c r="T545" i="1" s="1"/>
  <c r="R546" i="1"/>
  <c r="R547" i="1"/>
  <c r="R548" i="1"/>
  <c r="R549" i="1"/>
  <c r="R550" i="1"/>
  <c r="R551" i="1"/>
  <c r="R552" i="1"/>
  <c r="R553" i="1"/>
  <c r="R554" i="1"/>
  <c r="V554" i="1" s="1"/>
  <c r="R555" i="1"/>
  <c r="V555" i="1" s="1"/>
  <c r="R556" i="1"/>
  <c r="R557" i="1"/>
  <c r="R558" i="1"/>
  <c r="T558" i="1" s="1"/>
  <c r="R559" i="1"/>
  <c r="R560" i="1"/>
  <c r="T560" i="1" s="1"/>
  <c r="R561" i="1"/>
  <c r="R562" i="1"/>
  <c r="V562" i="1" s="1"/>
  <c r="R563" i="1"/>
  <c r="R564" i="1"/>
  <c r="R565" i="1"/>
  <c r="R566" i="1"/>
  <c r="R567" i="1"/>
  <c r="T567" i="1" s="1"/>
  <c r="R568" i="1"/>
  <c r="R569" i="1"/>
  <c r="R570" i="1"/>
  <c r="T570" i="1" s="1"/>
  <c r="R571" i="1"/>
  <c r="V571" i="1" s="1"/>
  <c r="R572" i="1"/>
  <c r="R573" i="1"/>
  <c r="V573" i="1" s="1"/>
  <c r="R574" i="1"/>
  <c r="T574" i="1" s="1"/>
  <c r="R575" i="1"/>
  <c r="R576" i="1"/>
  <c r="R577" i="1"/>
  <c r="R578" i="1"/>
  <c r="R579" i="1"/>
  <c r="T579" i="1" s="1"/>
  <c r="R580" i="1"/>
  <c r="V580" i="1" s="1"/>
  <c r="R581" i="1"/>
  <c r="V581" i="1" s="1"/>
  <c r="R582" i="1"/>
  <c r="R583" i="1"/>
  <c r="V583" i="1" s="1"/>
  <c r="R584" i="1"/>
  <c r="T584" i="1" s="1"/>
  <c r="R585" i="1"/>
  <c r="R586" i="1"/>
  <c r="R587" i="1"/>
  <c r="R588" i="1"/>
  <c r="V588" i="1" s="1"/>
  <c r="R589" i="1"/>
  <c r="R590" i="1"/>
  <c r="R591" i="1"/>
  <c r="T591" i="1" s="1"/>
  <c r="R592" i="1"/>
  <c r="R593" i="1"/>
  <c r="V593" i="1" s="1"/>
  <c r="R594" i="1"/>
  <c r="R595" i="1"/>
  <c r="R596" i="1"/>
  <c r="T596" i="1" s="1"/>
  <c r="R597" i="1"/>
  <c r="R598" i="1"/>
  <c r="T598" i="1" s="1"/>
  <c r="R599" i="1"/>
  <c r="V599" i="1" s="1"/>
  <c r="R600" i="1"/>
  <c r="R601" i="1"/>
  <c r="R602" i="1"/>
  <c r="R603" i="1"/>
  <c r="V603" i="1" s="1"/>
  <c r="R604" i="1"/>
  <c r="R605" i="1"/>
  <c r="R606" i="1"/>
  <c r="V606" i="1" s="1"/>
  <c r="R607" i="1"/>
  <c r="R608" i="1"/>
  <c r="V608" i="1" s="1"/>
  <c r="R609" i="1"/>
  <c r="T609" i="1" s="1"/>
  <c r="R610" i="1"/>
  <c r="T610" i="1" s="1"/>
  <c r="R611" i="1"/>
  <c r="R612" i="1"/>
  <c r="V612" i="1" s="1"/>
  <c r="R613" i="1"/>
  <c r="R614" i="1"/>
  <c r="T614" i="1" s="1"/>
  <c r="R615" i="1"/>
  <c r="R616" i="1"/>
  <c r="V616" i="1" s="1"/>
  <c r="R617" i="1"/>
  <c r="R618" i="1"/>
  <c r="T618" i="1" s="1"/>
  <c r="R619" i="1"/>
  <c r="R620" i="1"/>
  <c r="R621" i="1"/>
  <c r="R622" i="1"/>
  <c r="R623" i="1"/>
  <c r="V623" i="1" s="1"/>
  <c r="R624" i="1"/>
  <c r="T624" i="1" s="1"/>
  <c r="R625" i="1"/>
  <c r="R626" i="1"/>
  <c r="V626" i="1" s="1"/>
  <c r="R627" i="1"/>
  <c r="V627" i="1" s="1"/>
  <c r="R628" i="1"/>
  <c r="V628" i="1" s="1"/>
  <c r="R629" i="1"/>
  <c r="R630" i="1"/>
  <c r="R631" i="1"/>
  <c r="R632" i="1"/>
  <c r="V632" i="1" s="1"/>
  <c r="R633" i="1"/>
  <c r="R634" i="1"/>
  <c r="R635" i="1"/>
  <c r="R636" i="1"/>
  <c r="T636" i="1" s="1"/>
  <c r="R637" i="1"/>
  <c r="R638" i="1"/>
  <c r="R639" i="1"/>
  <c r="R640" i="1"/>
  <c r="R641" i="1"/>
  <c r="V641" i="1" s="1"/>
  <c r="R642" i="1"/>
  <c r="T642" i="1" s="1"/>
  <c r="R643" i="1"/>
  <c r="V643" i="1" s="1"/>
  <c r="R644" i="1"/>
  <c r="R645" i="1"/>
  <c r="V645" i="1" s="1"/>
  <c r="R646" i="1"/>
  <c r="R647" i="1"/>
  <c r="R648" i="1"/>
  <c r="R649" i="1"/>
  <c r="V649" i="1" s="1"/>
  <c r="R650" i="1"/>
  <c r="T650" i="1" s="1"/>
  <c r="R651" i="1"/>
  <c r="V651" i="1" s="1"/>
  <c r="R652" i="1"/>
  <c r="V652" i="1" s="1"/>
  <c r="R653" i="1"/>
  <c r="R654" i="1"/>
  <c r="R655" i="1"/>
  <c r="R656" i="1"/>
  <c r="R657" i="1"/>
  <c r="R658" i="1"/>
  <c r="R659" i="1"/>
  <c r="V659" i="1" s="1"/>
  <c r="R660" i="1"/>
  <c r="R661" i="1"/>
  <c r="V661" i="1" s="1"/>
  <c r="R662" i="1"/>
  <c r="T662" i="1" s="1"/>
  <c r="R663" i="1"/>
  <c r="R664" i="1"/>
  <c r="V664" i="1" s="1"/>
  <c r="R665" i="1"/>
  <c r="T665" i="1" s="1"/>
  <c r="R666" i="1"/>
  <c r="R667" i="1"/>
  <c r="V667" i="1" s="1"/>
  <c r="R668" i="1"/>
  <c r="V668" i="1" s="1"/>
  <c r="R669" i="1"/>
  <c r="V669" i="1" s="1"/>
  <c r="R670" i="1"/>
  <c r="V670" i="1" s="1"/>
  <c r="R671" i="1"/>
  <c r="R672" i="1"/>
  <c r="R673" i="1"/>
  <c r="R674" i="1"/>
  <c r="R675" i="1"/>
  <c r="V675" i="1" s="1"/>
  <c r="R676" i="1"/>
  <c r="V676" i="1" s="1"/>
  <c r="R677" i="1"/>
  <c r="R678" i="1"/>
  <c r="R679" i="1"/>
  <c r="R680" i="1"/>
  <c r="R681" i="1"/>
  <c r="V681" i="1" s="1"/>
  <c r="R682" i="1"/>
  <c r="R683" i="1"/>
  <c r="R684" i="1"/>
  <c r="T684" i="1" s="1"/>
  <c r="R685" i="1"/>
  <c r="R686" i="1"/>
  <c r="V686" i="1" s="1"/>
  <c r="R687" i="1"/>
  <c r="R688" i="1"/>
  <c r="V688" i="1" s="1"/>
  <c r="R689" i="1"/>
  <c r="R690" i="1"/>
  <c r="R691" i="1"/>
  <c r="R692" i="1"/>
  <c r="T692" i="1" s="1"/>
  <c r="R693" i="1"/>
  <c r="R694" i="1"/>
  <c r="R695" i="1"/>
  <c r="R696" i="1"/>
  <c r="R697" i="1"/>
  <c r="R698" i="1"/>
  <c r="V698" i="1" s="1"/>
  <c r="R699" i="1"/>
  <c r="V699" i="1" s="1"/>
  <c r="R700" i="1"/>
  <c r="V700" i="1" s="1"/>
  <c r="R701" i="1"/>
  <c r="R702" i="1"/>
  <c r="T702" i="1" s="1"/>
  <c r="R703" i="1"/>
  <c r="V703" i="1" s="1"/>
  <c r="R704" i="1"/>
  <c r="R705" i="1"/>
  <c r="R706" i="1"/>
  <c r="R707" i="1"/>
  <c r="R708" i="1"/>
  <c r="T708" i="1" s="1"/>
  <c r="R709" i="1"/>
  <c r="V709" i="1" s="1"/>
  <c r="R710" i="1"/>
  <c r="T710" i="1" s="1"/>
  <c r="R711" i="1"/>
  <c r="R712" i="1"/>
  <c r="R713" i="1"/>
  <c r="R714" i="1"/>
  <c r="V714" i="1" s="1"/>
  <c r="R715" i="1"/>
  <c r="V715" i="1" s="1"/>
  <c r="R716" i="1"/>
  <c r="V716" i="1" s="1"/>
  <c r="R717" i="1"/>
  <c r="V717" i="1" s="1"/>
  <c r="R718" i="1"/>
  <c r="R719" i="1"/>
  <c r="R720" i="1"/>
  <c r="R721" i="1"/>
  <c r="R722" i="1"/>
  <c r="R723" i="1"/>
  <c r="V723" i="1" s="1"/>
  <c r="R724" i="1"/>
  <c r="R725" i="1"/>
  <c r="V725" i="1" s="1"/>
  <c r="R726" i="1"/>
  <c r="R727" i="1"/>
  <c r="R728" i="1"/>
  <c r="R729" i="1"/>
  <c r="R730" i="1"/>
  <c r="R731" i="1"/>
  <c r="R732" i="1"/>
  <c r="R733" i="1"/>
  <c r="R734" i="1"/>
  <c r="R735" i="1"/>
  <c r="V735" i="1" s="1"/>
  <c r="R736" i="1"/>
  <c r="R737" i="1"/>
  <c r="R738" i="1"/>
  <c r="R739" i="1"/>
  <c r="T739" i="1" s="1"/>
  <c r="R740" i="1"/>
  <c r="T740" i="1" s="1"/>
  <c r="R741" i="1"/>
  <c r="R742" i="1"/>
  <c r="R743" i="1"/>
  <c r="V743" i="1" s="1"/>
  <c r="R744" i="1"/>
  <c r="R745" i="1"/>
  <c r="T745" i="1" s="1"/>
  <c r="R746" i="1"/>
  <c r="V746" i="1" s="1"/>
  <c r="R747" i="1"/>
  <c r="R748" i="1"/>
  <c r="T748" i="1" s="1"/>
  <c r="R749" i="1"/>
  <c r="V749" i="1" s="1"/>
  <c r="R750" i="1"/>
  <c r="T750" i="1" s="1"/>
  <c r="R751" i="1"/>
  <c r="V751" i="1" s="1"/>
  <c r="R752" i="1"/>
  <c r="R753" i="1"/>
  <c r="R754" i="1"/>
  <c r="T754" i="1" s="1"/>
  <c r="R755" i="1"/>
  <c r="R756" i="1"/>
  <c r="V756" i="1" s="1"/>
  <c r="R757" i="1"/>
  <c r="R758" i="1"/>
  <c r="R759" i="1"/>
  <c r="T759" i="1" s="1"/>
  <c r="R760" i="1"/>
  <c r="V760" i="1" s="1"/>
  <c r="R761" i="1"/>
  <c r="R762" i="1"/>
  <c r="R763" i="1"/>
  <c r="R764" i="1"/>
  <c r="R765" i="1"/>
  <c r="R766" i="1"/>
  <c r="V766" i="1" s="1"/>
  <c r="R767" i="1"/>
  <c r="R768" i="1"/>
  <c r="R769" i="1"/>
  <c r="R770" i="1"/>
  <c r="R771" i="1"/>
  <c r="V771" i="1" s="1"/>
  <c r="R772" i="1"/>
  <c r="V772" i="1" s="1"/>
  <c r="R773" i="1"/>
  <c r="R774" i="1"/>
  <c r="R775" i="1"/>
  <c r="R776" i="1"/>
  <c r="R777" i="1"/>
  <c r="R778" i="1"/>
  <c r="R779" i="1"/>
  <c r="R780" i="1"/>
  <c r="R781" i="1"/>
  <c r="R782" i="1"/>
  <c r="W782" i="1" s="1"/>
  <c r="R783" i="1"/>
  <c r="R784" i="1"/>
  <c r="R785" i="1"/>
  <c r="R786" i="1"/>
  <c r="R787" i="1"/>
  <c r="R788" i="1"/>
  <c r="W788" i="1" s="1"/>
  <c r="R789" i="1"/>
  <c r="R790" i="1"/>
  <c r="T790" i="1" s="1"/>
  <c r="R791" i="1"/>
  <c r="T791" i="1" s="1"/>
  <c r="R792" i="1"/>
  <c r="V792" i="1" s="1"/>
  <c r="R793" i="1"/>
  <c r="W793" i="1" s="1"/>
  <c r="R794" i="1"/>
  <c r="V794" i="1" s="1"/>
  <c r="R795" i="1"/>
  <c r="T795" i="1" s="1"/>
  <c r="R796" i="1"/>
  <c r="V796" i="1" s="1"/>
  <c r="R797" i="1"/>
  <c r="V797" i="1" s="1"/>
  <c r="R798" i="1"/>
  <c r="R799" i="1"/>
  <c r="R800" i="1"/>
  <c r="R801" i="1"/>
  <c r="R802" i="1"/>
  <c r="R803" i="1"/>
  <c r="W803" i="1" s="1"/>
  <c r="R804" i="1"/>
  <c r="W804" i="1" s="1"/>
  <c r="R806" i="1"/>
  <c r="R807" i="1"/>
  <c r="W807" i="1" s="1"/>
  <c r="R808" i="1"/>
  <c r="T808" i="1" s="1"/>
  <c r="R809" i="1"/>
  <c r="R811" i="1"/>
  <c r="R812" i="1"/>
  <c r="R813" i="1"/>
  <c r="T813" i="1" s="1"/>
  <c r="R814" i="1"/>
  <c r="R815" i="1"/>
  <c r="W815" i="1" s="1"/>
  <c r="R816" i="1"/>
  <c r="R817" i="1"/>
  <c r="T817" i="1" s="1"/>
  <c r="R818" i="1"/>
  <c r="R819" i="1"/>
  <c r="R820" i="1"/>
  <c r="R821" i="1"/>
  <c r="R823" i="1"/>
  <c r="R824" i="1"/>
  <c r="R825" i="1"/>
  <c r="R826" i="1"/>
  <c r="V826" i="1" s="1"/>
  <c r="R827" i="1"/>
  <c r="W827" i="1" s="1"/>
  <c r="R828" i="1"/>
  <c r="V828" i="1" s="1"/>
  <c r="R829" i="1"/>
  <c r="W829" i="1" s="1"/>
  <c r="R830" i="1"/>
  <c r="R831" i="1"/>
  <c r="R832" i="1"/>
  <c r="R833" i="1"/>
  <c r="R834" i="1"/>
  <c r="R835" i="1"/>
  <c r="W835" i="1" s="1"/>
  <c r="R836" i="1"/>
  <c r="R837" i="1"/>
  <c r="R838" i="1"/>
  <c r="R839" i="1"/>
  <c r="V839" i="1" s="1"/>
  <c r="R840" i="1"/>
  <c r="W840" i="1" s="1"/>
  <c r="R841" i="1"/>
  <c r="R842" i="1"/>
  <c r="R844" i="1"/>
  <c r="R845" i="1"/>
  <c r="R846" i="1"/>
  <c r="R847" i="1"/>
  <c r="R848" i="1"/>
  <c r="V848" i="1" s="1"/>
  <c r="R849" i="1"/>
  <c r="R850" i="1"/>
  <c r="V850" i="1" s="1"/>
  <c r="R851" i="1"/>
  <c r="W851" i="1" s="1"/>
  <c r="R853" i="1"/>
  <c r="R854" i="1"/>
  <c r="R855" i="1"/>
  <c r="R856" i="1"/>
  <c r="R857" i="1"/>
  <c r="R858" i="1"/>
  <c r="R859" i="1"/>
  <c r="R860" i="1"/>
  <c r="R861" i="1"/>
  <c r="V861" i="1" s="1"/>
  <c r="R862" i="1"/>
  <c r="T862" i="1" s="1"/>
  <c r="R863" i="1"/>
  <c r="R864" i="1"/>
  <c r="R865" i="1"/>
  <c r="T865" i="1" s="1"/>
  <c r="R866" i="1"/>
  <c r="R867" i="1"/>
  <c r="R868" i="1"/>
  <c r="T868" i="1" s="1"/>
  <c r="R869" i="1"/>
  <c r="W869" i="1" s="1"/>
  <c r="R870" i="1"/>
  <c r="W870" i="1" s="1"/>
  <c r="R871" i="1"/>
  <c r="R872" i="1"/>
  <c r="R873" i="1"/>
  <c r="R874" i="1"/>
  <c r="V874" i="1" s="1"/>
  <c r="R875" i="1"/>
  <c r="R876" i="1"/>
  <c r="W876" i="1" s="1"/>
  <c r="R877" i="1"/>
  <c r="R878" i="1"/>
  <c r="W878" i="1" s="1"/>
  <c r="R879" i="1"/>
  <c r="T879" i="1" s="1"/>
  <c r="R880" i="1"/>
  <c r="R881" i="1"/>
  <c r="R883" i="1"/>
  <c r="R884" i="1"/>
  <c r="R885" i="1"/>
  <c r="R886" i="1"/>
  <c r="W886" i="1" s="1"/>
  <c r="R887" i="1"/>
  <c r="W887" i="1" s="1"/>
  <c r="R888" i="1"/>
  <c r="V888" i="1" s="1"/>
  <c r="R889" i="1"/>
  <c r="R890" i="1"/>
  <c r="V890" i="1" s="1"/>
  <c r="R891" i="1"/>
  <c r="W891" i="1" s="1"/>
  <c r="R892" i="1"/>
  <c r="V892" i="1" s="1"/>
  <c r="R893" i="1"/>
  <c r="R895" i="1"/>
  <c r="R896" i="1"/>
  <c r="R897" i="1"/>
  <c r="R898" i="1"/>
  <c r="W898" i="1" s="1"/>
  <c r="R7" i="1"/>
  <c r="V7" i="1" s="1"/>
  <c r="V887" i="1"/>
  <c r="T887" i="1"/>
  <c r="T869" i="1"/>
  <c r="W868" i="1"/>
  <c r="W865" i="1"/>
  <c r="V865" i="1"/>
  <c r="W862" i="1"/>
  <c r="V862" i="1"/>
  <c r="W847" i="1"/>
  <c r="V844" i="1"/>
  <c r="T835" i="1"/>
  <c r="W834" i="1"/>
  <c r="T831" i="1"/>
  <c r="W830" i="1"/>
  <c r="V830" i="1"/>
  <c r="T830" i="1"/>
  <c r="W819" i="1"/>
  <c r="V819" i="1"/>
  <c r="T819" i="1"/>
  <c r="W818" i="1"/>
  <c r="V818" i="1"/>
  <c r="T818" i="1"/>
  <c r="V817" i="1"/>
  <c r="V815" i="1"/>
  <c r="W805" i="1"/>
  <c r="V805" i="1"/>
  <c r="T805" i="1"/>
  <c r="V804" i="1"/>
  <c r="T797" i="1"/>
  <c r="W797" i="1" s="1"/>
  <c r="W796" i="1"/>
  <c r="T796" i="1"/>
  <c r="W795" i="1"/>
  <c r="V795" i="1"/>
  <c r="T794" i="1"/>
  <c r="T793" i="1"/>
  <c r="W791" i="1"/>
  <c r="V791" i="1"/>
  <c r="V782" i="1"/>
  <c r="T782" i="1"/>
  <c r="W781" i="1"/>
  <c r="V781" i="1"/>
  <c r="T781" i="1"/>
  <c r="T771" i="1"/>
  <c r="V770" i="1"/>
  <c r="T770" i="1"/>
  <c r="V769" i="1"/>
  <c r="T769" i="1"/>
  <c r="V757" i="1"/>
  <c r="T757" i="1"/>
  <c r="T749" i="1"/>
  <c r="V747" i="1"/>
  <c r="T747" i="1"/>
  <c r="T746" i="1"/>
  <c r="V745" i="1"/>
  <c r="T743" i="1"/>
  <c r="V734" i="1"/>
  <c r="T734" i="1"/>
  <c r="V733" i="1"/>
  <c r="T733" i="1"/>
  <c r="T723" i="1"/>
  <c r="V722" i="1"/>
  <c r="T722" i="1"/>
  <c r="V721" i="1"/>
  <c r="T721" i="1"/>
  <c r="V711" i="1"/>
  <c r="T711" i="1"/>
  <c r="V710" i="1"/>
  <c r="T709" i="1"/>
  <c r="V697" i="1"/>
  <c r="T697" i="1"/>
  <c r="V687" i="1"/>
  <c r="T687" i="1"/>
  <c r="T686" i="1"/>
  <c r="V685" i="1"/>
  <c r="T685" i="1"/>
  <c r="V674" i="1"/>
  <c r="T674" i="1"/>
  <c r="V673" i="1"/>
  <c r="T673" i="1"/>
  <c r="T667" i="1"/>
  <c r="V665" i="1"/>
  <c r="V663" i="1"/>
  <c r="T663" i="1"/>
  <c r="T661" i="1"/>
  <c r="T651" i="1"/>
  <c r="V650" i="1"/>
  <c r="T649" i="1"/>
  <c r="V642" i="1"/>
  <c r="T641" i="1"/>
  <c r="V638" i="1"/>
  <c r="T638" i="1"/>
  <c r="V637" i="1"/>
  <c r="T637" i="1"/>
  <c r="V625" i="1"/>
  <c r="T625" i="1"/>
  <c r="V624" i="1"/>
  <c r="T623" i="1"/>
  <c r="V615" i="1"/>
  <c r="T615" i="1"/>
  <c r="V614" i="1"/>
  <c r="V613" i="1"/>
  <c r="T613" i="1"/>
  <c r="T612" i="1"/>
  <c r="W604" i="1"/>
  <c r="V602" i="1"/>
  <c r="T602" i="1"/>
  <c r="V601" i="1"/>
  <c r="T601" i="1"/>
  <c r="V591" i="1"/>
  <c r="V590" i="1"/>
  <c r="T590" i="1"/>
  <c r="W590" i="1" s="1"/>
  <c r="V589" i="1"/>
  <c r="T589" i="1"/>
  <c r="V579" i="1"/>
  <c r="V578" i="1"/>
  <c r="T578" i="1"/>
  <c r="V577" i="1"/>
  <c r="T577" i="1"/>
  <c r="W577" i="1" s="1"/>
  <c r="V575" i="1"/>
  <c r="W575" i="1" s="1"/>
  <c r="V568" i="1"/>
  <c r="T568" i="1"/>
  <c r="W568" i="1" s="1"/>
  <c r="V566" i="1"/>
  <c r="T566" i="1"/>
  <c r="V565" i="1"/>
  <c r="T565" i="1"/>
  <c r="T555" i="1"/>
  <c r="T554" i="1"/>
  <c r="V546" i="1"/>
  <c r="T546" i="1"/>
  <c r="V545" i="1"/>
  <c r="V542" i="1"/>
  <c r="T542" i="1"/>
  <c r="V541" i="1"/>
  <c r="T541" i="1"/>
  <c r="V539" i="1"/>
  <c r="T539" i="1"/>
  <c r="W539" i="1" s="1"/>
  <c r="T538" i="1"/>
  <c r="W538" i="1" s="1"/>
  <c r="V537" i="1"/>
  <c r="V529" i="1"/>
  <c r="T529" i="1"/>
  <c r="T527" i="1"/>
  <c r="W527" i="1" s="1"/>
  <c r="V519" i="1"/>
  <c r="V517" i="1"/>
  <c r="T517" i="1"/>
  <c r="V515" i="1"/>
  <c r="V514" i="1"/>
  <c r="T514" i="1"/>
  <c r="V507" i="1"/>
  <c r="T506" i="1"/>
  <c r="W506" i="1" s="1"/>
  <c r="V505" i="1"/>
  <c r="T505" i="1"/>
  <c r="T503" i="1"/>
  <c r="V495" i="1"/>
  <c r="T495" i="1"/>
  <c r="V494" i="1"/>
  <c r="T494" i="1"/>
  <c r="W493" i="1"/>
  <c r="V493" i="1"/>
  <c r="T493" i="1"/>
  <c r="W479" i="1"/>
  <c r="V479" i="1"/>
  <c r="T479" i="1"/>
  <c r="T474" i="1"/>
  <c r="W473" i="1"/>
  <c r="W472" i="1"/>
  <c r="V471" i="1"/>
  <c r="T469" i="1"/>
  <c r="W467" i="1"/>
  <c r="V467" i="1"/>
  <c r="T466" i="1"/>
  <c r="T465" i="1"/>
  <c r="W462" i="1"/>
  <c r="V462" i="1"/>
  <c r="T455" i="1"/>
  <c r="W454" i="1"/>
  <c r="W453" i="1"/>
  <c r="V447" i="1"/>
  <c r="T447" i="1"/>
  <c r="W446" i="1"/>
  <c r="T442" i="1"/>
  <c r="W441" i="1"/>
  <c r="T436" i="1"/>
  <c r="T435" i="1"/>
  <c r="W434" i="1"/>
  <c r="T434" i="1"/>
  <c r="V431" i="1"/>
  <c r="T430" i="1"/>
  <c r="V429" i="1"/>
  <c r="V425" i="1"/>
  <c r="T425" i="1"/>
  <c r="V423" i="1"/>
  <c r="T423" i="1"/>
  <c r="W409" i="1"/>
  <c r="V409" i="1"/>
  <c r="T409" i="1"/>
  <c r="V407" i="1"/>
  <c r="T393" i="1"/>
  <c r="V386" i="1"/>
  <c r="T386" i="1"/>
  <c r="W385" i="1"/>
  <c r="V385" i="1"/>
  <c r="W380" i="1"/>
  <c r="W373" i="1"/>
  <c r="V373" i="1"/>
  <c r="T373" i="1"/>
  <c r="T361" i="1"/>
  <c r="W361" i="1" s="1"/>
  <c r="V359" i="1"/>
  <c r="T359" i="1"/>
  <c r="T358" i="1"/>
  <c r="W354" i="1"/>
  <c r="W349" i="1"/>
  <c r="V349" i="1"/>
  <c r="T349" i="1"/>
  <c r="V347" i="1"/>
  <c r="V343" i="1"/>
  <c r="T343" i="1"/>
  <c r="T338" i="1"/>
  <c r="W337" i="1"/>
  <c r="V337" i="1"/>
  <c r="T337" i="1"/>
  <c r="V329" i="1"/>
  <c r="T326" i="1"/>
  <c r="W325" i="1"/>
  <c r="V325" i="1"/>
  <c r="T325" i="1"/>
  <c r="T313" i="1"/>
  <c r="W311" i="1"/>
  <c r="V311" i="1"/>
  <c r="T311" i="1"/>
  <c r="T310" i="1"/>
  <c r="W299" i="1"/>
  <c r="T296" i="1"/>
  <c r="W292" i="1"/>
  <c r="V292" i="1"/>
  <c r="T292" i="1"/>
  <c r="W287" i="1"/>
  <c r="V287" i="1"/>
  <c r="T287" i="1"/>
  <c r="V281" i="1"/>
  <c r="T281" i="1"/>
  <c r="T278" i="1"/>
  <c r="W277" i="1"/>
  <c r="V277" i="1"/>
  <c r="T277" i="1"/>
  <c r="W275" i="1"/>
  <c r="W269" i="1"/>
  <c r="T267" i="1"/>
  <c r="W266" i="1"/>
  <c r="T266" i="1"/>
  <c r="V265" i="1"/>
  <c r="T265" i="1"/>
  <c r="V257" i="1"/>
  <c r="T257" i="1"/>
  <c r="W255" i="1"/>
  <c r="V255" i="1"/>
  <c r="T255" i="1"/>
  <c r="W254" i="1"/>
  <c r="T254" i="1"/>
  <c r="W250" i="1"/>
  <c r="T245" i="1"/>
  <c r="W244" i="1"/>
  <c r="V243" i="1"/>
  <c r="T243" i="1"/>
  <c r="V239" i="1"/>
  <c r="T239" i="1"/>
  <c r="W235" i="1"/>
  <c r="W231" i="1"/>
  <c r="T231" i="1"/>
  <c r="W230" i="1"/>
  <c r="T227" i="1"/>
  <c r="W225" i="1"/>
  <c r="T225" i="1"/>
  <c r="T221" i="1"/>
  <c r="V220" i="1"/>
  <c r="V215" i="1"/>
  <c r="T215" i="1"/>
  <c r="W214" i="1"/>
  <c r="V213" i="1"/>
  <c r="T213" i="1"/>
  <c r="W206" i="1"/>
  <c r="T197" i="1"/>
  <c r="W196" i="1"/>
  <c r="V195" i="1"/>
  <c r="T195" i="1"/>
  <c r="V191" i="1"/>
  <c r="T191" i="1"/>
  <c r="W190" i="1"/>
  <c r="V190" i="1"/>
  <c r="W185" i="1"/>
  <c r="V185" i="1"/>
  <c r="T185" i="1"/>
  <c r="V179" i="1"/>
  <c r="T179" i="1"/>
  <c r="V178" i="1"/>
  <c r="V174" i="1"/>
  <c r="T172" i="1"/>
  <c r="W167" i="1"/>
  <c r="V167" i="1"/>
  <c r="T166" i="1"/>
  <c r="W161" i="1"/>
  <c r="V161" i="1"/>
  <c r="T153" i="1"/>
  <c r="T149" i="1"/>
  <c r="W148" i="1"/>
  <c r="W143" i="1"/>
  <c r="V137" i="1"/>
  <c r="T136" i="1"/>
  <c r="T135" i="1"/>
  <c r="W134" i="1"/>
  <c r="T131" i="1"/>
  <c r="T129" i="1"/>
  <c r="V126" i="1"/>
  <c r="V125" i="1"/>
  <c r="V124" i="1"/>
  <c r="T119" i="1"/>
  <c r="W118" i="1"/>
  <c r="V118" i="1"/>
  <c r="W112" i="1"/>
  <c r="V112" i="1"/>
  <c r="T109" i="1"/>
  <c r="V107" i="1"/>
  <c r="T107" i="1"/>
  <c r="V106" i="1"/>
  <c r="T106" i="1"/>
  <c r="T101" i="1"/>
  <c r="T93" i="1"/>
  <c r="T91" i="1"/>
  <c r="W89" i="1"/>
  <c r="W88" i="1"/>
  <c r="V88" i="1"/>
  <c r="W85" i="1"/>
  <c r="W81" i="1"/>
  <c r="T78" i="1"/>
  <c r="W76" i="1"/>
  <c r="W75" i="1"/>
  <c r="V75" i="1"/>
  <c r="W74" i="1"/>
  <c r="V74" i="1"/>
  <c r="V70" i="1"/>
  <c r="W65" i="1"/>
  <c r="T65" i="1"/>
  <c r="T64" i="1"/>
  <c r="W63" i="1"/>
  <c r="V63" i="1"/>
  <c r="T63" i="1"/>
  <c r="V57" i="1"/>
  <c r="T57" i="1"/>
  <c r="W52" i="1"/>
  <c r="T52" i="1"/>
  <c r="V47" i="1"/>
  <c r="T47" i="1"/>
  <c r="W41" i="1"/>
  <c r="W40" i="1"/>
  <c r="W39" i="1"/>
  <c r="W34" i="1"/>
  <c r="W33" i="1"/>
  <c r="T33" i="1"/>
  <c r="W28" i="1"/>
  <c r="V28" i="1"/>
  <c r="T25" i="1"/>
  <c r="W23" i="1"/>
  <c r="V23" i="1"/>
  <c r="T23" i="1"/>
  <c r="W21" i="1"/>
  <c r="V14" i="1"/>
  <c r="T14" i="1"/>
  <c r="V11" i="1"/>
  <c r="T11" i="1"/>
  <c r="V9" i="1"/>
  <c r="P877" i="1"/>
  <c r="I877" i="1"/>
  <c r="P855" i="1"/>
  <c r="P426" i="1"/>
  <c r="I426" i="1"/>
  <c r="X426" i="1" s="1"/>
  <c r="V23" i="2" l="1"/>
  <c r="V98" i="2"/>
  <c r="W311" i="2"/>
  <c r="P562" i="2"/>
  <c r="I647" i="2"/>
  <c r="I748" i="2"/>
  <c r="P286" i="2"/>
  <c r="F309" i="2"/>
  <c r="I524" i="2"/>
  <c r="V555" i="2"/>
  <c r="P773" i="2"/>
  <c r="W849" i="2"/>
  <c r="M893" i="2"/>
  <c r="I510" i="2"/>
  <c r="P520" i="2"/>
  <c r="P561" i="2"/>
  <c r="I563" i="2"/>
  <c r="I693" i="2"/>
  <c r="P346" i="2"/>
  <c r="P592" i="2"/>
  <c r="I757" i="2"/>
  <c r="W67" i="2"/>
  <c r="V557" i="2"/>
  <c r="W557" i="2" s="1"/>
  <c r="T726" i="2"/>
  <c r="I578" i="2"/>
  <c r="I603" i="2"/>
  <c r="P642" i="2"/>
  <c r="I681" i="2"/>
  <c r="V688" i="2"/>
  <c r="I738" i="2"/>
  <c r="I746" i="2"/>
  <c r="I751" i="2"/>
  <c r="P752" i="2"/>
  <c r="I771" i="2"/>
  <c r="W23" i="2"/>
  <c r="V270" i="2"/>
  <c r="T281" i="2"/>
  <c r="O420" i="2"/>
  <c r="P526" i="2"/>
  <c r="I531" i="2"/>
  <c r="I547" i="2"/>
  <c r="P577" i="2"/>
  <c r="I579" i="2"/>
  <c r="P639" i="2"/>
  <c r="T647" i="2"/>
  <c r="T660" i="2"/>
  <c r="P668" i="2"/>
  <c r="I670" i="2"/>
  <c r="T683" i="2"/>
  <c r="P700" i="2"/>
  <c r="H784" i="2"/>
  <c r="V53" i="2"/>
  <c r="W85" i="2"/>
  <c r="W281" i="2"/>
  <c r="V505" i="2"/>
  <c r="P765" i="2"/>
  <c r="W845" i="2"/>
  <c r="W53" i="2"/>
  <c r="T278" i="2"/>
  <c r="V529" i="2"/>
  <c r="W529" i="2" s="1"/>
  <c r="I533" i="2"/>
  <c r="I541" i="2"/>
  <c r="P581" i="2"/>
  <c r="P589" i="2"/>
  <c r="P623" i="2"/>
  <c r="T665" i="2"/>
  <c r="W665" i="2" s="1"/>
  <c r="I669" i="2"/>
  <c r="T682" i="2"/>
  <c r="I720" i="2"/>
  <c r="P740" i="2"/>
  <c r="V896" i="2"/>
  <c r="W430" i="2"/>
  <c r="T605" i="2"/>
  <c r="W896" i="2"/>
  <c r="W73" i="2"/>
  <c r="T108" i="2"/>
  <c r="V235" i="2"/>
  <c r="W275" i="2"/>
  <c r="T592" i="2"/>
  <c r="W592" i="2" s="1"/>
  <c r="T595" i="2"/>
  <c r="W595" i="2" s="1"/>
  <c r="T658" i="2"/>
  <c r="V678" i="2"/>
  <c r="W678" i="2" s="1"/>
  <c r="I689" i="2"/>
  <c r="P723" i="2"/>
  <c r="I725" i="2"/>
  <c r="V777" i="2"/>
  <c r="W777" i="2" s="1"/>
  <c r="V35" i="2"/>
  <c r="W60" i="2"/>
  <c r="V90" i="2"/>
  <c r="P546" i="2"/>
  <c r="I548" i="2"/>
  <c r="I590" i="2"/>
  <c r="P640" i="2"/>
  <c r="V645" i="2"/>
  <c r="V696" i="2"/>
  <c r="W696" i="2" s="1"/>
  <c r="P720" i="2"/>
  <c r="I749" i="2"/>
  <c r="F893" i="2"/>
  <c r="I367" i="2"/>
  <c r="P606" i="2"/>
  <c r="I629" i="2"/>
  <c r="I632" i="2"/>
  <c r="V684" i="2"/>
  <c r="W684" i="2" s="1"/>
  <c r="V690" i="2"/>
  <c r="I700" i="2"/>
  <c r="V776" i="2"/>
  <c r="W776" i="2" s="1"/>
  <c r="W98" i="2"/>
  <c r="V101" i="2"/>
  <c r="T221" i="2"/>
  <c r="I270" i="2"/>
  <c r="P285" i="2"/>
  <c r="V305" i="2"/>
  <c r="I371" i="2"/>
  <c r="M374" i="2"/>
  <c r="W441" i="2"/>
  <c r="P511" i="2"/>
  <c r="I527" i="2"/>
  <c r="P528" i="2"/>
  <c r="I555" i="2"/>
  <c r="P571" i="2"/>
  <c r="I576" i="2"/>
  <c r="P584" i="2"/>
  <c r="T598" i="2"/>
  <c r="I605" i="2"/>
  <c r="I606" i="2"/>
  <c r="I657" i="2"/>
  <c r="P673" i="2"/>
  <c r="T674" i="2"/>
  <c r="I710" i="2"/>
  <c r="I718" i="2"/>
  <c r="I721" i="2"/>
  <c r="W101" i="2"/>
  <c r="V221" i="2"/>
  <c r="O374" i="2"/>
  <c r="O540" i="2"/>
  <c r="W30" i="2"/>
  <c r="W79" i="2"/>
  <c r="W80" i="2"/>
  <c r="V121" i="2"/>
  <c r="W122" i="2"/>
  <c r="V205" i="2"/>
  <c r="I286" i="2"/>
  <c r="V350" i="2"/>
  <c r="W438" i="2"/>
  <c r="V455" i="2"/>
  <c r="I462" i="2"/>
  <c r="P619" i="2"/>
  <c r="I701" i="2"/>
  <c r="P743" i="2"/>
  <c r="I761" i="2"/>
  <c r="V823" i="2"/>
  <c r="P367" i="2"/>
  <c r="P371" i="2"/>
  <c r="W455" i="2"/>
  <c r="W459" i="2"/>
  <c r="F462" i="2"/>
  <c r="P503" i="2"/>
  <c r="P535" i="2"/>
  <c r="I557" i="2"/>
  <c r="P559" i="2"/>
  <c r="I561" i="2"/>
  <c r="I564" i="2"/>
  <c r="P565" i="2"/>
  <c r="I567" i="2"/>
  <c r="I572" i="2"/>
  <c r="I575" i="2"/>
  <c r="T584" i="2"/>
  <c r="P586" i="2"/>
  <c r="P613" i="2"/>
  <c r="I618" i="2"/>
  <c r="I631" i="2"/>
  <c r="V633" i="2"/>
  <c r="W633" i="2" s="1"/>
  <c r="I656" i="2"/>
  <c r="I665" i="2"/>
  <c r="T667" i="2"/>
  <c r="W667" i="2" s="1"/>
  <c r="P679" i="2"/>
  <c r="I686" i="2"/>
  <c r="I692" i="2"/>
  <c r="I712" i="2"/>
  <c r="P734" i="2"/>
  <c r="I739" i="2"/>
  <c r="P795" i="2"/>
  <c r="W823" i="2"/>
  <c r="W854" i="2"/>
  <c r="W114" i="2"/>
  <c r="H453" i="2"/>
  <c r="H462" i="2"/>
  <c r="I486" i="2"/>
  <c r="I534" i="2"/>
  <c r="I538" i="2"/>
  <c r="P548" i="2"/>
  <c r="P554" i="2"/>
  <c r="P557" i="2"/>
  <c r="I569" i="2"/>
  <c r="I582" i="2"/>
  <c r="I585" i="2"/>
  <c r="P594" i="2"/>
  <c r="P610" i="2"/>
  <c r="I671" i="2"/>
  <c r="I760" i="2"/>
  <c r="V73" i="2"/>
  <c r="V85" i="2"/>
  <c r="W93" i="2"/>
  <c r="W170" i="2"/>
  <c r="P288" i="2"/>
  <c r="V311" i="2"/>
  <c r="T333" i="2"/>
  <c r="I335" i="2"/>
  <c r="P366" i="2"/>
  <c r="W411" i="2"/>
  <c r="I514" i="2"/>
  <c r="P523" i="2"/>
  <c r="I525" i="2"/>
  <c r="P542" i="2"/>
  <c r="P553" i="2"/>
  <c r="I560" i="2"/>
  <c r="I584" i="2"/>
  <c r="P585" i="2"/>
  <c r="P598" i="2"/>
  <c r="I617" i="2"/>
  <c r="I643" i="2"/>
  <c r="I691" i="2"/>
  <c r="I719" i="2"/>
  <c r="I741" i="2"/>
  <c r="P747" i="2"/>
  <c r="I762" i="2"/>
  <c r="I775" i="2"/>
  <c r="I778" i="2"/>
  <c r="V830" i="2"/>
  <c r="V845" i="2"/>
  <c r="I743" i="2"/>
  <c r="V483" i="2"/>
  <c r="I679" i="2"/>
  <c r="V883" i="2"/>
  <c r="T883" i="2"/>
  <c r="F899" i="2"/>
  <c r="W39" i="2"/>
  <c r="W334" i="2"/>
  <c r="T425" i="2"/>
  <c r="W425" i="2"/>
  <c r="V458" i="2"/>
  <c r="P539" i="2"/>
  <c r="I587" i="2"/>
  <c r="I781" i="2"/>
  <c r="P783" i="2"/>
  <c r="W883" i="2"/>
  <c r="W331" i="2"/>
  <c r="V346" i="2"/>
  <c r="I717" i="2"/>
  <c r="M890" i="2"/>
  <c r="V28" i="2"/>
  <c r="W28" i="2"/>
  <c r="W502" i="2"/>
  <c r="W501" i="2" s="1"/>
  <c r="V502" i="2"/>
  <c r="V501" i="2" s="1"/>
  <c r="H509" i="2"/>
  <c r="P519" i="2"/>
  <c r="I583" i="2"/>
  <c r="V650" i="2"/>
  <c r="T650" i="2"/>
  <c r="P703" i="2"/>
  <c r="I708" i="2"/>
  <c r="I759" i="2"/>
  <c r="W839" i="2"/>
  <c r="V294" i="2"/>
  <c r="T294" i="2"/>
  <c r="W294" i="2"/>
  <c r="V439" i="2"/>
  <c r="W443" i="2"/>
  <c r="V497" i="2"/>
  <c r="T500" i="2"/>
  <c r="W500" i="2"/>
  <c r="P675" i="2"/>
  <c r="I682" i="2"/>
  <c r="V685" i="2"/>
  <c r="T685" i="2"/>
  <c r="I688" i="2"/>
  <c r="I699" i="2"/>
  <c r="I774" i="2"/>
  <c r="V274" i="2"/>
  <c r="W360" i="2"/>
  <c r="V360" i="2"/>
  <c r="I456" i="2"/>
  <c r="O481" i="2"/>
  <c r="P566" i="2"/>
  <c r="I621" i="2"/>
  <c r="T625" i="2"/>
  <c r="I628" i="2"/>
  <c r="I654" i="2"/>
  <c r="V662" i="2"/>
  <c r="T662" i="2"/>
  <c r="I697" i="2"/>
  <c r="M231" i="2"/>
  <c r="V279" i="2"/>
  <c r="W279" i="2"/>
  <c r="T279" i="2"/>
  <c r="W306" i="2"/>
  <c r="V460" i="2"/>
  <c r="T464" i="2"/>
  <c r="W464" i="2"/>
  <c r="V464" i="2"/>
  <c r="V583" i="2"/>
  <c r="T583" i="2"/>
  <c r="I600" i="2"/>
  <c r="T611" i="2"/>
  <c r="W611" i="2" s="1"/>
  <c r="V671" i="2"/>
  <c r="T671" i="2"/>
  <c r="W793" i="2"/>
  <c r="V793" i="2"/>
  <c r="T795" i="2"/>
  <c r="W795" i="2" s="1"/>
  <c r="W77" i="2"/>
  <c r="V77" i="2"/>
  <c r="W140" i="2"/>
  <c r="V140" i="2"/>
  <c r="W212" i="2"/>
  <c r="V232" i="2"/>
  <c r="O231" i="2"/>
  <c r="V259" i="2"/>
  <c r="I453" i="2"/>
  <c r="V543" i="2"/>
  <c r="W543" i="2" s="1"/>
  <c r="I755" i="2"/>
  <c r="P757" i="2"/>
  <c r="T793" i="2"/>
  <c r="W878" i="2"/>
  <c r="V878" i="2"/>
  <c r="T878" i="2"/>
  <c r="P402" i="2"/>
  <c r="M486" i="2"/>
  <c r="T541" i="2"/>
  <c r="V541" i="2"/>
  <c r="I727" i="2"/>
  <c r="P736" i="2"/>
  <c r="P750" i="2"/>
  <c r="T858" i="2"/>
  <c r="W66" i="2"/>
  <c r="V66" i="2"/>
  <c r="T284" i="2"/>
  <c r="T447" i="2"/>
  <c r="W447" i="2"/>
  <c r="V499" i="2"/>
  <c r="V651" i="2"/>
  <c r="I659" i="2"/>
  <c r="I732" i="2"/>
  <c r="P741" i="2"/>
  <c r="W858" i="2"/>
  <c r="V54" i="2"/>
  <c r="T54" i="2"/>
  <c r="W54" i="2"/>
  <c r="V59" i="2"/>
  <c r="T59" i="2"/>
  <c r="V572" i="2"/>
  <c r="T572" i="2"/>
  <c r="W605" i="2"/>
  <c r="I608" i="2"/>
  <c r="P629" i="2"/>
  <c r="I650" i="2"/>
  <c r="V672" i="2"/>
  <c r="W672" i="2" s="1"/>
  <c r="T900" i="2"/>
  <c r="W51" i="2"/>
  <c r="V51" i="2"/>
  <c r="W59" i="2"/>
  <c r="W68" i="2"/>
  <c r="V68" i="2"/>
  <c r="P291" i="2"/>
  <c r="V322" i="2"/>
  <c r="W322" i="2"/>
  <c r="T322" i="2"/>
  <c r="T331" i="2"/>
  <c r="I703" i="2"/>
  <c r="V900" i="2"/>
  <c r="W78" i="2"/>
  <c r="V78" i="2"/>
  <c r="W458" i="2"/>
  <c r="V668" i="2"/>
  <c r="T668" i="2"/>
  <c r="T698" i="2"/>
  <c r="W698" i="2" s="1"/>
  <c r="T714" i="2"/>
  <c r="T833" i="2"/>
  <c r="V839" i="2"/>
  <c r="T164" i="2"/>
  <c r="V285" i="2"/>
  <c r="W285" i="2" s="1"/>
  <c r="W70" i="2"/>
  <c r="V70" i="2"/>
  <c r="T70" i="2"/>
  <c r="V164" i="2"/>
  <c r="T274" i="2"/>
  <c r="W324" i="2"/>
  <c r="V330" i="2"/>
  <c r="T330" i="2"/>
  <c r="O442" i="2"/>
  <c r="T502" i="2"/>
  <c r="T501" i="2" s="1"/>
  <c r="V99" i="2"/>
  <c r="W99" i="2"/>
  <c r="W330" i="2"/>
  <c r="W497" i="2"/>
  <c r="V500" i="2"/>
  <c r="P630" i="2"/>
  <c r="I695" i="2"/>
  <c r="V247" i="2"/>
  <c r="F456" i="2"/>
  <c r="T428" i="2"/>
  <c r="W428" i="2"/>
  <c r="W432" i="2"/>
  <c r="T432" i="2"/>
  <c r="I546" i="2"/>
  <c r="T140" i="2"/>
  <c r="V222" i="2"/>
  <c r="W222" i="2"/>
  <c r="F10" i="2"/>
  <c r="T66" i="2"/>
  <c r="W74" i="2"/>
  <c r="V74" i="2"/>
  <c r="T74" i="2"/>
  <c r="V79" i="2"/>
  <c r="W270" i="2"/>
  <c r="P289" i="2"/>
  <c r="M515" i="2"/>
  <c r="H540" i="2"/>
  <c r="P544" i="2"/>
  <c r="P551" i="2"/>
  <c r="I570" i="2"/>
  <c r="I577" i="2"/>
  <c r="P579" i="2"/>
  <c r="P603" i="2"/>
  <c r="T619" i="2"/>
  <c r="V619" i="2"/>
  <c r="W647" i="2"/>
  <c r="V649" i="2"/>
  <c r="W649" i="2" s="1"/>
  <c r="I655" i="2"/>
  <c r="I599" i="2"/>
  <c r="I634" i="2"/>
  <c r="I641" i="2"/>
  <c r="I646" i="2"/>
  <c r="I648" i="2"/>
  <c r="P655" i="2"/>
  <c r="V669" i="2"/>
  <c r="T669" i="2"/>
  <c r="P688" i="2"/>
  <c r="T703" i="2"/>
  <c r="V703" i="2"/>
  <c r="V809" i="2"/>
  <c r="W809" i="2"/>
  <c r="T29" i="2"/>
  <c r="W29" i="2"/>
  <c r="V276" i="2"/>
  <c r="W276" i="2"/>
  <c r="M309" i="2"/>
  <c r="F379" i="2"/>
  <c r="H379" i="2"/>
  <c r="I604" i="2"/>
  <c r="P627" i="2"/>
  <c r="P643" i="2"/>
  <c r="T663" i="2"/>
  <c r="P745" i="2"/>
  <c r="P763" i="2"/>
  <c r="P777" i="2"/>
  <c r="V782" i="2"/>
  <c r="W782" i="2" s="1"/>
  <c r="P784" i="2"/>
  <c r="T809" i="2"/>
  <c r="I893" i="2"/>
  <c r="I12" i="2"/>
  <c r="V29" i="2"/>
  <c r="V57" i="2"/>
  <c r="W57" i="2"/>
  <c r="W86" i="2"/>
  <c r="V86" i="2"/>
  <c r="T86" i="2"/>
  <c r="W134" i="2"/>
  <c r="T134" i="2"/>
  <c r="P145" i="2"/>
  <c r="P270" i="2"/>
  <c r="T276" i="2"/>
  <c r="W296" i="2"/>
  <c r="O309" i="2"/>
  <c r="V438" i="2"/>
  <c r="V441" i="2"/>
  <c r="T457" i="2"/>
  <c r="V457" i="2"/>
  <c r="P567" i="2"/>
  <c r="V581" i="2"/>
  <c r="W581" i="2" s="1"/>
  <c r="I588" i="2"/>
  <c r="V594" i="2"/>
  <c r="W594" i="2" s="1"/>
  <c r="I623" i="2"/>
  <c r="I630" i="2"/>
  <c r="P632" i="2"/>
  <c r="P634" i="2"/>
  <c r="P641" i="2"/>
  <c r="F652" i="2"/>
  <c r="I658" i="2"/>
  <c r="I662" i="2"/>
  <c r="I668" i="2"/>
  <c r="W682" i="2"/>
  <c r="P686" i="2"/>
  <c r="W688" i="2"/>
  <c r="I750" i="2"/>
  <c r="I766" i="2"/>
  <c r="I783" i="2"/>
  <c r="O784" i="2"/>
  <c r="I146" i="2"/>
  <c r="T207" i="2"/>
  <c r="W207" i="2"/>
  <c r="P397" i="2"/>
  <c r="T410" i="2"/>
  <c r="V410" i="2"/>
  <c r="P563" i="2"/>
  <c r="V565" i="2"/>
  <c r="T565" i="2"/>
  <c r="I626" i="2"/>
  <c r="I714" i="2"/>
  <c r="I723" i="2"/>
  <c r="P727" i="2"/>
  <c r="I753" i="2"/>
  <c r="V881" i="2"/>
  <c r="W881" i="2"/>
  <c r="T881" i="2"/>
  <c r="V21" i="2"/>
  <c r="W21" i="2"/>
  <c r="V114" i="2"/>
  <c r="V207" i="2"/>
  <c r="O291" i="2"/>
  <c r="W300" i="2"/>
  <c r="T305" i="2"/>
  <c r="P335" i="2"/>
  <c r="P328" i="2" s="1"/>
  <c r="I345" i="2"/>
  <c r="W410" i="2"/>
  <c r="O468" i="2"/>
  <c r="I520" i="2"/>
  <c r="P527" i="2"/>
  <c r="P547" i="2"/>
  <c r="I552" i="2"/>
  <c r="I610" i="2"/>
  <c r="I612" i="2"/>
  <c r="T621" i="2"/>
  <c r="V621" i="2"/>
  <c r="W658" i="2"/>
  <c r="I667" i="2"/>
  <c r="W683" i="2"/>
  <c r="P716" i="2"/>
  <c r="I737" i="2"/>
  <c r="P739" i="2"/>
  <c r="V755" i="2"/>
  <c r="T755" i="2"/>
  <c r="T853" i="2"/>
  <c r="V866" i="2"/>
  <c r="T866" i="2"/>
  <c r="P691" i="2"/>
  <c r="P693" i="2"/>
  <c r="P695" i="2"/>
  <c r="I706" i="2"/>
  <c r="I735" i="2"/>
  <c r="I742" i="2"/>
  <c r="P762" i="2"/>
  <c r="I397" i="2"/>
  <c r="O453" i="2"/>
  <c r="V630" i="2"/>
  <c r="T630" i="2"/>
  <c r="I684" i="2"/>
  <c r="P708" i="2"/>
  <c r="I715" i="2"/>
  <c r="P721" i="2"/>
  <c r="T723" i="2"/>
  <c r="W723" i="2" s="1"/>
  <c r="P760" i="2"/>
  <c r="T762" i="2"/>
  <c r="V762" i="2"/>
  <c r="P772" i="2"/>
  <c r="F784" i="2"/>
  <c r="V843" i="2"/>
  <c r="T80" i="2"/>
  <c r="V158" i="2"/>
  <c r="W265" i="2"/>
  <c r="M397" i="2"/>
  <c r="P453" i="2"/>
  <c r="V482" i="2"/>
  <c r="V485" i="2"/>
  <c r="F486" i="2"/>
  <c r="V510" i="2"/>
  <c r="W510" i="2" s="1"/>
  <c r="I528" i="2"/>
  <c r="V534" i="2"/>
  <c r="W534" i="2" s="1"/>
  <c r="I591" i="2"/>
  <c r="T599" i="2"/>
  <c r="W599" i="2" s="1"/>
  <c r="P660" i="2"/>
  <c r="I666" i="2"/>
  <c r="P682" i="2"/>
  <c r="T687" i="2"/>
  <c r="W687" i="2" s="1"/>
  <c r="T691" i="2"/>
  <c r="W691" i="2" s="1"/>
  <c r="T693" i="2"/>
  <c r="I704" i="2"/>
  <c r="P706" i="2"/>
  <c r="I713" i="2"/>
  <c r="T719" i="2"/>
  <c r="W719" i="2" s="1"/>
  <c r="I726" i="2"/>
  <c r="I733" i="2"/>
  <c r="P735" i="2"/>
  <c r="I740" i="2"/>
  <c r="T796" i="2"/>
  <c r="T854" i="2"/>
  <c r="V875" i="2"/>
  <c r="T879" i="2"/>
  <c r="V282" i="2"/>
  <c r="W282" i="2"/>
  <c r="I586" i="2"/>
  <c r="T60" i="2"/>
  <c r="V67" i="2"/>
  <c r="F104" i="2"/>
  <c r="I121" i="2"/>
  <c r="T122" i="2"/>
  <c r="W132" i="2"/>
  <c r="T206" i="2"/>
  <c r="W206" i="2"/>
  <c r="I208" i="2"/>
  <c r="I194" i="2" s="1"/>
  <c r="T272" i="2"/>
  <c r="T275" i="2"/>
  <c r="I289" i="2"/>
  <c r="F371" i="2"/>
  <c r="T430" i="2"/>
  <c r="V459" i="2"/>
  <c r="P462" i="2"/>
  <c r="W482" i="2"/>
  <c r="P489" i="2"/>
  <c r="H515" i="2"/>
  <c r="I526" i="2"/>
  <c r="I535" i="2"/>
  <c r="H536" i="2"/>
  <c r="P543" i="2"/>
  <c r="I571" i="2"/>
  <c r="P575" i="2"/>
  <c r="P591" i="2"/>
  <c r="P604" i="2"/>
  <c r="P615" i="2"/>
  <c r="I622" i="2"/>
  <c r="T628" i="2"/>
  <c r="P662" i="2"/>
  <c r="I690" i="2"/>
  <c r="I696" i="2"/>
  <c r="I698" i="2"/>
  <c r="I702" i="2"/>
  <c r="V708" i="2"/>
  <c r="W708" i="2" s="1"/>
  <c r="I724" i="2"/>
  <c r="F779" i="2"/>
  <c r="M789" i="2"/>
  <c r="V796" i="2"/>
  <c r="I802" i="2"/>
  <c r="V816" i="2"/>
  <c r="W875" i="2"/>
  <c r="V879" i="2"/>
  <c r="P657" i="2"/>
  <c r="P667" i="2"/>
  <c r="I677" i="2"/>
  <c r="I694" i="2"/>
  <c r="I711" i="2"/>
  <c r="I722" i="2"/>
  <c r="I731" i="2"/>
  <c r="I747" i="2"/>
  <c r="I767" i="2"/>
  <c r="P776" i="2"/>
  <c r="P208" i="2"/>
  <c r="P194" i="2" s="1"/>
  <c r="I312" i="2"/>
  <c r="I366" i="2"/>
  <c r="I336" i="2" s="1"/>
  <c r="O397" i="2"/>
  <c r="H456" i="2"/>
  <c r="I517" i="2"/>
  <c r="P524" i="2"/>
  <c r="I529" i="2"/>
  <c r="I542" i="2"/>
  <c r="I549" i="2"/>
  <c r="I565" i="2"/>
  <c r="P569" i="2"/>
  <c r="I574" i="2"/>
  <c r="P587" i="2"/>
  <c r="P602" i="2"/>
  <c r="I620" i="2"/>
  <c r="I633" i="2"/>
  <c r="I642" i="2"/>
  <c r="V653" i="2"/>
  <c r="W653" i="2" s="1"/>
  <c r="V655" i="2"/>
  <c r="P663" i="2"/>
  <c r="I673" i="2"/>
  <c r="I675" i="2"/>
  <c r="I685" i="2"/>
  <c r="I687" i="2"/>
  <c r="I707" i="2"/>
  <c r="P722" i="2"/>
  <c r="I729" i="2"/>
  <c r="T742" i="2"/>
  <c r="W742" i="2" s="1"/>
  <c r="I745" i="2"/>
  <c r="I754" i="2"/>
  <c r="P756" i="2"/>
  <c r="I765" i="2"/>
  <c r="P774" i="2"/>
  <c r="M784" i="2"/>
  <c r="T548" i="2"/>
  <c r="V548" i="2"/>
  <c r="T681" i="2"/>
  <c r="V681" i="2"/>
  <c r="W681" i="2" s="1"/>
  <c r="I780" i="2"/>
  <c r="I779" i="2" s="1"/>
  <c r="H779" i="2"/>
  <c r="T27" i="2"/>
  <c r="V673" i="2"/>
  <c r="W673" i="2" s="1"/>
  <c r="I744" i="2"/>
  <c r="V220" i="2"/>
  <c r="V539" i="2"/>
  <c r="V664" i="2"/>
  <c r="T664" i="2"/>
  <c r="T715" i="2"/>
  <c r="V715" i="2"/>
  <c r="W220" i="2"/>
  <c r="W256" i="2"/>
  <c r="V256" i="2"/>
  <c r="T256" i="2"/>
  <c r="T329" i="2"/>
  <c r="V600" i="2"/>
  <c r="W600" i="2" s="1"/>
  <c r="P711" i="2"/>
  <c r="V844" i="2"/>
  <c r="V870" i="2"/>
  <c r="V65" i="2"/>
  <c r="T208" i="2"/>
  <c r="V208" i="2"/>
  <c r="W298" i="2"/>
  <c r="V298" i="2"/>
  <c r="T298" i="2"/>
  <c r="V309" i="2"/>
  <c r="V329" i="2"/>
  <c r="T335" i="2"/>
  <c r="V335" i="2"/>
  <c r="W446" i="2"/>
  <c r="T454" i="2"/>
  <c r="W454" i="2"/>
  <c r="V454" i="2"/>
  <c r="V453" i="2" s="1"/>
  <c r="T591" i="2"/>
  <c r="W591" i="2" s="1"/>
  <c r="W655" i="2"/>
  <c r="P670" i="2"/>
  <c r="T711" i="2"/>
  <c r="V711" i="2"/>
  <c r="W834" i="2"/>
  <c r="V834" i="2"/>
  <c r="W841" i="2"/>
  <c r="W844" i="2"/>
  <c r="R848" i="2"/>
  <c r="T848" i="2" s="1"/>
  <c r="I848" i="2"/>
  <c r="I846" i="2" s="1"/>
  <c r="H848" i="2"/>
  <c r="F848" i="2"/>
  <c r="F846" i="2" s="1"/>
  <c r="T864" i="2"/>
  <c r="W65" i="2"/>
  <c r="W69" i="2"/>
  <c r="V69" i="2"/>
  <c r="T69" i="2"/>
  <c r="W82" i="2"/>
  <c r="T82" i="2"/>
  <c r="W88" i="2"/>
  <c r="T88" i="2"/>
  <c r="V88" i="2"/>
  <c r="V161" i="2"/>
  <c r="V169" i="2"/>
  <c r="T310" i="2"/>
  <c r="T309" i="2" s="1"/>
  <c r="H328" i="2"/>
  <c r="T452" i="2"/>
  <c r="W452" i="2"/>
  <c r="T657" i="2"/>
  <c r="W657" i="2" s="1"/>
  <c r="I663" i="2"/>
  <c r="P672" i="2"/>
  <c r="V689" i="2"/>
  <c r="T689" i="2"/>
  <c r="P709" i="2"/>
  <c r="T822" i="2"/>
  <c r="T834" i="2"/>
  <c r="W861" i="2"/>
  <c r="V861" i="2"/>
  <c r="V864" i="2"/>
  <c r="W64" i="2"/>
  <c r="V64" i="2"/>
  <c r="T78" i="2"/>
  <c r="V82" i="2"/>
  <c r="T158" i="2"/>
  <c r="W169" i="2"/>
  <c r="I288" i="2"/>
  <c r="T295" i="2"/>
  <c r="W295" i="2"/>
  <c r="V295" i="2"/>
  <c r="W310" i="2"/>
  <c r="W309" i="2" s="1"/>
  <c r="H374" i="2"/>
  <c r="H397" i="2"/>
  <c r="T445" i="2"/>
  <c r="V445" i="2"/>
  <c r="V452" i="2"/>
  <c r="T587" i="2"/>
  <c r="V587" i="2"/>
  <c r="V670" i="2"/>
  <c r="W670" i="2" s="1"/>
  <c r="V822" i="2"/>
  <c r="W855" i="2"/>
  <c r="V855" i="2"/>
  <c r="T855" i="2"/>
  <c r="T861" i="2"/>
  <c r="V36" i="2"/>
  <c r="W36" i="2"/>
  <c r="W20" i="2"/>
  <c r="T89" i="2"/>
  <c r="W244" i="2"/>
  <c r="V244" i="2"/>
  <c r="M336" i="2"/>
  <c r="T679" i="2"/>
  <c r="W679" i="2" s="1"/>
  <c r="V27" i="2"/>
  <c r="W56" i="2"/>
  <c r="V56" i="2"/>
  <c r="T506" i="2"/>
  <c r="W506" i="2"/>
  <c r="T530" i="2"/>
  <c r="V530" i="2"/>
  <c r="T659" i="2"/>
  <c r="V659" i="2"/>
  <c r="V697" i="2"/>
  <c r="T697" i="2"/>
  <c r="V802" i="2"/>
  <c r="T802" i="2"/>
  <c r="W802" i="2" s="1"/>
  <c r="T52" i="2"/>
  <c r="T56" i="2"/>
  <c r="T84" i="2"/>
  <c r="W84" i="2"/>
  <c r="V84" i="2"/>
  <c r="W359" i="2"/>
  <c r="V359" i="2"/>
  <c r="T359" i="2"/>
  <c r="M379" i="2"/>
  <c r="V637" i="2"/>
  <c r="W637" i="2" s="1"/>
  <c r="W645" i="2"/>
  <c r="W651" i="2"/>
  <c r="V734" i="2"/>
  <c r="T734" i="2"/>
  <c r="T787" i="2"/>
  <c r="V787" i="2"/>
  <c r="H10" i="2"/>
  <c r="V52" i="2"/>
  <c r="T77" i="2"/>
  <c r="W121" i="2"/>
  <c r="V150" i="2"/>
  <c r="W150" i="2"/>
  <c r="W354" i="2"/>
  <c r="V354" i="2"/>
  <c r="O379" i="2"/>
  <c r="I379" i="2"/>
  <c r="T440" i="2"/>
  <c r="W440" i="2"/>
  <c r="V440" i="2"/>
  <c r="O456" i="2"/>
  <c r="T472" i="2"/>
  <c r="V472" i="2"/>
  <c r="T499" i="2"/>
  <c r="I683" i="2"/>
  <c r="V778" i="2"/>
  <c r="W778" i="2" s="1"/>
  <c r="W787" i="2"/>
  <c r="V89" i="2"/>
  <c r="V116" i="2"/>
  <c r="W116" i="2"/>
  <c r="T116" i="2"/>
  <c r="F194" i="2"/>
  <c r="F312" i="2"/>
  <c r="I593" i="2"/>
  <c r="T596" i="2"/>
  <c r="W596" i="2" s="1"/>
  <c r="I678" i="2"/>
  <c r="P374" i="2"/>
  <c r="V446" i="2"/>
  <c r="T450" i="2"/>
  <c r="W450" i="2"/>
  <c r="V450" i="2"/>
  <c r="V602" i="2"/>
  <c r="I672" i="2"/>
  <c r="W81" i="2"/>
  <c r="V81" i="2"/>
  <c r="T81" i="2"/>
  <c r="P379" i="2"/>
  <c r="P456" i="2"/>
  <c r="V686" i="2"/>
  <c r="T686" i="2"/>
  <c r="T51" i="2"/>
  <c r="T232" i="2"/>
  <c r="F402" i="2"/>
  <c r="W409" i="2"/>
  <c r="V409" i="2"/>
  <c r="T409" i="2"/>
  <c r="W461" i="2"/>
  <c r="I496" i="2"/>
  <c r="I544" i="2"/>
  <c r="V610" i="2"/>
  <c r="T610" i="2"/>
  <c r="P681" i="2"/>
  <c r="I728" i="2"/>
  <c r="T743" i="2"/>
  <c r="W743" i="2" s="1"/>
  <c r="I777" i="2"/>
  <c r="V730" i="2"/>
  <c r="T730" i="2"/>
  <c r="P742" i="2"/>
  <c r="P771" i="2"/>
  <c r="V24" i="2"/>
  <c r="W24" i="2"/>
  <c r="W128" i="2"/>
  <c r="V128" i="2"/>
  <c r="T128" i="2"/>
  <c r="T219" i="2"/>
  <c r="V219" i="2"/>
  <c r="H312" i="2"/>
  <c r="H402" i="2"/>
  <c r="F481" i="2"/>
  <c r="O496" i="2"/>
  <c r="P624" i="2"/>
  <c r="I660" i="2"/>
  <c r="P738" i="2"/>
  <c r="V744" i="2"/>
  <c r="T744" i="2"/>
  <c r="P751" i="2"/>
  <c r="M768" i="2"/>
  <c r="W821" i="2"/>
  <c r="T821" i="2"/>
  <c r="W50" i="2"/>
  <c r="V50" i="2"/>
  <c r="W62" i="2"/>
  <c r="V62" i="2"/>
  <c r="T72" i="2"/>
  <c r="T76" i="2"/>
  <c r="W219" i="2"/>
  <c r="M209" i="2"/>
  <c r="T273" i="2"/>
  <c r="H291" i="2"/>
  <c r="W299" i="2"/>
  <c r="T299" i="2"/>
  <c r="M328" i="2"/>
  <c r="T351" i="2"/>
  <c r="W364" i="2"/>
  <c r="V364" i="2"/>
  <c r="I402" i="2"/>
  <c r="T424" i="2"/>
  <c r="W424" i="2"/>
  <c r="V424" i="2"/>
  <c r="V522" i="2"/>
  <c r="W522" i="2" s="1"/>
  <c r="T579" i="2"/>
  <c r="W579" i="2" s="1"/>
  <c r="M558" i="2"/>
  <c r="T632" i="2"/>
  <c r="V632" i="2"/>
  <c r="T654" i="2"/>
  <c r="W654" i="2" s="1"/>
  <c r="T656" i="2"/>
  <c r="V656" i="2"/>
  <c r="P676" i="2"/>
  <c r="P698" i="2"/>
  <c r="P702" i="2"/>
  <c r="P724" i="2"/>
  <c r="T736" i="2"/>
  <c r="W736" i="2" s="1"/>
  <c r="V740" i="2"/>
  <c r="T740" i="2"/>
  <c r="V771" i="2"/>
  <c r="W771" i="2" s="1"/>
  <c r="T773" i="2"/>
  <c r="V773" i="2"/>
  <c r="V821" i="2"/>
  <c r="T874" i="2"/>
  <c r="V874" i="2"/>
  <c r="W874" i="2"/>
  <c r="V894" i="2"/>
  <c r="T894" i="2"/>
  <c r="T893" i="2" s="1"/>
  <c r="T50" i="2"/>
  <c r="T58" i="2"/>
  <c r="T62" i="2"/>
  <c r="V72" i="2"/>
  <c r="V76" i="2"/>
  <c r="W110" i="2"/>
  <c r="T110" i="2"/>
  <c r="W152" i="2"/>
  <c r="T152" i="2"/>
  <c r="V211" i="2"/>
  <c r="W273" i="2"/>
  <c r="F291" i="2"/>
  <c r="V299" i="2"/>
  <c r="M312" i="2"/>
  <c r="V348" i="2"/>
  <c r="V351" i="2"/>
  <c r="T364" i="2"/>
  <c r="M402" i="2"/>
  <c r="T451" i="2"/>
  <c r="W451" i="2"/>
  <c r="P481" i="2"/>
  <c r="V517" i="2"/>
  <c r="W517" i="2" s="1"/>
  <c r="V624" i="2"/>
  <c r="W624" i="2" s="1"/>
  <c r="T648" i="2"/>
  <c r="W648" i="2" s="1"/>
  <c r="P650" i="2"/>
  <c r="I653" i="2"/>
  <c r="W674" i="2"/>
  <c r="I680" i="2"/>
  <c r="P687" i="2"/>
  <c r="V692" i="2"/>
  <c r="T692" i="2"/>
  <c r="V704" i="2"/>
  <c r="T704" i="2"/>
  <c r="V718" i="2"/>
  <c r="W718" i="2" s="1"/>
  <c r="T738" i="2"/>
  <c r="W738" i="2" s="1"/>
  <c r="V766" i="2"/>
  <c r="W766" i="2" s="1"/>
  <c r="O789" i="2"/>
  <c r="T808" i="2"/>
  <c r="M846" i="2"/>
  <c r="W860" i="2"/>
  <c r="V860" i="2"/>
  <c r="T860" i="2"/>
  <c r="W894" i="2"/>
  <c r="V58" i="2"/>
  <c r="T71" i="2"/>
  <c r="T83" i="2"/>
  <c r="H104" i="2"/>
  <c r="V110" i="2"/>
  <c r="T143" i="2"/>
  <c r="V152" i="2"/>
  <c r="O209" i="2"/>
  <c r="W211" i="2"/>
  <c r="T280" i="2"/>
  <c r="O312" i="2"/>
  <c r="O402" i="2"/>
  <c r="V451" i="2"/>
  <c r="P468" i="2"/>
  <c r="W473" i="2"/>
  <c r="W478" i="2"/>
  <c r="M481" i="2"/>
  <c r="I518" i="2"/>
  <c r="P614" i="2"/>
  <c r="W660" i="2"/>
  <c r="T676" i="2"/>
  <c r="W676" i="2" s="1"/>
  <c r="V716" i="2"/>
  <c r="W716" i="2" s="1"/>
  <c r="V722" i="2"/>
  <c r="T722" i="2"/>
  <c r="I756" i="2"/>
  <c r="V808" i="2"/>
  <c r="W818" i="2"/>
  <c r="V818" i="2"/>
  <c r="T818" i="2"/>
  <c r="V71" i="2"/>
  <c r="V83" i="2"/>
  <c r="W87" i="2"/>
  <c r="V87" i="2"/>
  <c r="T87" i="2"/>
  <c r="V143" i="2"/>
  <c r="V280" i="2"/>
  <c r="I291" i="2"/>
  <c r="P312" i="2"/>
  <c r="M371" i="2"/>
  <c r="O462" i="2"/>
  <c r="H521" i="2"/>
  <c r="V569" i="2"/>
  <c r="T569" i="2"/>
  <c r="T614" i="2"/>
  <c r="V614" i="2"/>
  <c r="V758" i="2"/>
  <c r="T758" i="2"/>
  <c r="W758" i="2" s="1"/>
  <c r="O846" i="2"/>
  <c r="W75" i="2"/>
  <c r="V75" i="2"/>
  <c r="T75" i="2"/>
  <c r="V132" i="2"/>
  <c r="H194" i="2"/>
  <c r="T210" i="2"/>
  <c r="V210" i="2"/>
  <c r="W218" i="2"/>
  <c r="V218" i="2"/>
  <c r="T218" i="2"/>
  <c r="M291" i="2"/>
  <c r="T334" i="2"/>
  <c r="O371" i="2"/>
  <c r="F397" i="2"/>
  <c r="O449" i="2"/>
  <c r="I468" i="2"/>
  <c r="P513" i="2"/>
  <c r="I516" i="2"/>
  <c r="P596" i="2"/>
  <c r="I649" i="2"/>
  <c r="P729" i="2"/>
  <c r="P805" i="2"/>
  <c r="W820" i="2"/>
  <c r="T820" i="2"/>
  <c r="V820" i="2"/>
  <c r="W882" i="2"/>
  <c r="V882" i="2"/>
  <c r="P13" i="2"/>
  <c r="P121" i="2"/>
  <c r="I145" i="2"/>
  <c r="V212" i="2"/>
  <c r="P287" i="2"/>
  <c r="O328" i="2"/>
  <c r="W346" i="2"/>
  <c r="V443" i="2"/>
  <c r="V447" i="2"/>
  <c r="M456" i="2"/>
  <c r="W485" i="2"/>
  <c r="P486" i="2"/>
  <c r="P530" i="2"/>
  <c r="P532" i="2"/>
  <c r="V545" i="2"/>
  <c r="W545" i="2" s="1"/>
  <c r="I550" i="2"/>
  <c r="I554" i="2"/>
  <c r="I556" i="2"/>
  <c r="T560" i="2"/>
  <c r="W560" i="2" s="1"/>
  <c r="T566" i="2"/>
  <c r="W566" i="2" s="1"/>
  <c r="V568" i="2"/>
  <c r="T568" i="2"/>
  <c r="I589" i="2"/>
  <c r="I596" i="2"/>
  <c r="V603" i="2"/>
  <c r="W603" i="2" s="1"/>
  <c r="P607" i="2"/>
  <c r="I614" i="2"/>
  <c r="I616" i="2"/>
  <c r="I645" i="2"/>
  <c r="V646" i="2"/>
  <c r="W646" i="2" s="1"/>
  <c r="W663" i="2"/>
  <c r="T666" i="2"/>
  <c r="W666" i="2" s="1"/>
  <c r="V677" i="2"/>
  <c r="W677" i="2" s="1"/>
  <c r="V701" i="2"/>
  <c r="W701" i="2" s="1"/>
  <c r="W726" i="2"/>
  <c r="V728" i="2"/>
  <c r="T728" i="2"/>
  <c r="V819" i="2"/>
  <c r="W885" i="2"/>
  <c r="I120" i="2"/>
  <c r="P146" i="2"/>
  <c r="P345" i="2"/>
  <c r="W498" i="2"/>
  <c r="T498" i="2"/>
  <c r="T496" i="2" s="1"/>
  <c r="P529" i="2"/>
  <c r="T546" i="2"/>
  <c r="V546" i="2"/>
  <c r="I551" i="2"/>
  <c r="I553" i="2"/>
  <c r="I562" i="2"/>
  <c r="P582" i="2"/>
  <c r="P595" i="2"/>
  <c r="P599" i="2"/>
  <c r="I601" i="2"/>
  <c r="P661" i="2"/>
  <c r="P664" i="2"/>
  <c r="P704" i="2"/>
  <c r="P733" i="2"/>
  <c r="P759" i="2"/>
  <c r="I770" i="2"/>
  <c r="I772" i="2"/>
  <c r="I794" i="2"/>
  <c r="W807" i="2"/>
  <c r="T807" i="2"/>
  <c r="O890" i="2"/>
  <c r="V108" i="2"/>
  <c r="P120" i="2"/>
  <c r="V134" i="2"/>
  <c r="V278" i="2"/>
  <c r="V284" i="2"/>
  <c r="F328" i="2"/>
  <c r="V333" i="2"/>
  <c r="M420" i="2"/>
  <c r="V432" i="2"/>
  <c r="P525" i="2"/>
  <c r="T538" i="2"/>
  <c r="T536" i="2" s="1"/>
  <c r="V538" i="2"/>
  <c r="O91" i="2"/>
  <c r="F91" i="2"/>
  <c r="W205" i="2"/>
  <c r="V272" i="2"/>
  <c r="I328" i="2"/>
  <c r="W439" i="2"/>
  <c r="M442" i="2"/>
  <c r="W460" i="2"/>
  <c r="W483" i="2"/>
  <c r="W505" i="2"/>
  <c r="P578" i="2"/>
  <c r="I627" i="2"/>
  <c r="P649" i="2"/>
  <c r="I651" i="2"/>
  <c r="P658" i="2"/>
  <c r="V735" i="2"/>
  <c r="T735" i="2"/>
  <c r="P767" i="2"/>
  <c r="I776" i="2"/>
  <c r="P782" i="2"/>
  <c r="W19" i="2"/>
  <c r="T41" i="2"/>
  <c r="T49" i="2"/>
  <c r="T55" i="2"/>
  <c r="T61" i="2"/>
  <c r="W105" i="2"/>
  <c r="P144" i="2"/>
  <c r="T146" i="2"/>
  <c r="W146" i="2" s="1"/>
  <c r="T176" i="2"/>
  <c r="T271" i="2"/>
  <c r="T277" i="2"/>
  <c r="T283" i="2"/>
  <c r="I287" i="2"/>
  <c r="T323" i="2"/>
  <c r="T332" i="2"/>
  <c r="V363" i="2"/>
  <c r="T368" i="2"/>
  <c r="M423" i="2"/>
  <c r="T431" i="2"/>
  <c r="V444" i="2"/>
  <c r="V448" i="2"/>
  <c r="T479" i="2"/>
  <c r="O503" i="2"/>
  <c r="O509" i="2"/>
  <c r="P512" i="2"/>
  <c r="P545" i="2"/>
  <c r="P549" i="2"/>
  <c r="P555" i="2"/>
  <c r="P560" i="2"/>
  <c r="I581" i="2"/>
  <c r="V606" i="2"/>
  <c r="W606" i="2" s="1"/>
  <c r="P611" i="2"/>
  <c r="P621" i="2"/>
  <c r="P625" i="2"/>
  <c r="T661" i="2"/>
  <c r="W661" i="2" s="1"/>
  <c r="P669" i="2"/>
  <c r="I674" i="2"/>
  <c r="V675" i="2"/>
  <c r="W675" i="2" s="1"/>
  <c r="T680" i="2"/>
  <c r="W680" i="2" s="1"/>
  <c r="P685" i="2"/>
  <c r="P696" i="2"/>
  <c r="I734" i="2"/>
  <c r="T748" i="2"/>
  <c r="W748" i="2" s="1"/>
  <c r="T750" i="2"/>
  <c r="W750" i="2" s="1"/>
  <c r="V765" i="2"/>
  <c r="W765" i="2" s="1"/>
  <c r="T767" i="2"/>
  <c r="V767" i="2"/>
  <c r="H768" i="2"/>
  <c r="V780" i="2"/>
  <c r="W780" i="2" s="1"/>
  <c r="T852" i="2"/>
  <c r="W853" i="2"/>
  <c r="T856" i="2"/>
  <c r="F887" i="2"/>
  <c r="F868" i="2" s="1"/>
  <c r="T888" i="2"/>
  <c r="P897" i="2"/>
  <c r="I13" i="2"/>
  <c r="V41" i="2"/>
  <c r="V49" i="2"/>
  <c r="V55" i="2"/>
  <c r="V61" i="2"/>
  <c r="V176" i="2"/>
  <c r="V271" i="2"/>
  <c r="V277" i="2"/>
  <c r="V283" i="2"/>
  <c r="V323" i="2"/>
  <c r="V332" i="2"/>
  <c r="V368" i="2"/>
  <c r="F420" i="2"/>
  <c r="V431" i="2"/>
  <c r="W444" i="2"/>
  <c r="W448" i="2"/>
  <c r="M449" i="2"/>
  <c r="F453" i="2"/>
  <c r="F521" i="2"/>
  <c r="F536" i="2"/>
  <c r="I539" i="2"/>
  <c r="P568" i="2"/>
  <c r="P570" i="2"/>
  <c r="P572" i="2"/>
  <c r="T588" i="2"/>
  <c r="V588" i="2"/>
  <c r="P605" i="2"/>
  <c r="I607" i="2"/>
  <c r="W669" i="2"/>
  <c r="T786" i="2"/>
  <c r="T784" i="2" s="1"/>
  <c r="W786" i="2"/>
  <c r="V786" i="2"/>
  <c r="W824" i="2"/>
  <c r="V824" i="2"/>
  <c r="T824" i="2"/>
  <c r="V852" i="2"/>
  <c r="V856" i="2"/>
  <c r="V888" i="2"/>
  <c r="T898" i="2"/>
  <c r="W898" i="2"/>
  <c r="V898" i="2"/>
  <c r="F336" i="2"/>
  <c r="F374" i="2"/>
  <c r="V576" i="2"/>
  <c r="T576" i="2"/>
  <c r="I705" i="2"/>
  <c r="V710" i="2"/>
  <c r="W710" i="2" s="1"/>
  <c r="P712" i="2"/>
  <c r="T724" i="2"/>
  <c r="W724" i="2" s="1"/>
  <c r="P728" i="2"/>
  <c r="T752" i="2"/>
  <c r="W752" i="2" s="1"/>
  <c r="P758" i="2"/>
  <c r="F768" i="2"/>
  <c r="V772" i="2"/>
  <c r="W772" i="2" s="1"/>
  <c r="P778" i="2"/>
  <c r="I795" i="2"/>
  <c r="H789" i="2"/>
  <c r="T819" i="2"/>
  <c r="V885" i="2"/>
  <c r="I519" i="2"/>
  <c r="P531" i="2"/>
  <c r="O536" i="2"/>
  <c r="P552" i="2"/>
  <c r="P583" i="2"/>
  <c r="I592" i="2"/>
  <c r="P601" i="2"/>
  <c r="P608" i="2"/>
  <c r="P656" i="2"/>
  <c r="P659" i="2"/>
  <c r="P710" i="2"/>
  <c r="P715" i="2"/>
  <c r="P770" i="2"/>
  <c r="I784" i="2"/>
  <c r="P794" i="2"/>
  <c r="P789" i="2" s="1"/>
  <c r="O805" i="2"/>
  <c r="M825" i="2"/>
  <c r="P846" i="2"/>
  <c r="O825" i="2"/>
  <c r="P893" i="2"/>
  <c r="P890" i="2" s="1"/>
  <c r="I513" i="2"/>
  <c r="I530" i="2"/>
  <c r="I532" i="2"/>
  <c r="I543" i="2"/>
  <c r="I545" i="2"/>
  <c r="I573" i="2"/>
  <c r="I594" i="2"/>
  <c r="I613" i="2"/>
  <c r="I615" i="2"/>
  <c r="P645" i="2"/>
  <c r="P674" i="2"/>
  <c r="P680" i="2"/>
  <c r="P683" i="2"/>
  <c r="W690" i="2"/>
  <c r="W693" i="2"/>
  <c r="P705" i="2"/>
  <c r="P732" i="2"/>
  <c r="P737" i="2"/>
  <c r="P746" i="2"/>
  <c r="P748" i="2"/>
  <c r="T760" i="2"/>
  <c r="W760" i="2" s="1"/>
  <c r="P764" i="2"/>
  <c r="P766" i="2"/>
  <c r="V770" i="2"/>
  <c r="W770" i="2" s="1"/>
  <c r="V775" i="2"/>
  <c r="W775" i="2" s="1"/>
  <c r="T814" i="2"/>
  <c r="T816" i="2"/>
  <c r="V833" i="2"/>
  <c r="W843" i="2"/>
  <c r="T849" i="2"/>
  <c r="W602" i="2"/>
  <c r="I10" i="2"/>
  <c r="T616" i="2"/>
  <c r="V616" i="2"/>
  <c r="W38" i="2"/>
  <c r="V38" i="2"/>
  <c r="W124" i="2"/>
  <c r="V124" i="2"/>
  <c r="T124" i="2"/>
  <c r="T157" i="2"/>
  <c r="T168" i="2"/>
  <c r="W201" i="2"/>
  <c r="V201" i="2"/>
  <c r="T217" i="2"/>
  <c r="T564" i="2"/>
  <c r="W564" i="2" s="1"/>
  <c r="V618" i="2"/>
  <c r="T618" i="2"/>
  <c r="T634" i="2"/>
  <c r="W634" i="2" s="1"/>
  <c r="M652" i="2"/>
  <c r="T746" i="2"/>
  <c r="W746" i="2" s="1"/>
  <c r="V14" i="2"/>
  <c r="T14" i="2"/>
  <c r="V168" i="2"/>
  <c r="T201" i="2"/>
  <c r="T362" i="2"/>
  <c r="V408" i="2"/>
  <c r="V490" i="2"/>
  <c r="W490" i="2"/>
  <c r="T490" i="2"/>
  <c r="I512" i="2"/>
  <c r="F509" i="2"/>
  <c r="I580" i="2"/>
  <c r="H558" i="2"/>
  <c r="V643" i="2"/>
  <c r="T643" i="2"/>
  <c r="P647" i="2"/>
  <c r="P677" i="2"/>
  <c r="V753" i="2"/>
  <c r="T753" i="2"/>
  <c r="W835" i="2"/>
  <c r="T835" i="2"/>
  <c r="V835" i="2"/>
  <c r="W14" i="2"/>
  <c r="V113" i="2"/>
  <c r="W157" i="2"/>
  <c r="F109" i="2"/>
  <c r="W214" i="2"/>
  <c r="W234" i="2"/>
  <c r="V234" i="2"/>
  <c r="T234" i="2"/>
  <c r="T243" i="2"/>
  <c r="W246" i="2"/>
  <c r="V246" i="2"/>
  <c r="T246" i="2"/>
  <c r="T255" i="2"/>
  <c r="V293" i="2"/>
  <c r="T406" i="2"/>
  <c r="W408" i="2"/>
  <c r="I619" i="2"/>
  <c r="P713" i="2"/>
  <c r="W799" i="2"/>
  <c r="T799" i="2"/>
  <c r="V799" i="2"/>
  <c r="V829" i="2"/>
  <c r="V832" i="2"/>
  <c r="W832" i="2"/>
  <c r="T832" i="2"/>
  <c r="T842" i="2"/>
  <c r="V842" i="2"/>
  <c r="W842" i="2"/>
  <c r="T127" i="2"/>
  <c r="W142" i="2"/>
  <c r="V142" i="2"/>
  <c r="T142" i="2"/>
  <c r="V156" i="2"/>
  <c r="W186" i="2"/>
  <c r="V186" i="2"/>
  <c r="T186" i="2"/>
  <c r="V216" i="2"/>
  <c r="T252" i="2"/>
  <c r="T380" i="2"/>
  <c r="W419" i="2"/>
  <c r="I522" i="2"/>
  <c r="T601" i="2"/>
  <c r="T613" i="2"/>
  <c r="W613" i="2" s="1"/>
  <c r="F635" i="2"/>
  <c r="V720" i="2"/>
  <c r="T720" i="2"/>
  <c r="O768" i="2"/>
  <c r="P769" i="2"/>
  <c r="W829" i="2"/>
  <c r="V138" i="2"/>
  <c r="V145" i="2"/>
  <c r="W145" i="2" s="1"/>
  <c r="V240" i="2"/>
  <c r="W355" i="2"/>
  <c r="V355" i="2"/>
  <c r="T355" i="2"/>
  <c r="T372" i="2"/>
  <c r="T371" i="2" s="1"/>
  <c r="V375" i="2"/>
  <c r="V376" i="2"/>
  <c r="V377" i="2"/>
  <c r="V378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5" i="2"/>
  <c r="V396" i="2"/>
  <c r="V398" i="2"/>
  <c r="V399" i="2"/>
  <c r="V400" i="2"/>
  <c r="V401" i="2"/>
  <c r="V403" i="2"/>
  <c r="V404" i="2"/>
  <c r="V405" i="2"/>
  <c r="W406" i="2"/>
  <c r="T416" i="2"/>
  <c r="V417" i="2"/>
  <c r="W418" i="2"/>
  <c r="V467" i="2"/>
  <c r="O558" i="2"/>
  <c r="V631" i="2"/>
  <c r="T631" i="2"/>
  <c r="P690" i="2"/>
  <c r="V43" i="2"/>
  <c r="T43" i="2"/>
  <c r="H91" i="2"/>
  <c r="W112" i="2"/>
  <c r="V112" i="2"/>
  <c r="T112" i="2"/>
  <c r="T163" i="2"/>
  <c r="H231" i="2"/>
  <c r="W303" i="2"/>
  <c r="V303" i="2"/>
  <c r="T303" i="2"/>
  <c r="V320" i="2"/>
  <c r="V373" i="2"/>
  <c r="W375" i="2"/>
  <c r="W377" i="2"/>
  <c r="W378" i="2"/>
  <c r="W380" i="2"/>
  <c r="W383" i="2"/>
  <c r="W385" i="2"/>
  <c r="W386" i="2"/>
  <c r="W388" i="2"/>
  <c r="W391" i="2"/>
  <c r="W393" i="2"/>
  <c r="W395" i="2"/>
  <c r="W396" i="2"/>
  <c r="W398" i="2"/>
  <c r="W400" i="2"/>
  <c r="W404" i="2"/>
  <c r="W405" i="2"/>
  <c r="V416" i="2"/>
  <c r="H496" i="2"/>
  <c r="V585" i="2"/>
  <c r="T585" i="2"/>
  <c r="M597" i="2"/>
  <c r="H635" i="2"/>
  <c r="V694" i="2"/>
  <c r="T694" i="2"/>
  <c r="V739" i="2"/>
  <c r="T739" i="2"/>
  <c r="V785" i="2"/>
  <c r="P825" i="2"/>
  <c r="W43" i="2"/>
  <c r="T251" i="2"/>
  <c r="W254" i="2"/>
  <c r="V254" i="2"/>
  <c r="T254" i="2"/>
  <c r="T269" i="2"/>
  <c r="T318" i="2"/>
  <c r="W320" i="2"/>
  <c r="W373" i="2"/>
  <c r="W371" i="2" s="1"/>
  <c r="T414" i="2"/>
  <c r="I495" i="2"/>
  <c r="R495" i="2"/>
  <c r="H495" i="2"/>
  <c r="T549" i="2"/>
  <c r="V549" i="2"/>
  <c r="P718" i="2"/>
  <c r="V137" i="2"/>
  <c r="W182" i="2"/>
  <c r="V182" i="2"/>
  <c r="T182" i="2"/>
  <c r="T248" i="2"/>
  <c r="T367" i="2"/>
  <c r="W367" i="2" s="1"/>
  <c r="W415" i="2"/>
  <c r="F449" i="2"/>
  <c r="M496" i="2"/>
  <c r="T573" i="2"/>
  <c r="W573" i="2" s="1"/>
  <c r="V575" i="2"/>
  <c r="T575" i="2"/>
  <c r="P612" i="2"/>
  <c r="P626" i="2"/>
  <c r="M635" i="2"/>
  <c r="P665" i="2"/>
  <c r="P689" i="2"/>
  <c r="V707" i="2"/>
  <c r="W707" i="2" s="1"/>
  <c r="P749" i="2"/>
  <c r="P754" i="2"/>
  <c r="W813" i="2"/>
  <c r="T813" i="2"/>
  <c r="V46" i="2"/>
  <c r="T46" i="2"/>
  <c r="W46" i="2"/>
  <c r="T103" i="2"/>
  <c r="T133" i="2"/>
  <c r="V162" i="2"/>
  <c r="V308" i="2"/>
  <c r="T317" i="2"/>
  <c r="W318" i="2"/>
  <c r="V338" i="2"/>
  <c r="T338" i="2"/>
  <c r="W338" i="2"/>
  <c r="T347" i="2"/>
  <c r="T412" i="2"/>
  <c r="V413" i="2"/>
  <c r="W414" i="2"/>
  <c r="V435" i="2"/>
  <c r="T435" i="2"/>
  <c r="H449" i="2"/>
  <c r="W477" i="2"/>
  <c r="V518" i="2"/>
  <c r="W518" i="2" s="1"/>
  <c r="T520" i="2"/>
  <c r="V520" i="2"/>
  <c r="T535" i="2"/>
  <c r="V535" i="2"/>
  <c r="P637" i="2"/>
  <c r="V639" i="2"/>
  <c r="T639" i="2"/>
  <c r="V759" i="2"/>
  <c r="T759" i="2"/>
  <c r="T764" i="2"/>
  <c r="V764" i="2"/>
  <c r="W764" i="2" s="1"/>
  <c r="V813" i="2"/>
  <c r="I827" i="2"/>
  <c r="H827" i="2"/>
  <c r="H825" i="2" s="1"/>
  <c r="F827" i="2"/>
  <c r="F825" i="2" s="1"/>
  <c r="R827" i="2"/>
  <c r="O10" i="2"/>
  <c r="T28" i="2"/>
  <c r="T39" i="2"/>
  <c r="W40" i="2"/>
  <c r="V103" i="2"/>
  <c r="O104" i="2"/>
  <c r="M109" i="2"/>
  <c r="V115" i="2"/>
  <c r="V125" i="2"/>
  <c r="V133" i="2"/>
  <c r="T150" i="2"/>
  <c r="W151" i="2"/>
  <c r="W154" i="2"/>
  <c r="V154" i="2"/>
  <c r="T154" i="2"/>
  <c r="W162" i="2"/>
  <c r="V173" i="2"/>
  <c r="M194" i="2"/>
  <c r="W268" i="2"/>
  <c r="V268" i="2"/>
  <c r="T288" i="2"/>
  <c r="W288" i="2" s="1"/>
  <c r="T296" i="2"/>
  <c r="V297" i="2"/>
  <c r="T306" i="2"/>
  <c r="V307" i="2"/>
  <c r="W308" i="2"/>
  <c r="V317" i="2"/>
  <c r="V347" i="2"/>
  <c r="T411" i="2"/>
  <c r="V412" i="2"/>
  <c r="W413" i="2"/>
  <c r="W435" i="2"/>
  <c r="R437" i="2"/>
  <c r="H437" i="2"/>
  <c r="F437" i="2"/>
  <c r="V524" i="2"/>
  <c r="W524" i="2" s="1"/>
  <c r="I625" i="2"/>
  <c r="P648" i="2"/>
  <c r="I815" i="2"/>
  <c r="H815" i="2"/>
  <c r="H805" i="2" s="1"/>
  <c r="R815" i="2"/>
  <c r="W184" i="2"/>
  <c r="V184" i="2"/>
  <c r="T184" i="2"/>
  <c r="W190" i="2"/>
  <c r="V190" i="2"/>
  <c r="T190" i="2"/>
  <c r="V570" i="2"/>
  <c r="T570" i="2"/>
  <c r="W16" i="2"/>
  <c r="V16" i="2"/>
  <c r="T16" i="2"/>
  <c r="T149" i="2"/>
  <c r="V172" i="2"/>
  <c r="W172" i="2"/>
  <c r="T172" i="2"/>
  <c r="T214" i="2"/>
  <c r="V327" i="2"/>
  <c r="T327" i="2"/>
  <c r="W327" i="2"/>
  <c r="T38" i="2"/>
  <c r="T113" i="2"/>
  <c r="T131" i="2"/>
  <c r="T139" i="2"/>
  <c r="V149" i="2"/>
  <c r="V217" i="2"/>
  <c r="T293" i="2"/>
  <c r="W304" i="2"/>
  <c r="V304" i="2"/>
  <c r="T407" i="2"/>
  <c r="T419" i="2"/>
  <c r="R433" i="2"/>
  <c r="I433" i="2"/>
  <c r="H433" i="2"/>
  <c r="F433" i="2"/>
  <c r="V532" i="2"/>
  <c r="W532" i="2" s="1"/>
  <c r="P538" i="2"/>
  <c r="V550" i="2"/>
  <c r="W550" i="2" s="1"/>
  <c r="P590" i="2"/>
  <c r="P653" i="2"/>
  <c r="T700" i="2"/>
  <c r="W700" i="2" s="1"/>
  <c r="P726" i="2"/>
  <c r="P755" i="2"/>
  <c r="W26" i="2"/>
  <c r="V26" i="2"/>
  <c r="T34" i="2"/>
  <c r="W107" i="2"/>
  <c r="V107" i="2"/>
  <c r="T120" i="2"/>
  <c r="W120" i="2" s="1"/>
  <c r="V131" i="2"/>
  <c r="V139" i="2"/>
  <c r="T156" i="2"/>
  <c r="W160" i="2"/>
  <c r="V160" i="2"/>
  <c r="T160" i="2"/>
  <c r="W189" i="2"/>
  <c r="V189" i="2"/>
  <c r="T189" i="2"/>
  <c r="W192" i="2"/>
  <c r="V192" i="2"/>
  <c r="T216" i="2"/>
  <c r="W258" i="2"/>
  <c r="V258" i="2"/>
  <c r="T258" i="2"/>
  <c r="V267" i="2"/>
  <c r="W267" i="2"/>
  <c r="T267" i="2"/>
  <c r="V287" i="2"/>
  <c r="T287" i="2"/>
  <c r="T304" i="2"/>
  <c r="W315" i="2"/>
  <c r="V315" i="2"/>
  <c r="T315" i="2"/>
  <c r="V342" i="2"/>
  <c r="T342" i="2"/>
  <c r="T358" i="2"/>
  <c r="V362" i="2"/>
  <c r="V407" i="2"/>
  <c r="T418" i="2"/>
  <c r="F423" i="2"/>
  <c r="T484" i="2"/>
  <c r="T481" i="2" s="1"/>
  <c r="W484" i="2"/>
  <c r="V484" i="2"/>
  <c r="T26" i="2"/>
  <c r="V34" i="2"/>
  <c r="T107" i="2"/>
  <c r="T138" i="2"/>
  <c r="T167" i="2"/>
  <c r="T175" i="2"/>
  <c r="W180" i="2"/>
  <c r="V180" i="2"/>
  <c r="T180" i="2"/>
  <c r="T192" i="2"/>
  <c r="W197" i="2"/>
  <c r="V197" i="2"/>
  <c r="W228" i="2"/>
  <c r="V228" i="2"/>
  <c r="T240" i="2"/>
  <c r="V243" i="2"/>
  <c r="V255" i="2"/>
  <c r="T264" i="2"/>
  <c r="W292" i="2"/>
  <c r="V292" i="2"/>
  <c r="T321" i="2"/>
  <c r="W342" i="2"/>
  <c r="T345" i="2"/>
  <c r="W345" i="2" s="1"/>
  <c r="V358" i="2"/>
  <c r="T376" i="2"/>
  <c r="T374" i="2" s="1"/>
  <c r="T381" i="2"/>
  <c r="T382" i="2"/>
  <c r="T384" i="2"/>
  <c r="T387" i="2"/>
  <c r="T389" i="2"/>
  <c r="T390" i="2"/>
  <c r="T392" i="2"/>
  <c r="T394" i="2"/>
  <c r="T399" i="2"/>
  <c r="T397" i="2" s="1"/>
  <c r="T401" i="2"/>
  <c r="T403" i="2"/>
  <c r="T417" i="2"/>
  <c r="R427" i="2"/>
  <c r="I427" i="2"/>
  <c r="H427" i="2"/>
  <c r="H423" i="2" s="1"/>
  <c r="I442" i="2"/>
  <c r="T469" i="2"/>
  <c r="W469" i="2"/>
  <c r="V469" i="2"/>
  <c r="T487" i="2"/>
  <c r="W487" i="2"/>
  <c r="V487" i="2"/>
  <c r="V486" i="2" s="1"/>
  <c r="V504" i="2"/>
  <c r="H507" i="2"/>
  <c r="H503" i="2" s="1"/>
  <c r="I507" i="2"/>
  <c r="R507" i="2"/>
  <c r="T563" i="2"/>
  <c r="W563" i="2" s="1"/>
  <c r="T590" i="2"/>
  <c r="W590" i="2" s="1"/>
  <c r="T640" i="2"/>
  <c r="W640" i="2" s="1"/>
  <c r="T33" i="2"/>
  <c r="V127" i="2"/>
  <c r="W148" i="2"/>
  <c r="V148" i="2"/>
  <c r="T148" i="2"/>
  <c r="V167" i="2"/>
  <c r="V175" i="2"/>
  <c r="T197" i="2"/>
  <c r="W200" i="2"/>
  <c r="V200" i="2"/>
  <c r="T228" i="2"/>
  <c r="F231" i="2"/>
  <c r="V252" i="2"/>
  <c r="V264" i="2"/>
  <c r="T292" i="2"/>
  <c r="V321" i="2"/>
  <c r="V394" i="2"/>
  <c r="F496" i="2"/>
  <c r="W504" i="2"/>
  <c r="F507" i="2"/>
  <c r="F503" i="2" s="1"/>
  <c r="I537" i="2"/>
  <c r="T547" i="2"/>
  <c r="V547" i="2"/>
  <c r="W598" i="2"/>
  <c r="I639" i="2"/>
  <c r="P666" i="2"/>
  <c r="P699" i="2"/>
  <c r="M779" i="2"/>
  <c r="P780" i="2"/>
  <c r="V33" i="2"/>
  <c r="T126" i="2"/>
  <c r="W130" i="2"/>
  <c r="V130" i="2"/>
  <c r="T130" i="2"/>
  <c r="T155" i="2"/>
  <c r="T174" i="2"/>
  <c r="T200" i="2"/>
  <c r="F209" i="2"/>
  <c r="T319" i="2"/>
  <c r="V372" i="2"/>
  <c r="T415" i="2"/>
  <c r="V436" i="2"/>
  <c r="T436" i="2"/>
  <c r="W467" i="2"/>
  <c r="P537" i="2"/>
  <c r="M536" i="2"/>
  <c r="I91" i="2"/>
  <c r="T119" i="2"/>
  <c r="V126" i="2"/>
  <c r="T137" i="2"/>
  <c r="V155" i="2"/>
  <c r="V163" i="2"/>
  <c r="V174" i="2"/>
  <c r="W185" i="2"/>
  <c r="V185" i="2"/>
  <c r="T185" i="2"/>
  <c r="H209" i="2"/>
  <c r="W227" i="2"/>
  <c r="V227" i="2"/>
  <c r="T239" i="2"/>
  <c r="W242" i="2"/>
  <c r="V242" i="2"/>
  <c r="T242" i="2"/>
  <c r="T263" i="2"/>
  <c r="V319" i="2"/>
  <c r="W357" i="2"/>
  <c r="V357" i="2"/>
  <c r="T357" i="2"/>
  <c r="I420" i="2"/>
  <c r="W436" i="2"/>
  <c r="P442" i="2"/>
  <c r="V556" i="2"/>
  <c r="W556" i="2" s="1"/>
  <c r="T571" i="2"/>
  <c r="W571" i="2" s="1"/>
  <c r="I637" i="2"/>
  <c r="W785" i="2"/>
  <c r="W17" i="2"/>
  <c r="V17" i="2"/>
  <c r="T17" i="2"/>
  <c r="W32" i="2"/>
  <c r="V32" i="2"/>
  <c r="T40" i="2"/>
  <c r="M91" i="2"/>
  <c r="I104" i="2"/>
  <c r="H109" i="2"/>
  <c r="V119" i="2"/>
  <c r="T144" i="2"/>
  <c r="W144" i="2" s="1"/>
  <c r="T151" i="2"/>
  <c r="V166" i="2"/>
  <c r="W166" i="2"/>
  <c r="T166" i="2"/>
  <c r="W188" i="2"/>
  <c r="V188" i="2"/>
  <c r="T188" i="2"/>
  <c r="W196" i="2"/>
  <c r="V196" i="2"/>
  <c r="I209" i="2"/>
  <c r="T227" i="2"/>
  <c r="T236" i="2"/>
  <c r="V239" i="2"/>
  <c r="V251" i="2"/>
  <c r="T260" i="2"/>
  <c r="V263" i="2"/>
  <c r="V269" i="2"/>
  <c r="H336" i="2"/>
  <c r="V341" i="2"/>
  <c r="T341" i="2"/>
  <c r="W341" i="2"/>
  <c r="I449" i="2"/>
  <c r="T466" i="2"/>
  <c r="W466" i="2"/>
  <c r="V477" i="2"/>
  <c r="F495" i="2"/>
  <c r="P12" i="2"/>
  <c r="M10" i="2"/>
  <c r="T32" i="2"/>
  <c r="M104" i="2"/>
  <c r="T115" i="2"/>
  <c r="T125" i="2"/>
  <c r="T173" i="2"/>
  <c r="T196" i="2"/>
  <c r="V236" i="2"/>
  <c r="V248" i="2"/>
  <c r="V260" i="2"/>
  <c r="T297" i="2"/>
  <c r="T307" i="2"/>
  <c r="P104" i="2"/>
  <c r="O109" i="2"/>
  <c r="W118" i="2"/>
  <c r="V118" i="2"/>
  <c r="T118" i="2"/>
  <c r="W136" i="2"/>
  <c r="V136" i="2"/>
  <c r="T136" i="2"/>
  <c r="T161" i="2"/>
  <c r="W181" i="2"/>
  <c r="V181" i="2"/>
  <c r="T181" i="2"/>
  <c r="W193" i="2"/>
  <c r="V193" i="2"/>
  <c r="O194" i="2"/>
  <c r="P209" i="2"/>
  <c r="T235" i="2"/>
  <c r="W238" i="2"/>
  <c r="V238" i="2"/>
  <c r="T238" i="2"/>
  <c r="T247" i="2"/>
  <c r="W250" i="2"/>
  <c r="V250" i="2"/>
  <c r="T250" i="2"/>
  <c r="T259" i="2"/>
  <c r="W262" i="2"/>
  <c r="V262" i="2"/>
  <c r="T262" i="2"/>
  <c r="T268" i="2"/>
  <c r="H309" i="2"/>
  <c r="V316" i="2"/>
  <c r="W316" i="2"/>
  <c r="O336" i="2"/>
  <c r="T350" i="2"/>
  <c r="T363" i="2"/>
  <c r="H420" i="2"/>
  <c r="T422" i="2"/>
  <c r="T420" i="2" s="1"/>
  <c r="W422" i="2"/>
  <c r="V422" i="2"/>
  <c r="I437" i="2"/>
  <c r="H468" i="2"/>
  <c r="T493" i="2"/>
  <c r="W493" i="2"/>
  <c r="P517" i="2"/>
  <c r="P534" i="2"/>
  <c r="I611" i="2"/>
  <c r="P616" i="2"/>
  <c r="P654" i="2"/>
  <c r="P678" i="2"/>
  <c r="V706" i="2"/>
  <c r="T706" i="2"/>
  <c r="W714" i="2"/>
  <c r="V761" i="2"/>
  <c r="T761" i="2"/>
  <c r="P775" i="2"/>
  <c r="M805" i="2"/>
  <c r="V850" i="2"/>
  <c r="W850" i="2"/>
  <c r="T850" i="2"/>
  <c r="O423" i="2"/>
  <c r="T476" i="2"/>
  <c r="W476" i="2"/>
  <c r="V476" i="2"/>
  <c r="V13" i="2"/>
  <c r="T13" i="2"/>
  <c r="W226" i="2"/>
  <c r="V226" i="2"/>
  <c r="W230" i="2"/>
  <c r="V230" i="2"/>
  <c r="W349" i="2"/>
  <c r="V349" i="2"/>
  <c r="T349" i="2"/>
  <c r="T492" i="2"/>
  <c r="V525" i="2"/>
  <c r="W525" i="2" s="1"/>
  <c r="P617" i="2"/>
  <c r="W628" i="2"/>
  <c r="T25" i="2"/>
  <c r="W96" i="2"/>
  <c r="V96" i="2"/>
  <c r="T96" i="2"/>
  <c r="T106" i="2"/>
  <c r="W203" i="2"/>
  <c r="V203" i="2"/>
  <c r="T226" i="2"/>
  <c r="T230" i="2"/>
  <c r="T266" i="2"/>
  <c r="T290" i="2"/>
  <c r="T314" i="2"/>
  <c r="T326" i="2"/>
  <c r="V340" i="2"/>
  <c r="T340" i="2"/>
  <c r="T353" i="2"/>
  <c r="M429" i="2"/>
  <c r="V434" i="2"/>
  <c r="T434" i="2"/>
  <c r="W434" i="2"/>
  <c r="P449" i="2"/>
  <c r="R494" i="2"/>
  <c r="H494" i="2"/>
  <c r="F494" i="2"/>
  <c r="P510" i="2"/>
  <c r="V528" i="2"/>
  <c r="W528" i="2" s="1"/>
  <c r="P541" i="2"/>
  <c r="M540" i="2"/>
  <c r="F597" i="2"/>
  <c r="I624" i="2"/>
  <c r="T642" i="2"/>
  <c r="W642" i="2" s="1"/>
  <c r="T709" i="2"/>
  <c r="W709" i="2" s="1"/>
  <c r="T713" i="2"/>
  <c r="W713" i="2" s="1"/>
  <c r="V754" i="2"/>
  <c r="T754" i="2"/>
  <c r="V25" i="2"/>
  <c r="V31" i="2"/>
  <c r="V37" i="2"/>
  <c r="V48" i="2"/>
  <c r="V106" i="2"/>
  <c r="T111" i="2"/>
  <c r="T117" i="2"/>
  <c r="T123" i="2"/>
  <c r="T129" i="2"/>
  <c r="T135" i="2"/>
  <c r="T141" i="2"/>
  <c r="T147" i="2"/>
  <c r="T153" i="2"/>
  <c r="T159" i="2"/>
  <c r="T165" i="2"/>
  <c r="T171" i="2"/>
  <c r="T177" i="2"/>
  <c r="W179" i="2"/>
  <c r="V179" i="2"/>
  <c r="T179" i="2"/>
  <c r="W183" i="2"/>
  <c r="V183" i="2"/>
  <c r="T183" i="2"/>
  <c r="W187" i="2"/>
  <c r="V187" i="2"/>
  <c r="T187" i="2"/>
  <c r="W191" i="2"/>
  <c r="V191" i="2"/>
  <c r="T191" i="2"/>
  <c r="T203" i="2"/>
  <c r="T223" i="2"/>
  <c r="V266" i="2"/>
  <c r="V290" i="2"/>
  <c r="T301" i="2"/>
  <c r="V302" i="2"/>
  <c r="T313" i="2"/>
  <c r="V314" i="2"/>
  <c r="T325" i="2"/>
  <c r="V326" i="2"/>
  <c r="W340" i="2"/>
  <c r="V353" i="2"/>
  <c r="W361" i="2"/>
  <c r="V361" i="2"/>
  <c r="T361" i="2"/>
  <c r="T369" i="2"/>
  <c r="P420" i="2"/>
  <c r="O429" i="2"/>
  <c r="F442" i="2"/>
  <c r="T465" i="2"/>
  <c r="W465" i="2"/>
  <c r="V465" i="2"/>
  <c r="I494" i="2"/>
  <c r="O515" i="2"/>
  <c r="T531" i="2"/>
  <c r="V531" i="2"/>
  <c r="T589" i="2"/>
  <c r="W589" i="2" s="1"/>
  <c r="T593" i="2"/>
  <c r="W593" i="2" s="1"/>
  <c r="V612" i="2"/>
  <c r="W612" i="2" s="1"/>
  <c r="T615" i="2"/>
  <c r="W615" i="2" s="1"/>
  <c r="W625" i="2"/>
  <c r="V702" i="2"/>
  <c r="T702" i="2"/>
  <c r="V705" i="2"/>
  <c r="T705" i="2"/>
  <c r="T733" i="2"/>
  <c r="W733" i="2" s="1"/>
  <c r="T747" i="2"/>
  <c r="W747" i="2" s="1"/>
  <c r="T763" i="2"/>
  <c r="V763" i="2"/>
  <c r="T800" i="2"/>
  <c r="W892" i="2"/>
  <c r="V892" i="2"/>
  <c r="T19" i="2"/>
  <c r="T20" i="2"/>
  <c r="T21" i="2"/>
  <c r="T24" i="2"/>
  <c r="T30" i="2"/>
  <c r="W31" i="2"/>
  <c r="T36" i="2"/>
  <c r="W37" i="2"/>
  <c r="V44" i="2"/>
  <c r="T44" i="2"/>
  <c r="W48" i="2"/>
  <c r="T93" i="2"/>
  <c r="W94" i="2"/>
  <c r="T105" i="2"/>
  <c r="V111" i="2"/>
  <c r="V117" i="2"/>
  <c r="V123" i="2"/>
  <c r="V129" i="2"/>
  <c r="V135" i="2"/>
  <c r="V141" i="2"/>
  <c r="V147" i="2"/>
  <c r="V153" i="2"/>
  <c r="V159" i="2"/>
  <c r="V165" i="2"/>
  <c r="V171" i="2"/>
  <c r="V177" i="2"/>
  <c r="T222" i="2"/>
  <c r="V223" i="2"/>
  <c r="W225" i="2"/>
  <c r="V225" i="2"/>
  <c r="W229" i="2"/>
  <c r="V229" i="2"/>
  <c r="T233" i="2"/>
  <c r="T237" i="2"/>
  <c r="T241" i="2"/>
  <c r="T245" i="2"/>
  <c r="T249" i="2"/>
  <c r="T253" i="2"/>
  <c r="T257" i="2"/>
  <c r="T261" i="2"/>
  <c r="T265" i="2"/>
  <c r="T289" i="2"/>
  <c r="W289" i="2" s="1"/>
  <c r="T300" i="2"/>
  <c r="V301" i="2"/>
  <c r="W302" i="2"/>
  <c r="V313" i="2"/>
  <c r="T324" i="2"/>
  <c r="V325" i="2"/>
  <c r="T352" i="2"/>
  <c r="T356" i="2"/>
  <c r="T365" i="2"/>
  <c r="V369" i="2"/>
  <c r="H442" i="2"/>
  <c r="V471" i="2"/>
  <c r="I481" i="2"/>
  <c r="T491" i="2"/>
  <c r="M509" i="2"/>
  <c r="P516" i="2"/>
  <c r="T527" i="2"/>
  <c r="V527" i="2"/>
  <c r="W539" i="2"/>
  <c r="T554" i="2"/>
  <c r="V554" i="2"/>
  <c r="V559" i="2"/>
  <c r="T559" i="2"/>
  <c r="T582" i="2"/>
  <c r="W582" i="2" s="1"/>
  <c r="T586" i="2"/>
  <c r="W586" i="2" s="1"/>
  <c r="I598" i="2"/>
  <c r="H597" i="2"/>
  <c r="T622" i="2"/>
  <c r="W622" i="2" s="1"/>
  <c r="T627" i="2"/>
  <c r="W627" i="2" s="1"/>
  <c r="O652" i="2"/>
  <c r="T695" i="2"/>
  <c r="W695" i="2" s="1"/>
  <c r="P701" i="2"/>
  <c r="V727" i="2"/>
  <c r="T727" i="2"/>
  <c r="V737" i="2"/>
  <c r="T737" i="2"/>
  <c r="T757" i="2"/>
  <c r="W757" i="2" s="1"/>
  <c r="W797" i="2"/>
  <c r="V797" i="2"/>
  <c r="T797" i="2"/>
  <c r="V800" i="2"/>
  <c r="T840" i="2"/>
  <c r="W840" i="2"/>
  <c r="V840" i="2"/>
  <c r="V862" i="2"/>
  <c r="T862" i="2"/>
  <c r="P868" i="2"/>
  <c r="T892" i="2"/>
  <c r="T456" i="2"/>
  <c r="M468" i="2"/>
  <c r="T552" i="2"/>
  <c r="V552" i="2"/>
  <c r="P620" i="2"/>
  <c r="V731" i="2"/>
  <c r="T731" i="2"/>
  <c r="W801" i="2"/>
  <c r="T801" i="2"/>
  <c r="V812" i="2"/>
  <c r="T812" i="2"/>
  <c r="P423" i="2"/>
  <c r="V578" i="2"/>
  <c r="T578" i="2"/>
  <c r="V604" i="2"/>
  <c r="T604" i="2"/>
  <c r="P646" i="2"/>
  <c r="T699" i="2"/>
  <c r="V699" i="2"/>
  <c r="P730" i="2"/>
  <c r="V751" i="2"/>
  <c r="T751" i="2"/>
  <c r="W792" i="2"/>
  <c r="V792" i="2"/>
  <c r="T792" i="2"/>
  <c r="V801" i="2"/>
  <c r="W812" i="2"/>
  <c r="V873" i="2"/>
  <c r="R884" i="2"/>
  <c r="H884" i="2"/>
  <c r="I884" i="2"/>
  <c r="I868" i="2" s="1"/>
  <c r="V45" i="2"/>
  <c r="T45" i="2"/>
  <c r="T94" i="2"/>
  <c r="W195" i="2"/>
  <c r="V195" i="2"/>
  <c r="W199" i="2"/>
  <c r="V199" i="2"/>
  <c r="W492" i="2"/>
  <c r="T511" i="2"/>
  <c r="T509" i="2" s="1"/>
  <c r="V511" i="2"/>
  <c r="T617" i="2"/>
  <c r="V617" i="2"/>
  <c r="T774" i="2"/>
  <c r="V774" i="2"/>
  <c r="W873" i="2"/>
  <c r="W895" i="2"/>
  <c r="W893" i="2" s="1"/>
  <c r="V895" i="2"/>
  <c r="V12" i="2"/>
  <c r="T12" i="2"/>
  <c r="W198" i="2"/>
  <c r="V198" i="2"/>
  <c r="W202" i="2"/>
  <c r="V202" i="2"/>
  <c r="V233" i="2"/>
  <c r="V237" i="2"/>
  <c r="V241" i="2"/>
  <c r="V245" i="2"/>
  <c r="V249" i="2"/>
  <c r="V253" i="2"/>
  <c r="V257" i="2"/>
  <c r="V261" i="2"/>
  <c r="V339" i="2"/>
  <c r="T339" i="2"/>
  <c r="V344" i="2"/>
  <c r="T344" i="2"/>
  <c r="W344" i="2"/>
  <c r="V352" i="2"/>
  <c r="V356" i="2"/>
  <c r="V365" i="2"/>
  <c r="F468" i="2"/>
  <c r="W471" i="2"/>
  <c r="T475" i="2"/>
  <c r="W475" i="2"/>
  <c r="V475" i="2"/>
  <c r="T488" i="2"/>
  <c r="W488" i="2"/>
  <c r="M489" i="2"/>
  <c r="W491" i="2"/>
  <c r="M503" i="2"/>
  <c r="T516" i="2"/>
  <c r="V516" i="2"/>
  <c r="V561" i="2"/>
  <c r="T561" i="2"/>
  <c r="V574" i="2"/>
  <c r="T574" i="2"/>
  <c r="P576" i="2"/>
  <c r="T781" i="2"/>
  <c r="V781" i="2"/>
  <c r="W862" i="2"/>
  <c r="W865" i="2"/>
  <c r="T865" i="2"/>
  <c r="T872" i="2"/>
  <c r="W872" i="2"/>
  <c r="V872" i="2"/>
  <c r="W903" i="2"/>
  <c r="T903" i="2"/>
  <c r="V903" i="2"/>
  <c r="W867" i="2"/>
  <c r="V867" i="2"/>
  <c r="T867" i="2"/>
  <c r="F897" i="2"/>
  <c r="T426" i="2"/>
  <c r="W426" i="2"/>
  <c r="V426" i="2"/>
  <c r="P429" i="2"/>
  <c r="T470" i="2"/>
  <c r="W470" i="2"/>
  <c r="P522" i="2"/>
  <c r="M521" i="2"/>
  <c r="V620" i="2"/>
  <c r="T620" i="2"/>
  <c r="V745" i="2"/>
  <c r="T745" i="2"/>
  <c r="T286" i="2"/>
  <c r="W286" i="2" s="1"/>
  <c r="V337" i="2"/>
  <c r="T337" i="2"/>
  <c r="V343" i="2"/>
  <c r="T343" i="2"/>
  <c r="T366" i="2"/>
  <c r="W366" i="2" s="1"/>
  <c r="V421" i="2"/>
  <c r="V470" i="2"/>
  <c r="P496" i="2"/>
  <c r="V519" i="2"/>
  <c r="W519" i="2" s="1"/>
  <c r="O521" i="2"/>
  <c r="V526" i="2"/>
  <c r="W526" i="2" s="1"/>
  <c r="V544" i="2"/>
  <c r="W544" i="2" s="1"/>
  <c r="T562" i="2"/>
  <c r="W562" i="2" s="1"/>
  <c r="V623" i="2"/>
  <c r="W623" i="2" s="1"/>
  <c r="T717" i="2"/>
  <c r="W717" i="2" s="1"/>
  <c r="T729" i="2"/>
  <c r="W729" i="2" s="1"/>
  <c r="V741" i="2"/>
  <c r="T741" i="2"/>
  <c r="P744" i="2"/>
  <c r="T756" i="2"/>
  <c r="W756" i="2" s="1"/>
  <c r="T877" i="2"/>
  <c r="W337" i="2"/>
  <c r="W343" i="2"/>
  <c r="T348" i="2"/>
  <c r="T354" i="2"/>
  <c r="T360" i="2"/>
  <c r="W421" i="2"/>
  <c r="M462" i="2"/>
  <c r="T474" i="2"/>
  <c r="W474" i="2"/>
  <c r="V474" i="2"/>
  <c r="V478" i="2"/>
  <c r="H481" i="2"/>
  <c r="V512" i="2"/>
  <c r="W512" i="2" s="1"/>
  <c r="F515" i="2"/>
  <c r="V533" i="2"/>
  <c r="W533" i="2" s="1"/>
  <c r="V551" i="2"/>
  <c r="W551" i="2" s="1"/>
  <c r="W555" i="2"/>
  <c r="V577" i="2"/>
  <c r="T577" i="2"/>
  <c r="W577" i="2" s="1"/>
  <c r="T608" i="2"/>
  <c r="W608" i="2" s="1"/>
  <c r="P622" i="2"/>
  <c r="T626" i="2"/>
  <c r="W626" i="2" s="1"/>
  <c r="T712" i="2"/>
  <c r="W712" i="2" s="1"/>
  <c r="T721" i="2"/>
  <c r="W721" i="2" s="1"/>
  <c r="T732" i="2"/>
  <c r="W732" i="2" s="1"/>
  <c r="W836" i="2"/>
  <c r="T836" i="2"/>
  <c r="V841" i="2"/>
  <c r="V877" i="2"/>
  <c r="W902" i="2"/>
  <c r="V902" i="2"/>
  <c r="T453" i="2"/>
  <c r="T463" i="2"/>
  <c r="W463" i="2"/>
  <c r="V496" i="2"/>
  <c r="P697" i="2"/>
  <c r="T828" i="2"/>
  <c r="W828" i="2"/>
  <c r="I285" i="2"/>
  <c r="T508" i="2"/>
  <c r="W508" i="2"/>
  <c r="V513" i="2"/>
  <c r="W513" i="2" s="1"/>
  <c r="V537" i="2"/>
  <c r="V542" i="2"/>
  <c r="W542" i="2" s="1"/>
  <c r="W548" i="2"/>
  <c r="F558" i="2"/>
  <c r="T567" i="2"/>
  <c r="W567" i="2" s="1"/>
  <c r="V607" i="2"/>
  <c r="T607" i="2"/>
  <c r="T629" i="2"/>
  <c r="V629" i="2"/>
  <c r="W629" i="2" s="1"/>
  <c r="O635" i="2"/>
  <c r="T641" i="2"/>
  <c r="W641" i="2" s="1"/>
  <c r="P651" i="2"/>
  <c r="P753" i="2"/>
  <c r="T769" i="2"/>
  <c r="V769" i="2"/>
  <c r="P781" i="2"/>
  <c r="O779" i="2"/>
  <c r="T794" i="2"/>
  <c r="W794" i="2" s="1"/>
  <c r="V828" i="2"/>
  <c r="W863" i="2"/>
  <c r="V863" i="2"/>
  <c r="T863" i="2"/>
  <c r="T886" i="2"/>
  <c r="W886" i="2"/>
  <c r="V886" i="2"/>
  <c r="W891" i="2"/>
  <c r="V891" i="2"/>
  <c r="T523" i="2"/>
  <c r="V523" i="2"/>
  <c r="O597" i="2"/>
  <c r="P628" i="2"/>
  <c r="P725" i="2"/>
  <c r="V749" i="2"/>
  <c r="T749" i="2"/>
  <c r="T783" i="2"/>
  <c r="V783" i="2"/>
  <c r="W798" i="2"/>
  <c r="V798" i="2"/>
  <c r="T798" i="2"/>
  <c r="W901" i="2"/>
  <c r="V901" i="2"/>
  <c r="T901" i="2"/>
  <c r="V425" i="2"/>
  <c r="V461" i="2"/>
  <c r="V473" i="2"/>
  <c r="O489" i="2"/>
  <c r="V506" i="2"/>
  <c r="V514" i="2"/>
  <c r="W514" i="2" s="1"/>
  <c r="F540" i="2"/>
  <c r="W584" i="2"/>
  <c r="V725" i="2"/>
  <c r="T725" i="2"/>
  <c r="F805" i="2"/>
  <c r="T838" i="2"/>
  <c r="V838" i="2"/>
  <c r="W848" i="2"/>
  <c r="M868" i="2"/>
  <c r="P761" i="2"/>
  <c r="H652" i="2"/>
  <c r="I764" i="2"/>
  <c r="F789" i="2"/>
  <c r="O868" i="2"/>
  <c r="T871" i="2"/>
  <c r="V871" i="2"/>
  <c r="I899" i="2"/>
  <c r="I897" i="2" s="1"/>
  <c r="R899" i="2"/>
  <c r="W791" i="2"/>
  <c r="V791" i="2"/>
  <c r="W790" i="2"/>
  <c r="T790" i="2"/>
  <c r="V807" i="2"/>
  <c r="V814" i="2"/>
  <c r="R857" i="2"/>
  <c r="H857" i="2"/>
  <c r="W870" i="2"/>
  <c r="H890" i="2"/>
  <c r="R887" i="2"/>
  <c r="H887" i="2"/>
  <c r="T658" i="1"/>
  <c r="V658" i="1"/>
  <c r="V586" i="1"/>
  <c r="T586" i="1"/>
  <c r="T526" i="1"/>
  <c r="W526" i="1" s="1"/>
  <c r="V526" i="1"/>
  <c r="W412" i="1"/>
  <c r="V412" i="1"/>
  <c r="T376" i="1"/>
  <c r="W376" i="1"/>
  <c r="V376" i="1"/>
  <c r="W364" i="1"/>
  <c r="T364" i="1"/>
  <c r="W352" i="1"/>
  <c r="V352" i="1"/>
  <c r="T340" i="1"/>
  <c r="V340" i="1"/>
  <c r="W328" i="1"/>
  <c r="T328" i="1"/>
  <c r="V280" i="1"/>
  <c r="T280" i="1"/>
  <c r="V268" i="1"/>
  <c r="W268" i="1"/>
  <c r="T256" i="1"/>
  <c r="V256" i="1"/>
  <c r="W256" i="1"/>
  <c r="W160" i="1"/>
  <c r="V160" i="1"/>
  <c r="W16" i="1"/>
  <c r="V16" i="1"/>
  <c r="T16" i="1"/>
  <c r="V693" i="1"/>
  <c r="T693" i="1"/>
  <c r="T411" i="1"/>
  <c r="W411" i="1"/>
  <c r="V411" i="1"/>
  <c r="W387" i="1"/>
  <c r="V387" i="1"/>
  <c r="V363" i="1"/>
  <c r="T363" i="1"/>
  <c r="W363" i="1"/>
  <c r="V327" i="1"/>
  <c r="T327" i="1"/>
  <c r="W327" i="1"/>
  <c r="W291" i="1"/>
  <c r="V291" i="1"/>
  <c r="T291" i="1"/>
  <c r="W267" i="1"/>
  <c r="V267" i="1"/>
  <c r="W183" i="1"/>
  <c r="V183" i="1"/>
  <c r="T171" i="1"/>
  <c r="W171" i="1"/>
  <c r="V171" i="1"/>
  <c r="W159" i="1"/>
  <c r="T159" i="1"/>
  <c r="W147" i="1"/>
  <c r="T147" i="1"/>
  <c r="V123" i="1"/>
  <c r="T123" i="1"/>
  <c r="W111" i="1"/>
  <c r="T111" i="1"/>
  <c r="V39" i="1"/>
  <c r="T39" i="1"/>
  <c r="V27" i="1"/>
  <c r="T27" i="1"/>
  <c r="V15" i="1"/>
  <c r="T15" i="1"/>
  <c r="W15" i="1"/>
  <c r="V51" i="1"/>
  <c r="V147" i="1"/>
  <c r="T244" i="1"/>
  <c r="V598" i="1"/>
  <c r="T878" i="1"/>
  <c r="W877" i="1"/>
  <c r="V877" i="1"/>
  <c r="T877" i="1"/>
  <c r="W410" i="1"/>
  <c r="T410" i="1"/>
  <c r="T398" i="1"/>
  <c r="V398" i="1"/>
  <c r="W398" i="1"/>
  <c r="T362" i="1"/>
  <c r="W362" i="1" s="1"/>
  <c r="V362" i="1"/>
  <c r="T350" i="1"/>
  <c r="V350" i="1"/>
  <c r="W350" i="1"/>
  <c r="W338" i="1"/>
  <c r="V338" i="1"/>
  <c r="W326" i="1"/>
  <c r="V326" i="1"/>
  <c r="W314" i="1"/>
  <c r="T314" i="1"/>
  <c r="W302" i="1"/>
  <c r="V302" i="1"/>
  <c r="T302" i="1"/>
  <c r="T290" i="1"/>
  <c r="W290" i="1"/>
  <c r="V290" i="1"/>
  <c r="W278" i="1"/>
  <c r="V278" i="1"/>
  <c r="T242" i="1"/>
  <c r="W242" i="1"/>
  <c r="V242" i="1"/>
  <c r="V230" i="1"/>
  <c r="T230" i="1"/>
  <c r="W218" i="1"/>
  <c r="V218" i="1"/>
  <c r="T218" i="1"/>
  <c r="V206" i="1"/>
  <c r="T206" i="1"/>
  <c r="W194" i="1"/>
  <c r="V194" i="1"/>
  <c r="T194" i="1"/>
  <c r="W182" i="1"/>
  <c r="V182" i="1"/>
  <c r="T182" i="1"/>
  <c r="V170" i="1"/>
  <c r="W170" i="1"/>
  <c r="T170" i="1"/>
  <c r="W158" i="1"/>
  <c r="V158" i="1"/>
  <c r="T158" i="1"/>
  <c r="W146" i="1"/>
  <c r="V146" i="1"/>
  <c r="T146" i="1"/>
  <c r="V134" i="1"/>
  <c r="T134" i="1"/>
  <c r="W122" i="1"/>
  <c r="V122" i="1"/>
  <c r="T122" i="1"/>
  <c r="W110" i="1"/>
  <c r="T110" i="1"/>
  <c r="V110" i="1"/>
  <c r="W98" i="1"/>
  <c r="V98" i="1"/>
  <c r="T98" i="1"/>
  <c r="W62" i="1"/>
  <c r="V62" i="1"/>
  <c r="T62" i="1"/>
  <c r="W50" i="1"/>
  <c r="V50" i="1"/>
  <c r="T50" i="1"/>
  <c r="W38" i="1"/>
  <c r="V38" i="1"/>
  <c r="T38" i="1"/>
  <c r="T26" i="1"/>
  <c r="W26" i="1"/>
  <c r="V26" i="1"/>
  <c r="T682" i="1"/>
  <c r="V682" i="1"/>
  <c r="W682" i="1" s="1"/>
  <c r="W220" i="1"/>
  <c r="V866" i="1"/>
  <c r="W866" i="1"/>
  <c r="T866" i="1"/>
  <c r="T753" i="1"/>
  <c r="V753" i="1"/>
  <c r="T657" i="1"/>
  <c r="V657" i="1"/>
  <c r="W657" i="1" s="1"/>
  <c r="T585" i="1"/>
  <c r="W585" i="1" s="1"/>
  <c r="V585" i="1"/>
  <c r="T561" i="1"/>
  <c r="W561" i="1" s="1"/>
  <c r="V561" i="1"/>
  <c r="W399" i="1"/>
  <c r="T399" i="1"/>
  <c r="W375" i="1"/>
  <c r="V375" i="1"/>
  <c r="W351" i="1"/>
  <c r="V351" i="1"/>
  <c r="T351" i="1"/>
  <c r="T339" i="1"/>
  <c r="W339" i="1"/>
  <c r="V339" i="1"/>
  <c r="W315" i="1"/>
  <c r="T315" i="1"/>
  <c r="V315" i="1"/>
  <c r="V303" i="1"/>
  <c r="T303" i="1"/>
  <c r="W279" i="1"/>
  <c r="V279" i="1"/>
  <c r="T279" i="1"/>
  <c r="W27" i="1"/>
  <c r="W51" i="1"/>
  <c r="W123" i="1"/>
  <c r="V148" i="1"/>
  <c r="V196" i="1"/>
  <c r="T375" i="1"/>
  <c r="T815" i="1"/>
  <c r="T889" i="1"/>
  <c r="V889" i="1"/>
  <c r="W889" i="1"/>
  <c r="W888" i="1" s="1"/>
  <c r="W838" i="1"/>
  <c r="T838" i="1"/>
  <c r="V838" i="1"/>
  <c r="T607" i="1"/>
  <c r="V607" i="1"/>
  <c r="V523" i="1"/>
  <c r="T523" i="1"/>
  <c r="W523" i="1" s="1"/>
  <c r="W460" i="1"/>
  <c r="T460" i="1"/>
  <c r="V436" i="1"/>
  <c r="W436" i="1"/>
  <c r="V421" i="1"/>
  <c r="W421" i="1"/>
  <c r="T421" i="1"/>
  <c r="W313" i="1"/>
  <c r="V313" i="1"/>
  <c r="W301" i="1"/>
  <c r="T301" i="1"/>
  <c r="V301" i="1"/>
  <c r="T289" i="1"/>
  <c r="W289" i="1"/>
  <c r="V289" i="1"/>
  <c r="W253" i="1"/>
  <c r="V253" i="1"/>
  <c r="T253" i="1"/>
  <c r="W241" i="1"/>
  <c r="V241" i="1"/>
  <c r="T241" i="1"/>
  <c r="T229" i="1"/>
  <c r="W229" i="1"/>
  <c r="V229" i="1"/>
  <c r="T217" i="1"/>
  <c r="V217" i="1"/>
  <c r="W217" i="1"/>
  <c r="W205" i="1"/>
  <c r="V205" i="1"/>
  <c r="V204" i="1" s="1"/>
  <c r="T205" i="1"/>
  <c r="T193" i="1"/>
  <c r="V193" i="1"/>
  <c r="W193" i="1"/>
  <c r="W181" i="1"/>
  <c r="V181" i="1"/>
  <c r="T181" i="1"/>
  <c r="T169" i="1"/>
  <c r="V169" i="1"/>
  <c r="W169" i="1"/>
  <c r="V157" i="1"/>
  <c r="W157" i="1"/>
  <c r="T157" i="1"/>
  <c r="W145" i="1"/>
  <c r="V145" i="1"/>
  <c r="T145" i="1"/>
  <c r="W133" i="1"/>
  <c r="V133" i="1"/>
  <c r="T133" i="1"/>
  <c r="V121" i="1"/>
  <c r="T121" i="1"/>
  <c r="W121" i="1"/>
  <c r="W109" i="1"/>
  <c r="V109" i="1"/>
  <c r="V85" i="1"/>
  <c r="T85" i="1"/>
  <c r="W73" i="1"/>
  <c r="V73" i="1"/>
  <c r="T73" i="1"/>
  <c r="T61" i="1"/>
  <c r="W61" i="1"/>
  <c r="V61" i="1"/>
  <c r="V49" i="1"/>
  <c r="T49" i="1"/>
  <c r="W49" i="1"/>
  <c r="W25" i="1"/>
  <c r="V25" i="1"/>
  <c r="W35" i="1"/>
  <c r="V71" i="1"/>
  <c r="W625" i="1"/>
  <c r="T83" i="1"/>
  <c r="W251" i="1"/>
  <c r="T270" i="1"/>
  <c r="W431" i="1"/>
  <c r="T445" i="1"/>
  <c r="T444" i="1" s="1"/>
  <c r="V459" i="1"/>
  <c r="T470" i="1"/>
  <c r="W482" i="1"/>
  <c r="W481" i="1" s="1"/>
  <c r="V520" i="1"/>
  <c r="W542" i="1"/>
  <c r="T627" i="1"/>
  <c r="T652" i="1"/>
  <c r="T675" i="1"/>
  <c r="T699" i="1"/>
  <c r="V869" i="1"/>
  <c r="V558" i="1"/>
  <c r="V35" i="1"/>
  <c r="V203" i="1"/>
  <c r="W458" i="1"/>
  <c r="T497" i="1"/>
  <c r="T496" i="1" s="1"/>
  <c r="X877" i="1"/>
  <c r="V83" i="1"/>
  <c r="T261" i="1"/>
  <c r="V270" i="1"/>
  <c r="V354" i="1"/>
  <c r="T420" i="1"/>
  <c r="T433" i="1"/>
  <c r="V445" i="1"/>
  <c r="V444" i="1" s="1"/>
  <c r="W459" i="1"/>
  <c r="V470" i="1"/>
  <c r="T483" i="1"/>
  <c r="T676" i="1"/>
  <c r="W676" i="1" s="1"/>
  <c r="V759" i="1"/>
  <c r="W59" i="1"/>
  <c r="W96" i="1"/>
  <c r="V131" i="1"/>
  <c r="T82" i="1"/>
  <c r="V251" i="1"/>
  <c r="V469" i="1"/>
  <c r="V261" i="1"/>
  <c r="V274" i="1"/>
  <c r="W333" i="1"/>
  <c r="T371" i="1"/>
  <c r="T406" i="1"/>
  <c r="V433" i="1"/>
  <c r="V483" i="1"/>
  <c r="V481" i="1" s="1"/>
  <c r="T543" i="1"/>
  <c r="T628" i="1"/>
  <c r="T760" i="1"/>
  <c r="W760" i="1" s="1"/>
  <c r="V808" i="1"/>
  <c r="W227" i="1"/>
  <c r="T9" i="1"/>
  <c r="T102" i="1"/>
  <c r="T263" i="1"/>
  <c r="W274" i="1"/>
  <c r="T347" i="1"/>
  <c r="V371" i="1"/>
  <c r="V406" i="1"/>
  <c r="V446" i="1"/>
  <c r="T471" i="1"/>
  <c r="T544" i="1"/>
  <c r="W544" i="1" s="1"/>
  <c r="V567" i="1"/>
  <c r="T735" i="1"/>
  <c r="W808" i="1"/>
  <c r="T84" i="1"/>
  <c r="W492" i="1"/>
  <c r="V492" i="1"/>
  <c r="V491" i="1" s="1"/>
  <c r="T492" i="1"/>
  <c r="T491" i="1" s="1"/>
  <c r="V831" i="1"/>
  <c r="W831" i="1"/>
  <c r="T780" i="1"/>
  <c r="W780" i="1"/>
  <c r="V780" i="1"/>
  <c r="V768" i="1"/>
  <c r="T768" i="1"/>
  <c r="T744" i="1"/>
  <c r="V744" i="1"/>
  <c r="W744" i="1" s="1"/>
  <c r="T732" i="1"/>
  <c r="V732" i="1"/>
  <c r="W732" i="1" s="1"/>
  <c r="V720" i="1"/>
  <c r="W720" i="1" s="1"/>
  <c r="T720" i="1"/>
  <c r="V660" i="1"/>
  <c r="T660" i="1"/>
  <c r="V600" i="1"/>
  <c r="T600" i="1"/>
  <c r="V576" i="1"/>
  <c r="T576" i="1"/>
  <c r="T564" i="1"/>
  <c r="V564" i="1"/>
  <c r="T552" i="1"/>
  <c r="V552" i="1"/>
  <c r="V540" i="1"/>
  <c r="T540" i="1"/>
  <c r="T528" i="1"/>
  <c r="V528" i="1"/>
  <c r="V360" i="1"/>
  <c r="W360" i="1"/>
  <c r="W336" i="1"/>
  <c r="V336" i="1"/>
  <c r="T288" i="1"/>
  <c r="W288" i="1"/>
  <c r="V288" i="1"/>
  <c r="W264" i="1"/>
  <c r="V264" i="1"/>
  <c r="W240" i="1"/>
  <c r="V240" i="1"/>
  <c r="T240" i="1"/>
  <c r="T192" i="1"/>
  <c r="W192" i="1"/>
  <c r="V192" i="1"/>
  <c r="V72" i="1"/>
  <c r="W72" i="1"/>
  <c r="V48" i="1"/>
  <c r="W48" i="1"/>
  <c r="V36" i="1"/>
  <c r="W36" i="1"/>
  <c r="W480" i="1"/>
  <c r="V480" i="1"/>
  <c r="T480" i="1"/>
  <c r="V456" i="1"/>
  <c r="W456" i="1"/>
  <c r="T456" i="1"/>
  <c r="W514" i="1"/>
  <c r="W546" i="1"/>
  <c r="W879" i="1"/>
  <c r="V879" i="1"/>
  <c r="W867" i="1"/>
  <c r="V867" i="1"/>
  <c r="T867" i="1"/>
  <c r="V855" i="1"/>
  <c r="T855" i="1"/>
  <c r="T348" i="1"/>
  <c r="W144" i="1"/>
  <c r="T48" i="1"/>
  <c r="T396" i="1"/>
  <c r="Y877" i="1"/>
  <c r="V300" i="1"/>
  <c r="W300" i="1"/>
  <c r="W276" i="1"/>
  <c r="T276" i="1"/>
  <c r="V276" i="1"/>
  <c r="T252" i="1"/>
  <c r="W252" i="1"/>
  <c r="V252" i="1"/>
  <c r="T180" i="1"/>
  <c r="W180" i="1"/>
  <c r="W168" i="1"/>
  <c r="T168" i="1"/>
  <c r="W156" i="1"/>
  <c r="V156" i="1"/>
  <c r="W132" i="1"/>
  <c r="T132" i="1"/>
  <c r="W120" i="1"/>
  <c r="V120" i="1"/>
  <c r="W60" i="1"/>
  <c r="T60" i="1"/>
  <c r="T24" i="1"/>
  <c r="V24" i="1"/>
  <c r="W24" i="1"/>
  <c r="V468" i="1"/>
  <c r="W468" i="1"/>
  <c r="T468" i="1"/>
  <c r="T108" i="1"/>
  <c r="W408" i="1"/>
  <c r="T408" i="1"/>
  <c r="V408" i="1"/>
  <c r="V144" i="1"/>
  <c r="V420" i="1"/>
  <c r="V348" i="1"/>
  <c r="T96" i="1"/>
  <c r="V108" i="1"/>
  <c r="T324" i="1"/>
  <c r="V767" i="1"/>
  <c r="W767" i="1" s="1"/>
  <c r="T767" i="1"/>
  <c r="T755" i="1"/>
  <c r="V755" i="1"/>
  <c r="W755" i="1" s="1"/>
  <c r="W394" i="1"/>
  <c r="V394" i="1"/>
  <c r="T394" i="1"/>
  <c r="W382" i="1"/>
  <c r="V382" i="1"/>
  <c r="T382" i="1"/>
  <c r="V370" i="1"/>
  <c r="T370" i="1"/>
  <c r="W358" i="1"/>
  <c r="V358" i="1"/>
  <c r="W346" i="1"/>
  <c r="V346" i="1"/>
  <c r="T298" i="1"/>
  <c r="V298" i="1"/>
  <c r="T262" i="1"/>
  <c r="W262" i="1"/>
  <c r="V262" i="1"/>
  <c r="V214" i="1"/>
  <c r="T214" i="1"/>
  <c r="W130" i="1"/>
  <c r="V130" i="1"/>
  <c r="W94" i="1"/>
  <c r="V94" i="1"/>
  <c r="V34" i="1"/>
  <c r="T34" i="1"/>
  <c r="W22" i="1"/>
  <c r="V22" i="1"/>
  <c r="T130" i="1"/>
  <c r="V142" i="1"/>
  <c r="T202" i="1"/>
  <c r="V238" i="1"/>
  <c r="V310" i="1"/>
  <c r="W853" i="1"/>
  <c r="V853" i="1"/>
  <c r="V829" i="1"/>
  <c r="T829" i="1"/>
  <c r="T742" i="1"/>
  <c r="V742" i="1"/>
  <c r="V706" i="1"/>
  <c r="T706" i="1"/>
  <c r="V694" i="1"/>
  <c r="T694" i="1"/>
  <c r="V646" i="1"/>
  <c r="T646" i="1"/>
  <c r="T634" i="1"/>
  <c r="V634" i="1"/>
  <c r="V622" i="1"/>
  <c r="W622" i="1" s="1"/>
  <c r="T622" i="1"/>
  <c r="V550" i="1"/>
  <c r="T550" i="1"/>
  <c r="W478" i="1"/>
  <c r="V478" i="1"/>
  <c r="T478" i="1"/>
  <c r="W466" i="1"/>
  <c r="V466" i="1"/>
  <c r="V454" i="1"/>
  <c r="T454" i="1"/>
  <c r="V430" i="1"/>
  <c r="W430" i="1"/>
  <c r="T417" i="1"/>
  <c r="W417" i="1"/>
  <c r="V417" i="1"/>
  <c r="W405" i="1"/>
  <c r="T405" i="1"/>
  <c r="V393" i="1"/>
  <c r="W393" i="1"/>
  <c r="W392" i="1" s="1"/>
  <c r="W381" i="1"/>
  <c r="V381" i="1"/>
  <c r="T321" i="1"/>
  <c r="V321" i="1"/>
  <c r="V297" i="1"/>
  <c r="W297" i="1"/>
  <c r="W249" i="1"/>
  <c r="V249" i="1"/>
  <c r="T249" i="1"/>
  <c r="T201" i="1"/>
  <c r="V201" i="1"/>
  <c r="W201" i="1"/>
  <c r="W177" i="1"/>
  <c r="V177" i="1"/>
  <c r="V165" i="1"/>
  <c r="W165" i="1"/>
  <c r="T165" i="1"/>
  <c r="W153" i="1"/>
  <c r="V153" i="1"/>
  <c r="V141" i="1"/>
  <c r="T141" i="1"/>
  <c r="W141" i="1" s="1"/>
  <c r="W129" i="1"/>
  <c r="V129" i="1"/>
  <c r="W117" i="1"/>
  <c r="V117" i="1"/>
  <c r="T117" i="1"/>
  <c r="V81" i="1"/>
  <c r="T81" i="1"/>
  <c r="V69" i="1"/>
  <c r="W69" i="1"/>
  <c r="T69" i="1"/>
  <c r="V45" i="1"/>
  <c r="W45" i="1"/>
  <c r="V21" i="1"/>
  <c r="T21" i="1"/>
  <c r="T22" i="1"/>
  <c r="W142" i="1"/>
  <c r="V202" i="1"/>
  <c r="W238" i="1"/>
  <c r="W273" i="1"/>
  <c r="T297" i="1"/>
  <c r="T322" i="1"/>
  <c r="W442" i="1"/>
  <c r="T853" i="1"/>
  <c r="T891" i="1"/>
  <c r="V777" i="1"/>
  <c r="T777" i="1"/>
  <c r="V729" i="1"/>
  <c r="T729" i="1"/>
  <c r="W729" i="1" s="1"/>
  <c r="T705" i="1"/>
  <c r="V705" i="1"/>
  <c r="W705" i="1" s="1"/>
  <c r="V621" i="1"/>
  <c r="W621" i="1" s="1"/>
  <c r="T621" i="1"/>
  <c r="V597" i="1"/>
  <c r="T597" i="1"/>
  <c r="V513" i="1"/>
  <c r="T513" i="1"/>
  <c r="W513" i="1" s="1"/>
  <c r="V441" i="1"/>
  <c r="T441" i="1"/>
  <c r="T429" i="1"/>
  <c r="W429" i="1"/>
  <c r="V731" i="1"/>
  <c r="T731" i="1"/>
  <c r="V587" i="1"/>
  <c r="T587" i="1"/>
  <c r="T551" i="1"/>
  <c r="W551" i="1" s="1"/>
  <c r="V551" i="1"/>
  <c r="V334" i="1"/>
  <c r="T334" i="1"/>
  <c r="T70" i="1"/>
  <c r="W298" i="1"/>
  <c r="V322" i="1"/>
  <c r="V333" i="1"/>
  <c r="V574" i="1"/>
  <c r="W574" i="1" s="1"/>
  <c r="V610" i="1"/>
  <c r="W610" i="1" s="1"/>
  <c r="V891" i="1"/>
  <c r="W814" i="1"/>
  <c r="V814" i="1"/>
  <c r="T814" i="1"/>
  <c r="V620" i="1"/>
  <c r="T620" i="1"/>
  <c r="V82" i="1"/>
  <c r="T154" i="1"/>
  <c r="V166" i="1"/>
  <c r="T346" i="1"/>
  <c r="T599" i="1"/>
  <c r="W599" i="1" s="1"/>
  <c r="T659" i="1"/>
  <c r="W659" i="1" s="1"/>
  <c r="W817" i="1"/>
  <c r="T46" i="1"/>
  <c r="W93" i="1"/>
  <c r="V154" i="1"/>
  <c r="T177" i="1"/>
  <c r="T250" i="1"/>
  <c r="T562" i="1"/>
  <c r="W562" i="1" s="1"/>
  <c r="W578" i="1"/>
  <c r="V754" i="1"/>
  <c r="W823" i="1"/>
  <c r="T823" i="1"/>
  <c r="V46" i="1"/>
  <c r="T94" i="1"/>
  <c r="T178" i="1"/>
  <c r="W370" i="1"/>
  <c r="W369" i="1" s="1"/>
  <c r="T803" i="1"/>
  <c r="T8" i="1"/>
  <c r="V8" i="1"/>
  <c r="V111" i="1"/>
  <c r="V135" i="1"/>
  <c r="V159" i="1"/>
  <c r="V207" i="1"/>
  <c r="W303" i="1"/>
  <c r="V314" i="1"/>
  <c r="V399" i="1"/>
  <c r="V410" i="1"/>
  <c r="V435" i="1"/>
  <c r="T458" i="1"/>
  <c r="T482" i="1"/>
  <c r="T518" i="1"/>
  <c r="T530" i="1"/>
  <c r="W530" i="1" s="1"/>
  <c r="W613" i="1"/>
  <c r="T626" i="1"/>
  <c r="T698" i="1"/>
  <c r="W698" i="1" s="1"/>
  <c r="W794" i="1"/>
  <c r="T807" i="1"/>
  <c r="T183" i="1"/>
  <c r="W207" i="1"/>
  <c r="T387" i="1"/>
  <c r="V662" i="1"/>
  <c r="V807" i="1"/>
  <c r="V868" i="1"/>
  <c r="W520" i="1"/>
  <c r="T603" i="1"/>
  <c r="W603" i="1" s="1"/>
  <c r="V758" i="1"/>
  <c r="T758" i="1"/>
  <c r="T71" i="1"/>
  <c r="V143" i="1"/>
  <c r="W281" i="1"/>
  <c r="T352" i="1"/>
  <c r="V793" i="1"/>
  <c r="V878" i="1"/>
  <c r="T890" i="1"/>
  <c r="W890" i="1"/>
  <c r="W340" i="1"/>
  <c r="T426" i="1"/>
  <c r="W426" i="1"/>
  <c r="Y426" i="1"/>
  <c r="V872" i="1"/>
  <c r="T872" i="1"/>
  <c r="W872" i="1"/>
  <c r="V836" i="1"/>
  <c r="T836" i="1"/>
  <c r="V764" i="1"/>
  <c r="T764" i="1"/>
  <c r="T644" i="1"/>
  <c r="V644" i="1"/>
  <c r="W644" i="1" s="1"/>
  <c r="V572" i="1"/>
  <c r="T572" i="1"/>
  <c r="W572" i="1" s="1"/>
  <c r="V404" i="1"/>
  <c r="T404" i="1"/>
  <c r="V380" i="1"/>
  <c r="T380" i="1"/>
  <c r="W356" i="1"/>
  <c r="V356" i="1"/>
  <c r="W320" i="1"/>
  <c r="V320" i="1"/>
  <c r="T320" i="1"/>
  <c r="W260" i="1"/>
  <c r="T260" i="1"/>
  <c r="V224" i="1"/>
  <c r="T224" i="1"/>
  <c r="V212" i="1"/>
  <c r="W212" i="1"/>
  <c r="T212" i="1"/>
  <c r="W200" i="1"/>
  <c r="V200" i="1"/>
  <c r="T188" i="1"/>
  <c r="V188" i="1"/>
  <c r="W164" i="1"/>
  <c r="V164" i="1"/>
  <c r="T164" i="1"/>
  <c r="W152" i="1"/>
  <c r="V152" i="1"/>
  <c r="W128" i="1"/>
  <c r="V128" i="1"/>
  <c r="T128" i="1"/>
  <c r="V116" i="1"/>
  <c r="T116" i="1"/>
  <c r="W80" i="1"/>
  <c r="V80" i="1"/>
  <c r="T80" i="1"/>
  <c r="W68" i="1"/>
  <c r="T68" i="1"/>
  <c r="T236" i="1"/>
  <c r="W895" i="1"/>
  <c r="V895" i="1"/>
  <c r="T895" i="1"/>
  <c r="W883" i="1"/>
  <c r="V883" i="1"/>
  <c r="W859" i="1"/>
  <c r="V859" i="1"/>
  <c r="T859" i="1"/>
  <c r="V847" i="1"/>
  <c r="T847" i="1"/>
  <c r="W811" i="1"/>
  <c r="V811" i="1"/>
  <c r="T811" i="1"/>
  <c r="W787" i="1"/>
  <c r="V787" i="1"/>
  <c r="T787" i="1"/>
  <c r="V727" i="1"/>
  <c r="T727" i="1"/>
  <c r="V619" i="1"/>
  <c r="T619" i="1"/>
  <c r="V595" i="1"/>
  <c r="T595" i="1"/>
  <c r="V559" i="1"/>
  <c r="T559" i="1"/>
  <c r="T511" i="1"/>
  <c r="T510" i="1" s="1"/>
  <c r="V511" i="1"/>
  <c r="V439" i="1"/>
  <c r="W439" i="1"/>
  <c r="T439" i="1"/>
  <c r="W367" i="1"/>
  <c r="V367" i="1"/>
  <c r="V319" i="1"/>
  <c r="T319" i="1"/>
  <c r="W259" i="1"/>
  <c r="V259" i="1"/>
  <c r="W223" i="1"/>
  <c r="V223" i="1"/>
  <c r="W91" i="1"/>
  <c r="V91" i="1"/>
  <c r="V31" i="1"/>
  <c r="T31" i="1"/>
  <c r="W296" i="1"/>
  <c r="T356" i="1"/>
  <c r="T643" i="1"/>
  <c r="W643" i="1" s="1"/>
  <c r="V835" i="1"/>
  <c r="W848" i="1"/>
  <c r="V858" i="1"/>
  <c r="T858" i="1"/>
  <c r="W858" i="1"/>
  <c r="V834" i="1"/>
  <c r="T834" i="1"/>
  <c r="V786" i="1"/>
  <c r="W786" i="1"/>
  <c r="T786" i="1"/>
  <c r="T726" i="1"/>
  <c r="V726" i="1"/>
  <c r="W726" i="1" s="1"/>
  <c r="T678" i="1"/>
  <c r="V678" i="1"/>
  <c r="W678" i="1" s="1"/>
  <c r="V654" i="1"/>
  <c r="T654" i="1"/>
  <c r="W558" i="1"/>
  <c r="V534" i="1"/>
  <c r="T534" i="1"/>
  <c r="W534" i="1" s="1"/>
  <c r="V18" i="1"/>
  <c r="W18" i="1"/>
  <c r="T18" i="1"/>
  <c r="T43" i="1"/>
  <c r="T66" i="1"/>
  <c r="V78" i="1"/>
  <c r="V102" i="1"/>
  <c r="W126" i="1"/>
  <c r="T139" i="1"/>
  <c r="W139" i="1" s="1"/>
  <c r="T162" i="1"/>
  <c r="T186" i="1"/>
  <c r="T200" i="1"/>
  <c r="W236" i="1"/>
  <c r="V248" i="1"/>
  <c r="V283" i="1"/>
  <c r="W283" i="1" s="1"/>
  <c r="T464" i="1"/>
  <c r="V560" i="1"/>
  <c r="W560" i="1" s="1"/>
  <c r="T668" i="1"/>
  <c r="W668" i="1" s="1"/>
  <c r="W685" i="1"/>
  <c r="V739" i="1"/>
  <c r="W739" i="1" s="1"/>
  <c r="V779" i="1"/>
  <c r="W836" i="1"/>
  <c r="T883" i="1"/>
  <c r="W893" i="1"/>
  <c r="T893" i="1"/>
  <c r="T881" i="1"/>
  <c r="W881" i="1"/>
  <c r="V881" i="1"/>
  <c r="W857" i="1"/>
  <c r="T857" i="1"/>
  <c r="V857" i="1"/>
  <c r="W845" i="1"/>
  <c r="T845" i="1"/>
  <c r="W833" i="1"/>
  <c r="V833" i="1"/>
  <c r="T833" i="1"/>
  <c r="W809" i="1"/>
  <c r="V809" i="1"/>
  <c r="T809" i="1"/>
  <c r="W785" i="1"/>
  <c r="V785" i="1"/>
  <c r="T785" i="1"/>
  <c r="T773" i="1"/>
  <c r="V773" i="1"/>
  <c r="W773" i="1" s="1"/>
  <c r="T761" i="1"/>
  <c r="V761" i="1"/>
  <c r="W761" i="1" s="1"/>
  <c r="V737" i="1"/>
  <c r="T737" i="1"/>
  <c r="V713" i="1"/>
  <c r="T713" i="1"/>
  <c r="W713" i="1" s="1"/>
  <c r="V701" i="1"/>
  <c r="T701" i="1"/>
  <c r="V689" i="1"/>
  <c r="T689" i="1"/>
  <c r="V677" i="1"/>
  <c r="T677" i="1"/>
  <c r="V653" i="1"/>
  <c r="T653" i="1"/>
  <c r="W653" i="1" s="1"/>
  <c r="V629" i="1"/>
  <c r="T629" i="1"/>
  <c r="T617" i="1"/>
  <c r="V617" i="1"/>
  <c r="T605" i="1"/>
  <c r="V605" i="1"/>
  <c r="V569" i="1"/>
  <c r="T569" i="1"/>
  <c r="V557" i="1"/>
  <c r="T557" i="1"/>
  <c r="V521" i="1"/>
  <c r="T521" i="1"/>
  <c r="W521" i="1" s="1"/>
  <c r="V485" i="1"/>
  <c r="T485" i="1"/>
  <c r="V461" i="1"/>
  <c r="T461" i="1"/>
  <c r="T457" i="1" s="1"/>
  <c r="W461" i="1"/>
  <c r="V449" i="1"/>
  <c r="W449" i="1"/>
  <c r="W401" i="1"/>
  <c r="V401" i="1"/>
  <c r="W389" i="1"/>
  <c r="V389" i="1"/>
  <c r="T389" i="1"/>
  <c r="W377" i="1"/>
  <c r="V377" i="1"/>
  <c r="V353" i="1"/>
  <c r="T353" i="1"/>
  <c r="V341" i="1"/>
  <c r="T341" i="1"/>
  <c r="W329" i="1"/>
  <c r="T329" i="1"/>
  <c r="W304" i="1"/>
  <c r="V293" i="1"/>
  <c r="W293" i="1"/>
  <c r="T293" i="1"/>
  <c r="V269" i="1"/>
  <c r="T269" i="1"/>
  <c r="W245" i="1"/>
  <c r="V245" i="1"/>
  <c r="W233" i="1"/>
  <c r="V233" i="1"/>
  <c r="V209" i="1"/>
  <c r="T209" i="1"/>
  <c r="W197" i="1"/>
  <c r="V197" i="1"/>
  <c r="W137" i="1"/>
  <c r="T137" i="1"/>
  <c r="W125" i="1"/>
  <c r="T125" i="1"/>
  <c r="V113" i="1"/>
  <c r="T113" i="1"/>
  <c r="W101" i="1"/>
  <c r="V101" i="1"/>
  <c r="V77" i="1"/>
  <c r="W77" i="1"/>
  <c r="T77" i="1"/>
  <c r="V20" i="1"/>
  <c r="T29" i="1"/>
  <c r="V43" i="1"/>
  <c r="T53" i="1"/>
  <c r="V66" i="1"/>
  <c r="T127" i="1"/>
  <c r="V149" i="1"/>
  <c r="V162" i="1"/>
  <c r="V176" i="1"/>
  <c r="V186" i="1"/>
  <c r="W221" i="1"/>
  <c r="W248" i="1"/>
  <c r="T272" i="1"/>
  <c r="V332" i="1"/>
  <c r="V391" i="1"/>
  <c r="V413" i="1"/>
  <c r="T427" i="1"/>
  <c r="W464" i="1"/>
  <c r="V497" i="1"/>
  <c r="V496" i="1" s="1"/>
  <c r="V570" i="1"/>
  <c r="W570" i="1" s="1"/>
  <c r="T581" i="1"/>
  <c r="W581" i="1" s="1"/>
  <c r="T632" i="1"/>
  <c r="W632" i="1" s="1"/>
  <c r="V740" i="1"/>
  <c r="W740" i="1" s="1"/>
  <c r="V750" i="1"/>
  <c r="W750" i="1" s="1"/>
  <c r="W20" i="1"/>
  <c r="V29" i="1"/>
  <c r="V53" i="1"/>
  <c r="T79" i="1"/>
  <c r="T103" i="1"/>
  <c r="W113" i="1"/>
  <c r="V127" i="1"/>
  <c r="T140" i="1"/>
  <c r="W140" i="1" s="1"/>
  <c r="V163" i="1"/>
  <c r="W176" i="1"/>
  <c r="T223" i="1"/>
  <c r="T259" i="1"/>
  <c r="V272" i="1"/>
  <c r="W332" i="1"/>
  <c r="W391" i="1"/>
  <c r="T401" i="1"/>
  <c r="W413" i="1"/>
  <c r="V427" i="1"/>
  <c r="W485" i="1"/>
  <c r="T571" i="1"/>
  <c r="T583" i="1"/>
  <c r="W583" i="1" s="1"/>
  <c r="T593" i="1"/>
  <c r="W686" i="1"/>
  <c r="T751" i="1"/>
  <c r="W751" i="1" s="1"/>
  <c r="T44" i="1"/>
  <c r="V79" i="1"/>
  <c r="V103" i="1"/>
  <c r="W163" i="1"/>
  <c r="W188" i="1"/>
  <c r="W224" i="1"/>
  <c r="V260" i="1"/>
  <c r="T317" i="1"/>
  <c r="T367" i="1"/>
  <c r="T402" i="1"/>
  <c r="T414" i="1"/>
  <c r="T486" i="1"/>
  <c r="T509" i="1"/>
  <c r="W509" i="1" s="1"/>
  <c r="V584" i="1"/>
  <c r="W584" i="1" s="1"/>
  <c r="V702" i="1"/>
  <c r="W702" i="1" s="1"/>
  <c r="T714" i="1"/>
  <c r="W714" i="1" s="1"/>
  <c r="V893" i="1"/>
  <c r="V55" i="1"/>
  <c r="T55" i="1"/>
  <c r="T138" i="1"/>
  <c r="W138" i="1"/>
  <c r="V138" i="1"/>
  <c r="W44" i="1"/>
  <c r="W55" i="1"/>
  <c r="V68" i="1"/>
  <c r="V115" i="1"/>
  <c r="W115" i="1" s="1"/>
  <c r="T152" i="1"/>
  <c r="W209" i="1"/>
  <c r="T305" i="1"/>
  <c r="V317" i="1"/>
  <c r="V402" i="1"/>
  <c r="V414" i="1"/>
  <c r="T449" i="1"/>
  <c r="T448" i="1" s="1"/>
  <c r="V486" i="1"/>
  <c r="V512" i="1"/>
  <c r="W512" i="1" s="1"/>
  <c r="V596" i="1"/>
  <c r="W596" i="1" s="1"/>
  <c r="T703" i="1"/>
  <c r="W703" i="1" s="1"/>
  <c r="W607" i="1"/>
  <c r="W896" i="1"/>
  <c r="V896" i="1"/>
  <c r="T896" i="1"/>
  <c r="V860" i="1"/>
  <c r="T860" i="1"/>
  <c r="W860" i="1"/>
  <c r="W824" i="1"/>
  <c r="V824" i="1"/>
  <c r="T824" i="1"/>
  <c r="T656" i="1"/>
  <c r="V656" i="1"/>
  <c r="V548" i="1"/>
  <c r="T548" i="1"/>
  <c r="V524" i="1"/>
  <c r="T524" i="1"/>
  <c r="W488" i="1"/>
  <c r="T488" i="1"/>
  <c r="V488" i="1"/>
  <c r="V440" i="1"/>
  <c r="W440" i="1"/>
  <c r="W8" i="1"/>
  <c r="T608" i="1"/>
  <c r="W608" i="1" s="1"/>
  <c r="T848" i="1"/>
  <c r="T691" i="1"/>
  <c r="V691" i="1"/>
  <c r="W691" i="1" s="1"/>
  <c r="V41" i="1"/>
  <c r="T41" i="1"/>
  <c r="W31" i="1"/>
  <c r="T56" i="1"/>
  <c r="T211" i="1"/>
  <c r="V305" i="1"/>
  <c r="T403" i="1"/>
  <c r="V450" i="1"/>
  <c r="V692" i="1"/>
  <c r="W692" i="1" s="1"/>
  <c r="T715" i="1"/>
  <c r="W715" i="1" s="1"/>
  <c r="T788" i="1"/>
  <c r="W67" i="1"/>
  <c r="V67" i="1"/>
  <c r="V582" i="1"/>
  <c r="T582" i="1"/>
  <c r="W56" i="1"/>
  <c r="V211" i="1"/>
  <c r="T233" i="1"/>
  <c r="T306" i="1"/>
  <c r="V403" i="1"/>
  <c r="W450" i="1"/>
  <c r="T487" i="1"/>
  <c r="V533" i="1"/>
  <c r="W533" i="1" s="1"/>
  <c r="T606" i="1"/>
  <c r="W606" i="1" s="1"/>
  <c r="T716" i="1"/>
  <c r="W716" i="1" s="1"/>
  <c r="V788" i="1"/>
  <c r="V776" i="1"/>
  <c r="T776" i="1"/>
  <c r="V752" i="1"/>
  <c r="T752" i="1"/>
  <c r="T728" i="1"/>
  <c r="V728" i="1"/>
  <c r="T704" i="1"/>
  <c r="V704" i="1"/>
  <c r="W704" i="1" s="1"/>
  <c r="T680" i="1"/>
  <c r="V680" i="1"/>
  <c r="W680" i="1" s="1"/>
  <c r="T536" i="1"/>
  <c r="V536" i="1"/>
  <c r="W500" i="1"/>
  <c r="V500" i="1"/>
  <c r="T452" i="1"/>
  <c r="W452" i="1"/>
  <c r="V416" i="1"/>
  <c r="T416" i="1"/>
  <c r="W416" i="1"/>
  <c r="W368" i="1"/>
  <c r="V368" i="1"/>
  <c r="T368" i="1"/>
  <c r="W344" i="1"/>
  <c r="V344" i="1"/>
  <c r="W308" i="1"/>
  <c r="V308" i="1"/>
  <c r="T284" i="1"/>
  <c r="V284" i="1"/>
  <c r="V32" i="1"/>
  <c r="T32" i="1"/>
  <c r="V775" i="1"/>
  <c r="T775" i="1"/>
  <c r="W775" i="1" s="1"/>
  <c r="V679" i="1"/>
  <c r="T679" i="1"/>
  <c r="T655" i="1"/>
  <c r="W655" i="1" s="1"/>
  <c r="V655" i="1"/>
  <c r="V547" i="1"/>
  <c r="T547" i="1"/>
  <c r="V499" i="1"/>
  <c r="T499" i="1"/>
  <c r="W379" i="1"/>
  <c r="V379" i="1"/>
  <c r="T379" i="1"/>
  <c r="W355" i="1"/>
  <c r="V355" i="1"/>
  <c r="T355" i="1"/>
  <c r="W295" i="1"/>
  <c r="V295" i="1"/>
  <c r="V271" i="1"/>
  <c r="T271" i="1"/>
  <c r="W247" i="1"/>
  <c r="T247" i="1"/>
  <c r="W187" i="1"/>
  <c r="V187" i="1"/>
  <c r="T187" i="1"/>
  <c r="W175" i="1"/>
  <c r="T175" i="1"/>
  <c r="T151" i="1"/>
  <c r="W151" i="1"/>
  <c r="V151" i="1"/>
  <c r="W19" i="1"/>
  <c r="T19" i="1"/>
  <c r="V247" i="1"/>
  <c r="V823" i="1"/>
  <c r="V870" i="1"/>
  <c r="T870" i="1"/>
  <c r="V762" i="1"/>
  <c r="T762" i="1"/>
  <c r="T738" i="1"/>
  <c r="V738" i="1"/>
  <c r="T690" i="1"/>
  <c r="W690" i="1" s="1"/>
  <c r="V690" i="1"/>
  <c r="V666" i="1"/>
  <c r="T666" i="1"/>
  <c r="T594" i="1"/>
  <c r="V594" i="1"/>
  <c r="W594" i="1" s="1"/>
  <c r="W438" i="1"/>
  <c r="V438" i="1"/>
  <c r="T438" i="1"/>
  <c r="V426" i="1"/>
  <c r="W390" i="1"/>
  <c r="T390" i="1"/>
  <c r="V378" i="1"/>
  <c r="T378" i="1"/>
  <c r="T330" i="1"/>
  <c r="V330" i="1"/>
  <c r="W318" i="1"/>
  <c r="V318" i="1"/>
  <c r="W294" i="1"/>
  <c r="V294" i="1"/>
  <c r="T294" i="1"/>
  <c r="V282" i="1"/>
  <c r="T282" i="1"/>
  <c r="V258" i="1"/>
  <c r="W258" i="1"/>
  <c r="T258" i="1"/>
  <c r="V246" i="1"/>
  <c r="T246" i="1"/>
  <c r="W246" i="1"/>
  <c r="V234" i="1"/>
  <c r="W234" i="1"/>
  <c r="T234" i="1"/>
  <c r="W222" i="1"/>
  <c r="V222" i="1"/>
  <c r="T222" i="1"/>
  <c r="W198" i="1"/>
  <c r="V198" i="1"/>
  <c r="T198" i="1"/>
  <c r="W174" i="1"/>
  <c r="T174" i="1"/>
  <c r="W150" i="1"/>
  <c r="V150" i="1"/>
  <c r="W114" i="1"/>
  <c r="V114" i="1"/>
  <c r="V54" i="1"/>
  <c r="T54" i="1"/>
  <c r="V30" i="1"/>
  <c r="W30" i="1"/>
  <c r="T725" i="1"/>
  <c r="W725" i="1" s="1"/>
  <c r="T89" i="1"/>
  <c r="T235" i="1"/>
  <c r="V306" i="1"/>
  <c r="W319" i="1"/>
  <c r="V342" i="1"/>
  <c r="T377" i="1"/>
  <c r="W404" i="1"/>
  <c r="V452" i="1"/>
  <c r="T473" i="1"/>
  <c r="V487" i="1"/>
  <c r="T522" i="1"/>
  <c r="W522" i="1" s="1"/>
  <c r="W280" i="1"/>
  <c r="T295" i="1"/>
  <c r="W342" i="1"/>
  <c r="W353" i="1"/>
  <c r="W378" i="1"/>
  <c r="V618" i="1"/>
  <c r="W618" i="1" s="1"/>
  <c r="V845" i="1"/>
  <c r="W897" i="1"/>
  <c r="T897" i="1"/>
  <c r="V897" i="1"/>
  <c r="W873" i="1"/>
  <c r="V873" i="1"/>
  <c r="T873" i="1"/>
  <c r="W861" i="1"/>
  <c r="T861" i="1"/>
  <c r="W849" i="1"/>
  <c r="V849" i="1"/>
  <c r="T849" i="1"/>
  <c r="T837" i="1"/>
  <c r="W837" i="1"/>
  <c r="V837" i="1"/>
  <c r="T825" i="1"/>
  <c r="V825" i="1"/>
  <c r="W825" i="1"/>
  <c r="V724" i="1"/>
  <c r="T724" i="1"/>
  <c r="V712" i="1"/>
  <c r="T712" i="1"/>
  <c r="V640" i="1"/>
  <c r="T640" i="1"/>
  <c r="T45" i="1"/>
  <c r="T59" i="1"/>
  <c r="V84" i="1"/>
  <c r="V119" i="1"/>
  <c r="V132" i="1"/>
  <c r="V136" i="1"/>
  <c r="V155" i="1"/>
  <c r="V168" i="1"/>
  <c r="V172" i="1"/>
  <c r="T216" i="1"/>
  <c r="T228" i="1"/>
  <c r="T232" i="1"/>
  <c r="T237" i="1"/>
  <c r="V263" i="1"/>
  <c r="T309" i="1"/>
  <c r="V324" i="1"/>
  <c r="V328" i="1"/>
  <c r="V323" i="1" s="1"/>
  <c r="T345" i="1"/>
  <c r="V364" i="1"/>
  <c r="T372" i="1"/>
  <c r="T383" i="1"/>
  <c r="T395" i="1"/>
  <c r="T392" i="1" s="1"/>
  <c r="T400" i="1"/>
  <c r="V405" i="1"/>
  <c r="V465" i="1"/>
  <c r="T477" i="1"/>
  <c r="T501" i="1"/>
  <c r="T532" i="1"/>
  <c r="W532" i="1" s="1"/>
  <c r="V609" i="1"/>
  <c r="W609" i="1" s="1"/>
  <c r="T616" i="1"/>
  <c r="W616" i="1" s="1"/>
  <c r="T669" i="1"/>
  <c r="W669" i="1" s="1"/>
  <c r="T688" i="1"/>
  <c r="W688" i="1" s="1"/>
  <c r="V708" i="1"/>
  <c r="W708" i="1" s="1"/>
  <c r="T772" i="1"/>
  <c r="W772" i="1" s="1"/>
  <c r="V803" i="1"/>
  <c r="W706" i="1"/>
  <c r="V856" i="1"/>
  <c r="T856" i="1"/>
  <c r="W856" i="1"/>
  <c r="V736" i="1"/>
  <c r="T736" i="1"/>
  <c r="T388" i="1"/>
  <c r="W388" i="1"/>
  <c r="V388" i="1"/>
  <c r="W316" i="1"/>
  <c r="V316" i="1"/>
  <c r="T12" i="1"/>
  <c r="T40" i="1"/>
  <c r="T72" i="1"/>
  <c r="T76" i="1"/>
  <c r="T100" i="1"/>
  <c r="W155" i="1"/>
  <c r="W216" i="1"/>
  <c r="V228" i="1"/>
  <c r="V232" i="1"/>
  <c r="V237" i="1"/>
  <c r="T268" i="1"/>
  <c r="T273" i="1"/>
  <c r="V309" i="1"/>
  <c r="V345" i="1"/>
  <c r="T360" i="1"/>
  <c r="V372" i="1"/>
  <c r="V383" i="1"/>
  <c r="V395" i="1"/>
  <c r="V400" i="1"/>
  <c r="T453" i="1"/>
  <c r="V477" i="1"/>
  <c r="V501" i="1"/>
  <c r="T508" i="1"/>
  <c r="W508" i="1" s="1"/>
  <c r="W541" i="1"/>
  <c r="T573" i="1"/>
  <c r="W573" i="1" s="1"/>
  <c r="T580" i="1"/>
  <c r="W580" i="1" s="1"/>
  <c r="T588" i="1"/>
  <c r="W588" i="1" s="1"/>
  <c r="T645" i="1"/>
  <c r="W645" i="1" s="1"/>
  <c r="T681" i="1"/>
  <c r="W681" i="1" s="1"/>
  <c r="T717" i="1"/>
  <c r="W717" i="1" s="1"/>
  <c r="V880" i="1"/>
  <c r="T880" i="1"/>
  <c r="W880" i="1"/>
  <c r="T844" i="1"/>
  <c r="W844" i="1"/>
  <c r="V556" i="1"/>
  <c r="T556" i="1"/>
  <c r="W12" i="1"/>
  <c r="W100" i="1"/>
  <c r="T120" i="1"/>
  <c r="T124" i="1"/>
  <c r="T156" i="1"/>
  <c r="T160" i="1"/>
  <c r="T264" i="1"/>
  <c r="V299" i="1"/>
  <c r="T336" i="1"/>
  <c r="V525" i="1"/>
  <c r="V636" i="1"/>
  <c r="T804" i="1"/>
  <c r="V876" i="1"/>
  <c r="T876" i="1"/>
  <c r="V840" i="1"/>
  <c r="T840" i="1"/>
  <c r="W816" i="1"/>
  <c r="V816" i="1"/>
  <c r="T816" i="1"/>
  <c r="T696" i="1"/>
  <c r="V696" i="1"/>
  <c r="W312" i="1"/>
  <c r="V312" i="1"/>
  <c r="T36" i="1"/>
  <c r="V60" i="1"/>
  <c r="V64" i="1"/>
  <c r="V184" i="1"/>
  <c r="T300" i="1"/>
  <c r="V396" i="1"/>
  <c r="V460" i="1"/>
  <c r="V457" i="1" s="1"/>
  <c r="T700" i="1"/>
  <c r="W700" i="1" s="1"/>
  <c r="T756" i="1"/>
  <c r="W756" i="1" s="1"/>
  <c r="V813" i="1"/>
  <c r="T828" i="1"/>
  <c r="V851" i="1"/>
  <c r="T851" i="1"/>
  <c r="W839" i="1"/>
  <c r="T839" i="1"/>
  <c r="V827" i="1"/>
  <c r="T827" i="1"/>
  <c r="T719" i="1"/>
  <c r="V719" i="1"/>
  <c r="V707" i="1"/>
  <c r="T707" i="1"/>
  <c r="V695" i="1"/>
  <c r="T695" i="1"/>
  <c r="V683" i="1"/>
  <c r="W683" i="1" s="1"/>
  <c r="T683" i="1"/>
  <c r="V671" i="1"/>
  <c r="T671" i="1"/>
  <c r="V635" i="1"/>
  <c r="T635" i="1"/>
  <c r="W623" i="1"/>
  <c r="V611" i="1"/>
  <c r="T611" i="1"/>
  <c r="V563" i="1"/>
  <c r="T563" i="1"/>
  <c r="W563" i="1" s="1"/>
  <c r="W515" i="1"/>
  <c r="V503" i="1"/>
  <c r="W503" i="1"/>
  <c r="W455" i="1"/>
  <c r="V455" i="1"/>
  <c r="V443" i="1"/>
  <c r="W443" i="1"/>
  <c r="T443" i="1"/>
  <c r="V419" i="1"/>
  <c r="T419" i="1"/>
  <c r="W407" i="1"/>
  <c r="T407" i="1"/>
  <c r="W335" i="1"/>
  <c r="V335" i="1"/>
  <c r="V275" i="1"/>
  <c r="T275" i="1"/>
  <c r="T792" i="1"/>
  <c r="W792" i="1"/>
  <c r="W768" i="1"/>
  <c r="T672" i="1"/>
  <c r="V672" i="1"/>
  <c r="V648" i="1"/>
  <c r="T648" i="1"/>
  <c r="T384" i="1"/>
  <c r="V384" i="1"/>
  <c r="V180" i="1"/>
  <c r="W184" i="1"/>
  <c r="W265" i="1"/>
  <c r="T412" i="1"/>
  <c r="T472" i="1"/>
  <c r="W543" i="1"/>
  <c r="W567" i="1"/>
  <c r="T664" i="1"/>
  <c r="W664" i="1" s="1"/>
  <c r="V684" i="1"/>
  <c r="W684" i="1" s="1"/>
  <c r="W721" i="1"/>
  <c r="V748" i="1"/>
  <c r="W748" i="1" s="1"/>
  <c r="W813" i="1"/>
  <c r="W828" i="1"/>
  <c r="V789" i="1"/>
  <c r="T789" i="1"/>
  <c r="V765" i="1"/>
  <c r="V763" i="1" s="1"/>
  <c r="T765" i="1"/>
  <c r="V741" i="1"/>
  <c r="T741" i="1"/>
  <c r="V549" i="1"/>
  <c r="T549" i="1"/>
  <c r="W549" i="1" s="1"/>
  <c r="W525" i="1"/>
  <c r="V357" i="1"/>
  <c r="W357" i="1"/>
  <c r="V285" i="1"/>
  <c r="T285" i="1"/>
  <c r="V105" i="1"/>
  <c r="T105" i="1"/>
  <c r="T670" i="1"/>
  <c r="W670" i="1" s="1"/>
  <c r="T766" i="1"/>
  <c r="W766" i="1" s="1"/>
  <c r="V790" i="1"/>
  <c r="W507" i="1"/>
  <c r="V898" i="1"/>
  <c r="T898" i="1"/>
  <c r="V886" i="1"/>
  <c r="T886" i="1"/>
  <c r="W874" i="1"/>
  <c r="T874" i="1"/>
  <c r="W850" i="1"/>
  <c r="T850" i="1"/>
  <c r="W802" i="1"/>
  <c r="V802" i="1"/>
  <c r="T802" i="1"/>
  <c r="W790" i="1"/>
  <c r="V778" i="1"/>
  <c r="T778" i="1"/>
  <c r="V730" i="1"/>
  <c r="T730" i="1"/>
  <c r="V718" i="1"/>
  <c r="T718" i="1"/>
  <c r="W519" i="1"/>
  <c r="W602" i="1"/>
  <c r="W614" i="1"/>
  <c r="W476" i="1"/>
  <c r="W529" i="1"/>
  <c r="W579" i="1"/>
  <c r="W615" i="1"/>
  <c r="W722" i="1"/>
  <c r="W728" i="1"/>
  <c r="W661" i="1"/>
  <c r="W769" i="1"/>
  <c r="W86" i="1"/>
  <c r="W565" i="1"/>
  <c r="W571" i="1"/>
  <c r="W662" i="1"/>
  <c r="W770" i="1"/>
  <c r="W749" i="1"/>
  <c r="W754" i="1"/>
  <c r="W555" i="1"/>
  <c r="W566" i="1"/>
  <c r="W652" i="1"/>
  <c r="W697" i="1"/>
  <c r="W444" i="1"/>
  <c r="W627" i="1"/>
  <c r="W658" i="1"/>
  <c r="W673" i="1"/>
  <c r="W709" i="1"/>
  <c r="W642" i="1"/>
  <c r="W730" i="1"/>
  <c r="W746" i="1"/>
  <c r="W203" i="1"/>
  <c r="W591" i="1"/>
  <c r="W628" i="1"/>
  <c r="W674" i="1"/>
  <c r="W710" i="1"/>
  <c r="W693" i="1"/>
  <c r="W518" i="1"/>
  <c r="W601" i="1"/>
  <c r="W626" i="1"/>
  <c r="W734" i="1"/>
  <c r="W641" i="1"/>
  <c r="W694" i="1"/>
  <c r="W745" i="1"/>
  <c r="W491" i="1"/>
  <c r="W779" i="1"/>
  <c r="V369" i="1"/>
  <c r="W554" i="1"/>
  <c r="W586" i="1"/>
  <c r="W598" i="1"/>
  <c r="W637" i="1"/>
  <c r="W665" i="1"/>
  <c r="W757" i="1"/>
  <c r="T779" i="1"/>
  <c r="T7" i="1"/>
  <c r="W537" i="1"/>
  <c r="W733" i="1"/>
  <c r="V504" i="1"/>
  <c r="W624" i="1"/>
  <c r="W649" i="1"/>
  <c r="W723" i="1"/>
  <c r="W505" i="1"/>
  <c r="W589" i="1"/>
  <c r="W650" i="1"/>
  <c r="W675" i="1"/>
  <c r="T463" i="1"/>
  <c r="W545" i="1"/>
  <c r="W771" i="1"/>
  <c r="W667" i="1"/>
  <c r="W593" i="1"/>
  <c r="W743" i="1"/>
  <c r="T476" i="1"/>
  <c r="W651" i="1"/>
  <c r="W699" i="1"/>
  <c r="W747" i="1"/>
  <c r="W638" i="1"/>
  <c r="W687" i="1"/>
  <c r="W735" i="1"/>
  <c r="W612" i="1"/>
  <c r="W663" i="1"/>
  <c r="W711" i="1"/>
  <c r="W759" i="1"/>
  <c r="W707" i="1"/>
  <c r="W517" i="1"/>
  <c r="W634" i="1"/>
  <c r="W630" i="2" l="1"/>
  <c r="W650" i="2"/>
  <c r="W569" i="2"/>
  <c r="V848" i="2"/>
  <c r="W617" i="2"/>
  <c r="F489" i="2"/>
  <c r="W728" i="2"/>
  <c r="W722" i="2"/>
  <c r="W619" i="2"/>
  <c r="W541" i="2"/>
  <c r="W453" i="2"/>
  <c r="W703" i="2"/>
  <c r="T449" i="2"/>
  <c r="W783" i="2"/>
  <c r="F890" i="2"/>
  <c r="W767" i="2"/>
  <c r="W668" i="2"/>
  <c r="W774" i="2"/>
  <c r="W576" i="2"/>
  <c r="W762" i="2"/>
  <c r="W574" i="2"/>
  <c r="W585" i="2"/>
  <c r="P336" i="2"/>
  <c r="W614" i="2"/>
  <c r="W773" i="2"/>
  <c r="W715" i="2"/>
  <c r="W481" i="2"/>
  <c r="W662" i="2"/>
  <c r="P10" i="2"/>
  <c r="W575" i="2"/>
  <c r="W568" i="2"/>
  <c r="W740" i="2"/>
  <c r="W656" i="2"/>
  <c r="W744" i="2"/>
  <c r="W610" i="2"/>
  <c r="W621" i="2"/>
  <c r="W583" i="2"/>
  <c r="H846" i="2"/>
  <c r="W13" i="2"/>
  <c r="P109" i="2"/>
  <c r="W734" i="2"/>
  <c r="W456" i="2"/>
  <c r="W632" i="2"/>
  <c r="W697" i="2"/>
  <c r="W607" i="2"/>
  <c r="V784" i="2"/>
  <c r="W496" i="2"/>
  <c r="W704" i="2"/>
  <c r="T768" i="2"/>
  <c r="V481" i="2"/>
  <c r="I540" i="2"/>
  <c r="W685" i="2"/>
  <c r="I231" i="2"/>
  <c r="P231" i="2"/>
  <c r="V91" i="2"/>
  <c r="W287" i="2"/>
  <c r="W231" i="2" s="1"/>
  <c r="I429" i="2"/>
  <c r="W570" i="2"/>
  <c r="O804" i="2"/>
  <c r="I789" i="2"/>
  <c r="I109" i="2"/>
  <c r="W659" i="2"/>
  <c r="W587" i="2"/>
  <c r="W689" i="2"/>
  <c r="V789" i="2"/>
  <c r="W91" i="2"/>
  <c r="T486" i="2"/>
  <c r="T635" i="2"/>
  <c r="I558" i="2"/>
  <c r="W442" i="2"/>
  <c r="I768" i="2"/>
  <c r="V456" i="2"/>
  <c r="W730" i="2"/>
  <c r="W530" i="2"/>
  <c r="T442" i="2"/>
  <c r="W671" i="2"/>
  <c r="W578" i="2"/>
  <c r="W763" i="2"/>
  <c r="W449" i="2"/>
  <c r="W711" i="2"/>
  <c r="W755" i="2"/>
  <c r="W565" i="2"/>
  <c r="W572" i="2"/>
  <c r="M370" i="2"/>
  <c r="T209" i="2"/>
  <c r="V231" i="2"/>
  <c r="W692" i="2"/>
  <c r="V379" i="2"/>
  <c r="W588" i="2"/>
  <c r="V104" i="2"/>
  <c r="V540" i="2"/>
  <c r="T597" i="2"/>
  <c r="V442" i="2"/>
  <c r="I515" i="2"/>
  <c r="W699" i="2"/>
  <c r="V558" i="2"/>
  <c r="W705" i="2"/>
  <c r="V462" i="2"/>
  <c r="W520" i="2"/>
  <c r="W735" i="2"/>
  <c r="W208" i="2"/>
  <c r="W194" i="2" s="1"/>
  <c r="V209" i="2"/>
  <c r="T789" i="2"/>
  <c r="H868" i="2"/>
  <c r="H804" i="2" s="1"/>
  <c r="T468" i="2"/>
  <c r="W335" i="2"/>
  <c r="W328" i="2" s="1"/>
  <c r="M804" i="2"/>
  <c r="M904" i="2" s="1"/>
  <c r="P635" i="2"/>
  <c r="V328" i="2"/>
  <c r="W547" i="2"/>
  <c r="W546" i="2"/>
  <c r="W664" i="2"/>
  <c r="W754" i="2"/>
  <c r="V312" i="2"/>
  <c r="W538" i="2"/>
  <c r="T328" i="2"/>
  <c r="T231" i="2"/>
  <c r="W686" i="2"/>
  <c r="T779" i="2"/>
  <c r="V371" i="2"/>
  <c r="F429" i="2"/>
  <c r="F370" i="2" s="1"/>
  <c r="W741" i="2"/>
  <c r="T194" i="2"/>
  <c r="H429" i="2"/>
  <c r="V109" i="2"/>
  <c r="F804" i="2"/>
  <c r="P521" i="2"/>
  <c r="P804" i="2"/>
  <c r="W561" i="2"/>
  <c r="P536" i="2"/>
  <c r="W616" i="2"/>
  <c r="V449" i="2"/>
  <c r="W379" i="2"/>
  <c r="I509" i="2"/>
  <c r="V374" i="2"/>
  <c r="V10" i="2"/>
  <c r="W402" i="2"/>
  <c r="W420" i="2"/>
  <c r="W620" i="2"/>
  <c r="W552" i="2"/>
  <c r="W727" i="2"/>
  <c r="P515" i="2"/>
  <c r="W531" i="2"/>
  <c r="P779" i="2"/>
  <c r="V468" i="2"/>
  <c r="V291" i="2"/>
  <c r="T827" i="2"/>
  <c r="T825" i="2" s="1"/>
  <c r="V827" i="2"/>
  <c r="V825" i="2" s="1"/>
  <c r="W827" i="2"/>
  <c r="T652" i="2"/>
  <c r="I521" i="2"/>
  <c r="W618" i="2"/>
  <c r="W887" i="2"/>
  <c r="V887" i="2"/>
  <c r="T887" i="2"/>
  <c r="T336" i="2"/>
  <c r="W559" i="2"/>
  <c r="T558" i="2"/>
  <c r="W784" i="2"/>
  <c r="I536" i="2"/>
  <c r="W815" i="2"/>
  <c r="T815" i="2"/>
  <c r="T805" i="2" s="1"/>
  <c r="V815" i="2"/>
  <c r="V805" i="2" s="1"/>
  <c r="T379" i="2"/>
  <c r="W789" i="2"/>
  <c r="V336" i="2"/>
  <c r="V194" i="2"/>
  <c r="W604" i="2"/>
  <c r="W702" i="2"/>
  <c r="T109" i="2"/>
  <c r="I635" i="2"/>
  <c r="I825" i="2"/>
  <c r="W549" i="2"/>
  <c r="W753" i="2"/>
  <c r="W899" i="2"/>
  <c r="T899" i="2"/>
  <c r="T897" i="2" s="1"/>
  <c r="T890" i="2" s="1"/>
  <c r="V899" i="2"/>
  <c r="V890" i="2" s="1"/>
  <c r="O370" i="2"/>
  <c r="W731" i="2"/>
  <c r="P509" i="2"/>
  <c r="T507" i="2"/>
  <c r="T503" i="2" s="1"/>
  <c r="W507" i="2"/>
  <c r="V507" i="2"/>
  <c r="V503" i="2" s="1"/>
  <c r="T437" i="2"/>
  <c r="W437" i="2"/>
  <c r="V437" i="2"/>
  <c r="W639" i="2"/>
  <c r="W720" i="2"/>
  <c r="I805" i="2"/>
  <c r="V521" i="2"/>
  <c r="W336" i="2"/>
  <c r="W781" i="2"/>
  <c r="V779" i="2"/>
  <c r="V515" i="2"/>
  <c r="W554" i="2"/>
  <c r="W706" i="2"/>
  <c r="I503" i="2"/>
  <c r="W312" i="2"/>
  <c r="I652" i="2"/>
  <c r="W397" i="2"/>
  <c r="W374" i="2"/>
  <c r="W631" i="2"/>
  <c r="V402" i="2"/>
  <c r="P597" i="2"/>
  <c r="W523" i="2"/>
  <c r="T515" i="2"/>
  <c r="W516" i="2"/>
  <c r="T540" i="2"/>
  <c r="W427" i="2"/>
  <c r="V427" i="2"/>
  <c r="V423" i="2" s="1"/>
  <c r="T427" i="2"/>
  <c r="T423" i="2" s="1"/>
  <c r="T495" i="2"/>
  <c r="W495" i="2"/>
  <c r="V495" i="2"/>
  <c r="T521" i="2"/>
  <c r="W537" i="2"/>
  <c r="V536" i="2"/>
  <c r="W745" i="2"/>
  <c r="W751" i="2"/>
  <c r="V635" i="2"/>
  <c r="H489" i="2"/>
  <c r="H370" i="2" s="1"/>
  <c r="I423" i="2"/>
  <c r="W462" i="2"/>
  <c r="W494" i="2"/>
  <c r="V494" i="2"/>
  <c r="T494" i="2"/>
  <c r="T402" i="2"/>
  <c r="P652" i="2"/>
  <c r="V433" i="2"/>
  <c r="T433" i="2"/>
  <c r="W433" i="2"/>
  <c r="W535" i="2"/>
  <c r="W725" i="2"/>
  <c r="T462" i="2"/>
  <c r="V509" i="2"/>
  <c r="W737" i="2"/>
  <c r="T291" i="2"/>
  <c r="V397" i="2"/>
  <c r="W104" i="2"/>
  <c r="W857" i="2"/>
  <c r="W846" i="2" s="1"/>
  <c r="V857" i="2"/>
  <c r="V846" i="2" s="1"/>
  <c r="T857" i="2"/>
  <c r="T846" i="2" s="1"/>
  <c r="V420" i="2"/>
  <c r="W12" i="2"/>
  <c r="T10" i="2"/>
  <c r="W511" i="2"/>
  <c r="I597" i="2"/>
  <c r="W527" i="2"/>
  <c r="P558" i="2"/>
  <c r="T312" i="2"/>
  <c r="W109" i="2"/>
  <c r="W486" i="2"/>
  <c r="W759" i="2"/>
  <c r="W739" i="2"/>
  <c r="I890" i="2"/>
  <c r="W601" i="2"/>
  <c r="W643" i="2"/>
  <c r="W749" i="2"/>
  <c r="T884" i="2"/>
  <c r="V884" i="2"/>
  <c r="W884" i="2"/>
  <c r="T104" i="2"/>
  <c r="W761" i="2"/>
  <c r="V597" i="2"/>
  <c r="W769" i="2"/>
  <c r="V768" i="2"/>
  <c r="T91" i="2"/>
  <c r="P540" i="2"/>
  <c r="I489" i="2"/>
  <c r="W468" i="2"/>
  <c r="W291" i="2"/>
  <c r="W694" i="2"/>
  <c r="V652" i="2"/>
  <c r="P768" i="2"/>
  <c r="W209" i="2"/>
  <c r="W737" i="1"/>
  <c r="V516" i="1"/>
  <c r="V451" i="1"/>
  <c r="W758" i="1"/>
  <c r="W646" i="1"/>
  <c r="W689" i="1"/>
  <c r="T888" i="1"/>
  <c r="W374" i="1"/>
  <c r="W718" i="1"/>
  <c r="V535" i="1"/>
  <c r="W731" i="1"/>
  <c r="W778" i="1"/>
  <c r="W595" i="1"/>
  <c r="W284" i="1"/>
  <c r="W752" i="1"/>
  <c r="W341" i="1"/>
  <c r="V448" i="1"/>
  <c r="W605" i="1"/>
  <c r="T481" i="1"/>
  <c r="W620" i="1"/>
  <c r="W600" i="1"/>
  <c r="T437" i="1"/>
  <c r="W547" i="1"/>
  <c r="W116" i="1"/>
  <c r="W104" i="1" s="1"/>
  <c r="W597" i="1"/>
  <c r="W550" i="1"/>
  <c r="W742" i="1"/>
  <c r="W528" i="1"/>
  <c r="W660" i="1"/>
  <c r="W753" i="1"/>
  <c r="W765" i="1"/>
  <c r="V476" i="1"/>
  <c r="T369" i="1"/>
  <c r="W587" i="1"/>
  <c r="T784" i="1"/>
  <c r="V774" i="1"/>
  <c r="W777" i="1"/>
  <c r="V5" i="1"/>
  <c r="T226" i="1"/>
  <c r="T647" i="1"/>
  <c r="T397" i="1"/>
  <c r="W679" i="1"/>
  <c r="W552" i="1"/>
  <c r="W635" i="1"/>
  <c r="T592" i="1"/>
  <c r="W331" i="1"/>
  <c r="W712" i="1"/>
  <c r="W415" i="1"/>
  <c r="T553" i="1"/>
  <c r="W286" i="1"/>
  <c r="W366" i="1"/>
  <c r="V189" i="1"/>
  <c r="W564" i="1"/>
  <c r="W671" i="1"/>
  <c r="T286" i="1"/>
  <c r="T86" i="1"/>
  <c r="V374" i="1"/>
  <c r="T415" i="1"/>
  <c r="V553" i="1"/>
  <c r="W677" i="1"/>
  <c r="W654" i="1"/>
  <c r="W727" i="1"/>
  <c r="V104" i="1"/>
  <c r="W576" i="1"/>
  <c r="V331" i="1"/>
  <c r="V226" i="1"/>
  <c r="V415" i="1"/>
  <c r="T204" i="1"/>
  <c r="T323" i="1"/>
  <c r="W397" i="1"/>
  <c r="W569" i="1"/>
  <c r="W437" i="1"/>
  <c r="V397" i="1"/>
  <c r="W204" i="1"/>
  <c r="T374" i="1"/>
  <c r="W448" i="1"/>
  <c r="V86" i="1"/>
  <c r="V437" i="1"/>
  <c r="W451" i="1"/>
  <c r="W672" i="1"/>
  <c r="V630" i="1"/>
  <c r="V392" i="1"/>
  <c r="T451" i="1"/>
  <c r="V99" i="1"/>
  <c r="W695" i="1"/>
  <c r="W307" i="1"/>
  <c r="W99" i="1"/>
  <c r="W738" i="1"/>
  <c r="T307" i="1"/>
  <c r="T774" i="1"/>
  <c r="W611" i="1"/>
  <c r="W696" i="1"/>
  <c r="W556" i="1"/>
  <c r="V286" i="1"/>
  <c r="W524" i="1"/>
  <c r="W516" i="1" s="1"/>
  <c r="W463" i="1"/>
  <c r="W540" i="1"/>
  <c r="W719" i="1"/>
  <c r="W457" i="1"/>
  <c r="V463" i="1"/>
  <c r="T304" i="1"/>
  <c r="T189" i="1"/>
  <c r="V784" i="1"/>
  <c r="W531" i="1"/>
  <c r="W724" i="1"/>
  <c r="W330" i="1"/>
  <c r="W323" i="1" s="1"/>
  <c r="W636" i="1"/>
  <c r="T763" i="1"/>
  <c r="W736" i="1"/>
  <c r="W666" i="1"/>
  <c r="V647" i="1"/>
  <c r="T531" i="1"/>
  <c r="W548" i="1"/>
  <c r="T99" i="1"/>
  <c r="T331" i="1"/>
  <c r="W701" i="1"/>
  <c r="W511" i="1"/>
  <c r="W510" i="1" s="1"/>
  <c r="W764" i="1"/>
  <c r="T104" i="1"/>
  <c r="T535" i="1"/>
  <c r="W282" i="1"/>
  <c r="W226" i="1" s="1"/>
  <c r="W656" i="1"/>
  <c r="W617" i="1"/>
  <c r="W559" i="1"/>
  <c r="T366" i="1"/>
  <c r="W504" i="1"/>
  <c r="T504" i="1"/>
  <c r="T630" i="1"/>
  <c r="W741" i="1"/>
  <c r="V307" i="1"/>
  <c r="T5" i="1"/>
  <c r="V510" i="1"/>
  <c r="V592" i="1"/>
  <c r="W776" i="1"/>
  <c r="W629" i="1"/>
  <c r="W557" i="1"/>
  <c r="W648" i="1"/>
  <c r="W640" i="1"/>
  <c r="V531" i="1"/>
  <c r="T516" i="1"/>
  <c r="W762" i="1"/>
  <c r="V304" i="1"/>
  <c r="W189" i="1"/>
  <c r="W789" i="1"/>
  <c r="W536" i="1"/>
  <c r="W582" i="1"/>
  <c r="V366" i="1"/>
  <c r="W619" i="1"/>
  <c r="W7" i="1"/>
  <c r="W5" i="1" s="1"/>
  <c r="O904" i="2" l="1"/>
  <c r="I370" i="2"/>
  <c r="T489" i="2"/>
  <c r="P370" i="2"/>
  <c r="P904" i="2" s="1"/>
  <c r="W540" i="2"/>
  <c r="W597" i="2"/>
  <c r="T868" i="2"/>
  <c r="T804" i="2" s="1"/>
  <c r="V489" i="2"/>
  <c r="F904" i="2"/>
  <c r="H904" i="2"/>
  <c r="W805" i="2"/>
  <c r="W489" i="2"/>
  <c r="W897" i="2"/>
  <c r="W558" i="2"/>
  <c r="W825" i="2"/>
  <c r="W768" i="2"/>
  <c r="V868" i="2"/>
  <c r="V804" i="2" s="1"/>
  <c r="W509" i="2"/>
  <c r="V429" i="2"/>
  <c r="W868" i="2"/>
  <c r="I804" i="2"/>
  <c r="W423" i="2"/>
  <c r="W515" i="2"/>
  <c r="W635" i="2"/>
  <c r="W521" i="2"/>
  <c r="W779" i="2"/>
  <c r="W652" i="2"/>
  <c r="W429" i="2"/>
  <c r="T429" i="2"/>
  <c r="T370" i="2" s="1"/>
  <c r="W10" i="2"/>
  <c r="W536" i="2"/>
  <c r="W503" i="2"/>
  <c r="W630" i="1"/>
  <c r="W592" i="1"/>
  <c r="W763" i="1"/>
  <c r="W784" i="1"/>
  <c r="W553" i="1"/>
  <c r="W535" i="1"/>
  <c r="W647" i="1"/>
  <c r="W774" i="1"/>
  <c r="I904" i="2" l="1"/>
  <c r="V370" i="2"/>
  <c r="V904" i="2" s="1"/>
  <c r="T904" i="2"/>
  <c r="W804" i="2"/>
  <c r="W890" i="2"/>
  <c r="W370" i="2"/>
  <c r="K907" i="2" l="1"/>
  <c r="K908" i="2" s="1"/>
  <c r="L906" i="2"/>
  <c r="W904" i="2"/>
  <c r="M880" i="1" l="1"/>
  <c r="M879" i="1"/>
  <c r="M852" i="1"/>
  <c r="M850" i="1"/>
  <c r="M830" i="1"/>
  <c r="M828" i="1"/>
  <c r="M810" i="1"/>
  <c r="M808" i="1"/>
  <c r="M187" i="1" l="1"/>
  <c r="P898" i="1" l="1"/>
  <c r="O898" i="1"/>
  <c r="M898" i="1"/>
  <c r="P897" i="1"/>
  <c r="O897" i="1"/>
  <c r="M897" i="1"/>
  <c r="P896" i="1"/>
  <c r="O896" i="1"/>
  <c r="M896" i="1"/>
  <c r="P895" i="1"/>
  <c r="O895" i="1"/>
  <c r="M895" i="1"/>
  <c r="P894" i="1"/>
  <c r="P893" i="1"/>
  <c r="O893" i="1"/>
  <c r="M893" i="1"/>
  <c r="O892" i="1"/>
  <c r="P891" i="1"/>
  <c r="O891" i="1"/>
  <c r="M891" i="1"/>
  <c r="P890" i="1"/>
  <c r="O890" i="1"/>
  <c r="M890" i="1"/>
  <c r="P889" i="1"/>
  <c r="O889" i="1"/>
  <c r="M889" i="1"/>
  <c r="O888" i="1"/>
  <c r="P887" i="1"/>
  <c r="O887" i="1"/>
  <c r="M887" i="1"/>
  <c r="P886" i="1"/>
  <c r="O886" i="1"/>
  <c r="M886" i="1"/>
  <c r="P883" i="1"/>
  <c r="O883" i="1"/>
  <c r="M883" i="1"/>
  <c r="P882" i="1"/>
  <c r="P881" i="1"/>
  <c r="O881" i="1"/>
  <c r="M881" i="1"/>
  <c r="P880" i="1"/>
  <c r="O880" i="1"/>
  <c r="P878" i="1"/>
  <c r="O878" i="1"/>
  <c r="M878" i="1"/>
  <c r="O877" i="1"/>
  <c r="M877" i="1"/>
  <c r="P876" i="1"/>
  <c r="O876" i="1"/>
  <c r="M876" i="1"/>
  <c r="P874" i="1"/>
  <c r="O874" i="1"/>
  <c r="M874" i="1"/>
  <c r="P873" i="1"/>
  <c r="O873" i="1"/>
  <c r="M873" i="1"/>
  <c r="P872" i="1"/>
  <c r="O872" i="1"/>
  <c r="M872" i="1"/>
  <c r="P870" i="1"/>
  <c r="O870" i="1"/>
  <c r="M870" i="1"/>
  <c r="P869" i="1"/>
  <c r="O869" i="1"/>
  <c r="M869" i="1"/>
  <c r="P868" i="1"/>
  <c r="O868" i="1"/>
  <c r="M868" i="1"/>
  <c r="P867" i="1"/>
  <c r="O867" i="1"/>
  <c r="M867" i="1"/>
  <c r="P866" i="1"/>
  <c r="O866" i="1"/>
  <c r="M866" i="1"/>
  <c r="P865" i="1"/>
  <c r="O865" i="1"/>
  <c r="M865" i="1"/>
  <c r="P862" i="1"/>
  <c r="O862" i="1"/>
  <c r="M862" i="1"/>
  <c r="P861" i="1"/>
  <c r="O861" i="1"/>
  <c r="M861" i="1"/>
  <c r="P860" i="1"/>
  <c r="O860" i="1"/>
  <c r="M860" i="1"/>
  <c r="P859" i="1"/>
  <c r="O859" i="1"/>
  <c r="M859" i="1"/>
  <c r="P858" i="1"/>
  <c r="O858" i="1"/>
  <c r="M858" i="1"/>
  <c r="P857" i="1"/>
  <c r="O857" i="1"/>
  <c r="M857" i="1"/>
  <c r="P856" i="1"/>
  <c r="O856" i="1"/>
  <c r="M856" i="1"/>
  <c r="O855" i="1"/>
  <c r="M855" i="1"/>
  <c r="P853" i="1"/>
  <c r="O853" i="1"/>
  <c r="M853" i="1"/>
  <c r="P852" i="1"/>
  <c r="P851" i="1"/>
  <c r="O851" i="1"/>
  <c r="M851" i="1"/>
  <c r="P850" i="1"/>
  <c r="O850" i="1"/>
  <c r="P849" i="1"/>
  <c r="O849" i="1"/>
  <c r="M849" i="1"/>
  <c r="P848" i="1"/>
  <c r="O848" i="1"/>
  <c r="M848" i="1"/>
  <c r="P847" i="1"/>
  <c r="O847" i="1"/>
  <c r="M847" i="1"/>
  <c r="P845" i="1"/>
  <c r="O845" i="1"/>
  <c r="M845" i="1"/>
  <c r="P844" i="1"/>
  <c r="O844" i="1"/>
  <c r="M844" i="1"/>
  <c r="O843" i="1"/>
  <c r="P840" i="1"/>
  <c r="O840" i="1"/>
  <c r="M840" i="1"/>
  <c r="P839" i="1"/>
  <c r="O839" i="1"/>
  <c r="M839" i="1"/>
  <c r="P838" i="1"/>
  <c r="O838" i="1"/>
  <c r="M838" i="1"/>
  <c r="P837" i="1"/>
  <c r="O837" i="1"/>
  <c r="M837" i="1"/>
  <c r="P836" i="1"/>
  <c r="O836" i="1"/>
  <c r="M836" i="1"/>
  <c r="P835" i="1"/>
  <c r="O835" i="1"/>
  <c r="M835" i="1"/>
  <c r="P834" i="1"/>
  <c r="O834" i="1"/>
  <c r="M834" i="1"/>
  <c r="P833" i="1"/>
  <c r="O833" i="1"/>
  <c r="M833" i="1"/>
  <c r="P831" i="1"/>
  <c r="O831" i="1"/>
  <c r="M831" i="1"/>
  <c r="P830" i="1"/>
  <c r="O830" i="1"/>
  <c r="P829" i="1"/>
  <c r="O829" i="1"/>
  <c r="M829" i="1"/>
  <c r="P828" i="1"/>
  <c r="O828" i="1"/>
  <c r="P827" i="1"/>
  <c r="O827" i="1"/>
  <c r="M827" i="1"/>
  <c r="O826" i="1"/>
  <c r="P825" i="1"/>
  <c r="O825" i="1"/>
  <c r="M825" i="1"/>
  <c r="P824" i="1"/>
  <c r="O824" i="1"/>
  <c r="M824" i="1"/>
  <c r="P823" i="1"/>
  <c r="O823" i="1"/>
  <c r="M823" i="1"/>
  <c r="O822" i="1"/>
  <c r="P819" i="1"/>
  <c r="O819" i="1"/>
  <c r="M819" i="1"/>
  <c r="P818" i="1"/>
  <c r="O818" i="1"/>
  <c r="M818" i="1"/>
  <c r="P817" i="1"/>
  <c r="O817" i="1"/>
  <c r="M817" i="1"/>
  <c r="P816" i="1"/>
  <c r="O816" i="1"/>
  <c r="M816" i="1"/>
  <c r="P815" i="1"/>
  <c r="O815" i="1"/>
  <c r="M815" i="1"/>
  <c r="P814" i="1"/>
  <c r="O814" i="1"/>
  <c r="M814" i="1"/>
  <c r="P813" i="1"/>
  <c r="O813" i="1"/>
  <c r="M813" i="1"/>
  <c r="P811" i="1"/>
  <c r="O811" i="1"/>
  <c r="M811" i="1"/>
  <c r="P810" i="1"/>
  <c r="P809" i="1"/>
  <c r="O809" i="1"/>
  <c r="M809" i="1"/>
  <c r="P808" i="1"/>
  <c r="O808" i="1"/>
  <c r="P807" i="1"/>
  <c r="O807" i="1"/>
  <c r="M807" i="1"/>
  <c r="P805" i="1"/>
  <c r="O805" i="1"/>
  <c r="M805" i="1"/>
  <c r="P804" i="1"/>
  <c r="O804" i="1"/>
  <c r="M804" i="1"/>
  <c r="P803" i="1"/>
  <c r="O803" i="1"/>
  <c r="M803" i="1"/>
  <c r="P802" i="1"/>
  <c r="O802" i="1"/>
  <c r="M802" i="1"/>
  <c r="O797" i="1"/>
  <c r="M797" i="1"/>
  <c r="P796" i="1"/>
  <c r="O796" i="1"/>
  <c r="M796" i="1"/>
  <c r="P795" i="1"/>
  <c r="O795" i="1"/>
  <c r="M795" i="1"/>
  <c r="P794" i="1"/>
  <c r="O794" i="1"/>
  <c r="M794" i="1"/>
  <c r="P793" i="1"/>
  <c r="O793" i="1"/>
  <c r="M793" i="1"/>
  <c r="P792" i="1"/>
  <c r="O792" i="1"/>
  <c r="M792" i="1"/>
  <c r="P791" i="1"/>
  <c r="O791" i="1"/>
  <c r="M791" i="1"/>
  <c r="O790" i="1"/>
  <c r="M790" i="1"/>
  <c r="O789" i="1"/>
  <c r="M789" i="1"/>
  <c r="P788" i="1"/>
  <c r="O788" i="1"/>
  <c r="M788" i="1"/>
  <c r="P787" i="1"/>
  <c r="O787" i="1"/>
  <c r="M787" i="1"/>
  <c r="P786" i="1"/>
  <c r="O786" i="1"/>
  <c r="M786" i="1"/>
  <c r="P785" i="1"/>
  <c r="O785" i="1"/>
  <c r="M785" i="1"/>
  <c r="P782" i="1"/>
  <c r="O782" i="1"/>
  <c r="M782" i="1"/>
  <c r="P781" i="1"/>
  <c r="O781" i="1"/>
  <c r="M781" i="1"/>
  <c r="P780" i="1"/>
  <c r="O780" i="1"/>
  <c r="M780" i="1"/>
  <c r="O778" i="1"/>
  <c r="M778" i="1"/>
  <c r="O777" i="1"/>
  <c r="M777" i="1"/>
  <c r="O776" i="1"/>
  <c r="M776" i="1"/>
  <c r="O775" i="1"/>
  <c r="M775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2" i="1"/>
  <c r="M762" i="1"/>
  <c r="O761" i="1"/>
  <c r="M761" i="1"/>
  <c r="O760" i="1"/>
  <c r="M760" i="1"/>
  <c r="O759" i="1"/>
  <c r="M759" i="1"/>
  <c r="O758" i="1"/>
  <c r="M758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M736" i="1"/>
  <c r="O735" i="1"/>
  <c r="M735" i="1"/>
  <c r="O734" i="1"/>
  <c r="M734" i="1"/>
  <c r="O733" i="1"/>
  <c r="M733" i="1"/>
  <c r="O732" i="1"/>
  <c r="M732" i="1"/>
  <c r="O731" i="1"/>
  <c r="M731" i="1"/>
  <c r="O730" i="1"/>
  <c r="M730" i="1"/>
  <c r="O729" i="1"/>
  <c r="M729" i="1"/>
  <c r="O728" i="1"/>
  <c r="M728" i="1"/>
  <c r="O727" i="1"/>
  <c r="M727" i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M720" i="1"/>
  <c r="O719" i="1"/>
  <c r="M719" i="1"/>
  <c r="O718" i="1"/>
  <c r="M718" i="1"/>
  <c r="O717" i="1"/>
  <c r="M717" i="1"/>
  <c r="O716" i="1"/>
  <c r="M716" i="1"/>
  <c r="O715" i="1"/>
  <c r="M715" i="1"/>
  <c r="O714" i="1"/>
  <c r="M714" i="1"/>
  <c r="O713" i="1"/>
  <c r="M713" i="1"/>
  <c r="O712" i="1"/>
  <c r="M712" i="1"/>
  <c r="O711" i="1"/>
  <c r="M711" i="1"/>
  <c r="O710" i="1"/>
  <c r="M710" i="1"/>
  <c r="O709" i="1"/>
  <c r="M709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91" i="1"/>
  <c r="M691" i="1"/>
  <c r="O690" i="1"/>
  <c r="M690" i="1"/>
  <c r="O689" i="1"/>
  <c r="M689" i="1"/>
  <c r="O688" i="1"/>
  <c r="M688" i="1"/>
  <c r="O687" i="1"/>
  <c r="M687" i="1"/>
  <c r="O686" i="1"/>
  <c r="M686" i="1"/>
  <c r="O685" i="1"/>
  <c r="M685" i="1"/>
  <c r="O684" i="1"/>
  <c r="M684" i="1"/>
  <c r="O683" i="1"/>
  <c r="M683" i="1"/>
  <c r="O682" i="1"/>
  <c r="M682" i="1"/>
  <c r="O681" i="1"/>
  <c r="M681" i="1"/>
  <c r="O680" i="1"/>
  <c r="M680" i="1"/>
  <c r="O679" i="1"/>
  <c r="M679" i="1"/>
  <c r="O678" i="1"/>
  <c r="M678" i="1"/>
  <c r="O677" i="1"/>
  <c r="M677" i="1"/>
  <c r="O676" i="1"/>
  <c r="M676" i="1"/>
  <c r="O675" i="1"/>
  <c r="M675" i="1"/>
  <c r="O674" i="1"/>
  <c r="M674" i="1"/>
  <c r="O673" i="1"/>
  <c r="M673" i="1"/>
  <c r="O672" i="1"/>
  <c r="M672" i="1"/>
  <c r="O671" i="1"/>
  <c r="M671" i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M662" i="1"/>
  <c r="O661" i="1"/>
  <c r="M661" i="1"/>
  <c r="O660" i="1"/>
  <c r="M660" i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M650" i="1"/>
  <c r="O649" i="1"/>
  <c r="M649" i="1"/>
  <c r="O648" i="1"/>
  <c r="M648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8" i="1"/>
  <c r="M638" i="1"/>
  <c r="O637" i="1"/>
  <c r="M637" i="1"/>
  <c r="O636" i="1"/>
  <c r="M636" i="1"/>
  <c r="O635" i="1"/>
  <c r="M635" i="1"/>
  <c r="O634" i="1"/>
  <c r="M634" i="1"/>
  <c r="O632" i="1"/>
  <c r="M632" i="1"/>
  <c r="O629" i="1"/>
  <c r="M629" i="1"/>
  <c r="O628" i="1"/>
  <c r="M628" i="1"/>
  <c r="O627" i="1"/>
  <c r="M627" i="1"/>
  <c r="O626" i="1"/>
  <c r="M626" i="1"/>
  <c r="O625" i="1"/>
  <c r="M625" i="1"/>
  <c r="O624" i="1"/>
  <c r="M624" i="1"/>
  <c r="O623" i="1"/>
  <c r="M623" i="1"/>
  <c r="O622" i="1"/>
  <c r="M622" i="1"/>
  <c r="O621" i="1"/>
  <c r="M621" i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4" i="1"/>
  <c r="M614" i="1"/>
  <c r="O613" i="1"/>
  <c r="M613" i="1"/>
  <c r="O612" i="1"/>
  <c r="M612" i="1"/>
  <c r="O611" i="1"/>
  <c r="M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P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M590" i="1"/>
  <c r="O589" i="1"/>
  <c r="M589" i="1"/>
  <c r="O588" i="1"/>
  <c r="M588" i="1"/>
  <c r="O587" i="1"/>
  <c r="M587" i="1"/>
  <c r="O586" i="1"/>
  <c r="M586" i="1"/>
  <c r="O585" i="1"/>
  <c r="M585" i="1"/>
  <c r="P585" i="1" s="1"/>
  <c r="O584" i="1"/>
  <c r="M584" i="1"/>
  <c r="O583" i="1"/>
  <c r="M583" i="1"/>
  <c r="O582" i="1"/>
  <c r="M582" i="1"/>
  <c r="O581" i="1"/>
  <c r="M581" i="1"/>
  <c r="O580" i="1"/>
  <c r="M580" i="1"/>
  <c r="P580" i="1" s="1"/>
  <c r="O579" i="1"/>
  <c r="M579" i="1"/>
  <c r="O578" i="1"/>
  <c r="M578" i="1"/>
  <c r="O577" i="1"/>
  <c r="M577" i="1"/>
  <c r="O576" i="1"/>
  <c r="M576" i="1"/>
  <c r="O575" i="1"/>
  <c r="P575" i="1" s="1"/>
  <c r="O574" i="1"/>
  <c r="M574" i="1"/>
  <c r="O573" i="1"/>
  <c r="M573" i="1"/>
  <c r="O572" i="1"/>
  <c r="M572" i="1"/>
  <c r="O571" i="1"/>
  <c r="M571" i="1"/>
  <c r="O570" i="1"/>
  <c r="M570" i="1"/>
  <c r="O569" i="1"/>
  <c r="M569" i="1"/>
  <c r="O568" i="1"/>
  <c r="M568" i="1"/>
  <c r="P568" i="1" s="1"/>
  <c r="O567" i="1"/>
  <c r="M567" i="1"/>
  <c r="P567" i="1" s="1"/>
  <c r="O566" i="1"/>
  <c r="M566" i="1"/>
  <c r="P566" i="1" s="1"/>
  <c r="O565" i="1"/>
  <c r="M565" i="1"/>
  <c r="O564" i="1"/>
  <c r="M564" i="1"/>
  <c r="O563" i="1"/>
  <c r="M563" i="1"/>
  <c r="O562" i="1"/>
  <c r="M562" i="1"/>
  <c r="P562" i="1" s="1"/>
  <c r="O561" i="1"/>
  <c r="M561" i="1"/>
  <c r="O560" i="1"/>
  <c r="M560" i="1"/>
  <c r="O559" i="1"/>
  <c r="M559" i="1"/>
  <c r="O558" i="1"/>
  <c r="M558" i="1"/>
  <c r="O557" i="1"/>
  <c r="M557" i="1"/>
  <c r="O556" i="1"/>
  <c r="M556" i="1"/>
  <c r="P556" i="1" s="1"/>
  <c r="O555" i="1"/>
  <c r="M555" i="1"/>
  <c r="P555" i="1" s="1"/>
  <c r="O554" i="1"/>
  <c r="M554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2" i="1"/>
  <c r="M542" i="1"/>
  <c r="P542" i="1" s="1"/>
  <c r="O541" i="1"/>
  <c r="M541" i="1"/>
  <c r="O540" i="1"/>
  <c r="M540" i="1"/>
  <c r="O539" i="1"/>
  <c r="M539" i="1"/>
  <c r="O538" i="1"/>
  <c r="M538" i="1"/>
  <c r="O537" i="1"/>
  <c r="M537" i="1"/>
  <c r="O536" i="1"/>
  <c r="M536" i="1"/>
  <c r="O534" i="1"/>
  <c r="M534" i="1"/>
  <c r="O533" i="1"/>
  <c r="M533" i="1"/>
  <c r="O532" i="1"/>
  <c r="M532" i="1"/>
  <c r="O530" i="1"/>
  <c r="M530" i="1"/>
  <c r="O529" i="1"/>
  <c r="M529" i="1"/>
  <c r="P529" i="1" s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5" i="1"/>
  <c r="M515" i="1"/>
  <c r="O514" i="1"/>
  <c r="M514" i="1"/>
  <c r="O513" i="1"/>
  <c r="M513" i="1"/>
  <c r="O512" i="1"/>
  <c r="M512" i="1"/>
  <c r="O511" i="1"/>
  <c r="M511" i="1"/>
  <c r="O509" i="1"/>
  <c r="M509" i="1"/>
  <c r="O508" i="1"/>
  <c r="M508" i="1"/>
  <c r="P508" i="1" s="1"/>
  <c r="O507" i="1"/>
  <c r="M507" i="1"/>
  <c r="O506" i="1"/>
  <c r="M506" i="1"/>
  <c r="O505" i="1"/>
  <c r="M505" i="1"/>
  <c r="P503" i="1"/>
  <c r="O503" i="1"/>
  <c r="M503" i="1"/>
  <c r="P502" i="1"/>
  <c r="O502" i="1"/>
  <c r="P501" i="1"/>
  <c r="O501" i="1"/>
  <c r="M501" i="1"/>
  <c r="P500" i="1"/>
  <c r="O500" i="1"/>
  <c r="M500" i="1"/>
  <c r="P499" i="1"/>
  <c r="O499" i="1"/>
  <c r="M499" i="1"/>
  <c r="P497" i="1"/>
  <c r="P496" i="1" s="1"/>
  <c r="O497" i="1"/>
  <c r="O496" i="1" s="1"/>
  <c r="M497" i="1"/>
  <c r="M496" i="1" s="1"/>
  <c r="P495" i="1"/>
  <c r="O495" i="1"/>
  <c r="M495" i="1"/>
  <c r="P494" i="1"/>
  <c r="O494" i="1"/>
  <c r="M494" i="1"/>
  <c r="P493" i="1"/>
  <c r="O493" i="1"/>
  <c r="M493" i="1"/>
  <c r="P492" i="1"/>
  <c r="O492" i="1"/>
  <c r="M492" i="1"/>
  <c r="P489" i="1"/>
  <c r="O489" i="1"/>
  <c r="M489" i="1"/>
  <c r="P488" i="1"/>
  <c r="O488" i="1"/>
  <c r="M488" i="1"/>
  <c r="P487" i="1"/>
  <c r="O487" i="1"/>
  <c r="M487" i="1"/>
  <c r="P486" i="1"/>
  <c r="O486" i="1"/>
  <c r="M486" i="1"/>
  <c r="P485" i="1"/>
  <c r="O485" i="1"/>
  <c r="M485" i="1"/>
  <c r="P483" i="1"/>
  <c r="P481" i="1" s="1"/>
  <c r="O483" i="1"/>
  <c r="M483" i="1"/>
  <c r="P482" i="1"/>
  <c r="O482" i="1"/>
  <c r="M482" i="1"/>
  <c r="P480" i="1"/>
  <c r="O480" i="1"/>
  <c r="M480" i="1"/>
  <c r="P479" i="1"/>
  <c r="O479" i="1"/>
  <c r="M479" i="1"/>
  <c r="P478" i="1"/>
  <c r="O478" i="1"/>
  <c r="M478" i="1"/>
  <c r="P477" i="1"/>
  <c r="O477" i="1"/>
  <c r="M477" i="1"/>
  <c r="P474" i="1"/>
  <c r="M474" i="1"/>
  <c r="P473" i="1"/>
  <c r="O473" i="1"/>
  <c r="M473" i="1"/>
  <c r="P472" i="1"/>
  <c r="O472" i="1"/>
  <c r="M472" i="1"/>
  <c r="P471" i="1"/>
  <c r="O471" i="1"/>
  <c r="M471" i="1"/>
  <c r="P470" i="1"/>
  <c r="O470" i="1"/>
  <c r="M470" i="1"/>
  <c r="P469" i="1"/>
  <c r="O469" i="1"/>
  <c r="M469" i="1"/>
  <c r="P468" i="1"/>
  <c r="O468" i="1"/>
  <c r="M468" i="1"/>
  <c r="P467" i="1"/>
  <c r="O467" i="1"/>
  <c r="M467" i="1"/>
  <c r="P466" i="1"/>
  <c r="O466" i="1"/>
  <c r="M466" i="1"/>
  <c r="P465" i="1"/>
  <c r="O465" i="1"/>
  <c r="M465" i="1"/>
  <c r="P464" i="1"/>
  <c r="O464" i="1"/>
  <c r="M464" i="1"/>
  <c r="P462" i="1"/>
  <c r="O462" i="1"/>
  <c r="M462" i="1"/>
  <c r="P461" i="1"/>
  <c r="O461" i="1"/>
  <c r="M461" i="1"/>
  <c r="P460" i="1"/>
  <c r="O460" i="1"/>
  <c r="M460" i="1"/>
  <c r="P459" i="1"/>
  <c r="O459" i="1"/>
  <c r="M459" i="1"/>
  <c r="P458" i="1"/>
  <c r="O458" i="1"/>
  <c r="M458" i="1"/>
  <c r="P456" i="1"/>
  <c r="O456" i="1"/>
  <c r="M456" i="1"/>
  <c r="P455" i="1"/>
  <c r="O455" i="1"/>
  <c r="M455" i="1"/>
  <c r="P454" i="1"/>
  <c r="O454" i="1"/>
  <c r="M454" i="1"/>
  <c r="P453" i="1"/>
  <c r="O453" i="1"/>
  <c r="M453" i="1"/>
  <c r="P452" i="1"/>
  <c r="O452" i="1"/>
  <c r="M452" i="1"/>
  <c r="P450" i="1"/>
  <c r="O450" i="1"/>
  <c r="M450" i="1"/>
  <c r="P449" i="1"/>
  <c r="O449" i="1"/>
  <c r="M449" i="1"/>
  <c r="P447" i="1"/>
  <c r="O447" i="1"/>
  <c r="M447" i="1"/>
  <c r="P446" i="1"/>
  <c r="O446" i="1"/>
  <c r="M446" i="1"/>
  <c r="P445" i="1"/>
  <c r="O445" i="1"/>
  <c r="M445" i="1"/>
  <c r="M444" i="1" s="1"/>
  <c r="P443" i="1"/>
  <c r="O443" i="1"/>
  <c r="M443" i="1"/>
  <c r="P442" i="1"/>
  <c r="O442" i="1"/>
  <c r="M442" i="1"/>
  <c r="P441" i="1"/>
  <c r="O441" i="1"/>
  <c r="M441" i="1"/>
  <c r="P440" i="1"/>
  <c r="O440" i="1"/>
  <c r="M440" i="1"/>
  <c r="P439" i="1"/>
  <c r="O439" i="1"/>
  <c r="M439" i="1"/>
  <c r="P438" i="1"/>
  <c r="O438" i="1"/>
  <c r="M438" i="1"/>
  <c r="P436" i="1"/>
  <c r="O436" i="1"/>
  <c r="M436" i="1"/>
  <c r="P435" i="1"/>
  <c r="O435" i="1"/>
  <c r="M435" i="1"/>
  <c r="P434" i="1"/>
  <c r="O434" i="1"/>
  <c r="M434" i="1"/>
  <c r="P433" i="1"/>
  <c r="O433" i="1"/>
  <c r="M433" i="1"/>
  <c r="M432" i="1"/>
  <c r="P431" i="1"/>
  <c r="O431" i="1"/>
  <c r="M431" i="1"/>
  <c r="P430" i="1"/>
  <c r="O430" i="1"/>
  <c r="M430" i="1"/>
  <c r="P429" i="1"/>
  <c r="O429" i="1"/>
  <c r="M429" i="1"/>
  <c r="P428" i="1"/>
  <c r="M428" i="1"/>
  <c r="P427" i="1"/>
  <c r="O427" i="1"/>
  <c r="M427" i="1"/>
  <c r="O426" i="1"/>
  <c r="M426" i="1"/>
  <c r="P425" i="1"/>
  <c r="O425" i="1"/>
  <c r="M425" i="1"/>
  <c r="P423" i="1"/>
  <c r="O423" i="1"/>
  <c r="M423" i="1"/>
  <c r="O422" i="1"/>
  <c r="P421" i="1"/>
  <c r="O421" i="1"/>
  <c r="M421" i="1"/>
  <c r="P420" i="1"/>
  <c r="O420" i="1"/>
  <c r="M420" i="1"/>
  <c r="P419" i="1"/>
  <c r="O419" i="1"/>
  <c r="M419" i="1"/>
  <c r="P417" i="1"/>
  <c r="O417" i="1"/>
  <c r="M417" i="1"/>
  <c r="P416" i="1"/>
  <c r="O416" i="1"/>
  <c r="M416" i="1"/>
  <c r="P414" i="1"/>
  <c r="O414" i="1"/>
  <c r="M414" i="1"/>
  <c r="P413" i="1"/>
  <c r="O413" i="1"/>
  <c r="M413" i="1"/>
  <c r="P412" i="1"/>
  <c r="O412" i="1"/>
  <c r="M412" i="1"/>
  <c r="P411" i="1"/>
  <c r="O411" i="1"/>
  <c r="M411" i="1"/>
  <c r="P410" i="1"/>
  <c r="O410" i="1"/>
  <c r="M410" i="1"/>
  <c r="P409" i="1"/>
  <c r="O409" i="1"/>
  <c r="M409" i="1"/>
  <c r="P408" i="1"/>
  <c r="O408" i="1"/>
  <c r="M408" i="1"/>
  <c r="P407" i="1"/>
  <c r="O407" i="1"/>
  <c r="M407" i="1"/>
  <c r="P406" i="1"/>
  <c r="O406" i="1"/>
  <c r="M406" i="1"/>
  <c r="P405" i="1"/>
  <c r="O405" i="1"/>
  <c r="M405" i="1"/>
  <c r="P404" i="1"/>
  <c r="O404" i="1"/>
  <c r="M404" i="1"/>
  <c r="P403" i="1"/>
  <c r="O403" i="1"/>
  <c r="M403" i="1"/>
  <c r="P402" i="1"/>
  <c r="O402" i="1"/>
  <c r="M402" i="1"/>
  <c r="P401" i="1"/>
  <c r="O401" i="1"/>
  <c r="M401" i="1"/>
  <c r="P400" i="1"/>
  <c r="O400" i="1"/>
  <c r="M400" i="1"/>
  <c r="P399" i="1"/>
  <c r="O399" i="1"/>
  <c r="M399" i="1"/>
  <c r="P398" i="1"/>
  <c r="O398" i="1"/>
  <c r="M398" i="1"/>
  <c r="P396" i="1"/>
  <c r="O396" i="1"/>
  <c r="M396" i="1"/>
  <c r="P395" i="1"/>
  <c r="O395" i="1"/>
  <c r="M395" i="1"/>
  <c r="P394" i="1"/>
  <c r="O394" i="1"/>
  <c r="M394" i="1"/>
  <c r="P393" i="1"/>
  <c r="O393" i="1"/>
  <c r="M393" i="1"/>
  <c r="P391" i="1"/>
  <c r="O391" i="1"/>
  <c r="M391" i="1"/>
  <c r="P390" i="1"/>
  <c r="O390" i="1"/>
  <c r="M390" i="1"/>
  <c r="P389" i="1"/>
  <c r="O389" i="1"/>
  <c r="M389" i="1"/>
  <c r="P388" i="1"/>
  <c r="O388" i="1"/>
  <c r="M388" i="1"/>
  <c r="P387" i="1"/>
  <c r="O387" i="1"/>
  <c r="M387" i="1"/>
  <c r="P386" i="1"/>
  <c r="O386" i="1"/>
  <c r="M386" i="1"/>
  <c r="P385" i="1"/>
  <c r="O385" i="1"/>
  <c r="M385" i="1"/>
  <c r="P384" i="1"/>
  <c r="O384" i="1"/>
  <c r="M384" i="1"/>
  <c r="P383" i="1"/>
  <c r="O383" i="1"/>
  <c r="M383" i="1"/>
  <c r="P382" i="1"/>
  <c r="O382" i="1"/>
  <c r="M382" i="1"/>
  <c r="P381" i="1"/>
  <c r="O381" i="1"/>
  <c r="M381" i="1"/>
  <c r="P380" i="1"/>
  <c r="O380" i="1"/>
  <c r="M380" i="1"/>
  <c r="P379" i="1"/>
  <c r="O379" i="1"/>
  <c r="M379" i="1"/>
  <c r="P378" i="1"/>
  <c r="O378" i="1"/>
  <c r="M378" i="1"/>
  <c r="P377" i="1"/>
  <c r="O377" i="1"/>
  <c r="M377" i="1"/>
  <c r="P376" i="1"/>
  <c r="O376" i="1"/>
  <c r="M376" i="1"/>
  <c r="P375" i="1"/>
  <c r="O375" i="1"/>
  <c r="M375" i="1"/>
  <c r="P373" i="1"/>
  <c r="O373" i="1"/>
  <c r="M373" i="1"/>
  <c r="P372" i="1"/>
  <c r="O372" i="1"/>
  <c r="M372" i="1"/>
  <c r="P371" i="1"/>
  <c r="O371" i="1"/>
  <c r="M371" i="1"/>
  <c r="P370" i="1"/>
  <c r="O370" i="1"/>
  <c r="M370" i="1"/>
  <c r="P368" i="1"/>
  <c r="O368" i="1"/>
  <c r="M368" i="1"/>
  <c r="P367" i="1"/>
  <c r="O367" i="1"/>
  <c r="M367" i="1"/>
  <c r="M366" i="1" s="1"/>
  <c r="P364" i="1"/>
  <c r="O364" i="1"/>
  <c r="M364" i="1"/>
  <c r="P363" i="1"/>
  <c r="O363" i="1"/>
  <c r="M363" i="1"/>
  <c r="O362" i="1"/>
  <c r="M362" i="1"/>
  <c r="O361" i="1"/>
  <c r="M361" i="1"/>
  <c r="P360" i="1"/>
  <c r="O360" i="1"/>
  <c r="M360" i="1"/>
  <c r="P359" i="1"/>
  <c r="O359" i="1"/>
  <c r="M359" i="1"/>
  <c r="P358" i="1"/>
  <c r="O358" i="1"/>
  <c r="M358" i="1"/>
  <c r="P357" i="1"/>
  <c r="O357" i="1"/>
  <c r="M357" i="1"/>
  <c r="P356" i="1"/>
  <c r="O356" i="1"/>
  <c r="M356" i="1"/>
  <c r="P355" i="1"/>
  <c r="O355" i="1"/>
  <c r="M355" i="1"/>
  <c r="P354" i="1"/>
  <c r="O354" i="1"/>
  <c r="M354" i="1"/>
  <c r="P353" i="1"/>
  <c r="O353" i="1"/>
  <c r="M353" i="1"/>
  <c r="P352" i="1"/>
  <c r="O352" i="1"/>
  <c r="M352" i="1"/>
  <c r="P351" i="1"/>
  <c r="O351" i="1"/>
  <c r="M351" i="1"/>
  <c r="P350" i="1"/>
  <c r="O350" i="1"/>
  <c r="M350" i="1"/>
  <c r="P349" i="1"/>
  <c r="O349" i="1"/>
  <c r="M349" i="1"/>
  <c r="P348" i="1"/>
  <c r="O348" i="1"/>
  <c r="M348" i="1"/>
  <c r="P347" i="1"/>
  <c r="O347" i="1"/>
  <c r="M347" i="1"/>
  <c r="P346" i="1"/>
  <c r="O346" i="1"/>
  <c r="M346" i="1"/>
  <c r="P345" i="1"/>
  <c r="O345" i="1"/>
  <c r="M345" i="1"/>
  <c r="P344" i="1"/>
  <c r="O344" i="1"/>
  <c r="M344" i="1"/>
  <c r="P343" i="1"/>
  <c r="O343" i="1"/>
  <c r="M343" i="1"/>
  <c r="P342" i="1"/>
  <c r="O342" i="1"/>
  <c r="M342" i="1"/>
  <c r="O341" i="1"/>
  <c r="M341" i="1"/>
  <c r="O340" i="1"/>
  <c r="M340" i="1"/>
  <c r="P339" i="1"/>
  <c r="O339" i="1"/>
  <c r="M339" i="1"/>
  <c r="P338" i="1"/>
  <c r="O338" i="1"/>
  <c r="M338" i="1"/>
  <c r="P337" i="1"/>
  <c r="O337" i="1"/>
  <c r="M337" i="1"/>
  <c r="P336" i="1"/>
  <c r="O336" i="1"/>
  <c r="M336" i="1"/>
  <c r="P335" i="1"/>
  <c r="O335" i="1"/>
  <c r="M335" i="1"/>
  <c r="P334" i="1"/>
  <c r="O334" i="1"/>
  <c r="M334" i="1"/>
  <c r="P333" i="1"/>
  <c r="O333" i="1"/>
  <c r="M333" i="1"/>
  <c r="P332" i="1"/>
  <c r="O332" i="1"/>
  <c r="M332" i="1"/>
  <c r="O330" i="1"/>
  <c r="M330" i="1"/>
  <c r="P329" i="1"/>
  <c r="O329" i="1"/>
  <c r="M329" i="1"/>
  <c r="P328" i="1"/>
  <c r="O328" i="1"/>
  <c r="M328" i="1"/>
  <c r="P327" i="1"/>
  <c r="O327" i="1"/>
  <c r="M327" i="1"/>
  <c r="P326" i="1"/>
  <c r="O326" i="1"/>
  <c r="M326" i="1"/>
  <c r="P325" i="1"/>
  <c r="O325" i="1"/>
  <c r="M325" i="1"/>
  <c r="P324" i="1"/>
  <c r="O324" i="1"/>
  <c r="M324" i="1"/>
  <c r="P322" i="1"/>
  <c r="O322" i="1"/>
  <c r="M322" i="1"/>
  <c r="P321" i="1"/>
  <c r="O321" i="1"/>
  <c r="M321" i="1"/>
  <c r="P320" i="1"/>
  <c r="O320" i="1"/>
  <c r="M320" i="1"/>
  <c r="P319" i="1"/>
  <c r="O319" i="1"/>
  <c r="M319" i="1"/>
  <c r="P318" i="1"/>
  <c r="O318" i="1"/>
  <c r="M318" i="1"/>
  <c r="P317" i="1"/>
  <c r="O317" i="1"/>
  <c r="M317" i="1"/>
  <c r="P316" i="1"/>
  <c r="O316" i="1"/>
  <c r="M316" i="1"/>
  <c r="P315" i="1"/>
  <c r="O315" i="1"/>
  <c r="M315" i="1"/>
  <c r="P314" i="1"/>
  <c r="O314" i="1"/>
  <c r="M314" i="1"/>
  <c r="P313" i="1"/>
  <c r="O313" i="1"/>
  <c r="M313" i="1"/>
  <c r="P312" i="1"/>
  <c r="O312" i="1"/>
  <c r="M312" i="1"/>
  <c r="P311" i="1"/>
  <c r="O311" i="1"/>
  <c r="M311" i="1"/>
  <c r="P310" i="1"/>
  <c r="O310" i="1"/>
  <c r="M310" i="1"/>
  <c r="P309" i="1"/>
  <c r="O309" i="1"/>
  <c r="M309" i="1"/>
  <c r="P308" i="1"/>
  <c r="O308" i="1"/>
  <c r="M308" i="1"/>
  <c r="P306" i="1"/>
  <c r="O306" i="1"/>
  <c r="M306" i="1"/>
  <c r="P305" i="1"/>
  <c r="O305" i="1"/>
  <c r="M305" i="1"/>
  <c r="P303" i="1"/>
  <c r="O303" i="1"/>
  <c r="M303" i="1"/>
  <c r="P302" i="1"/>
  <c r="O302" i="1"/>
  <c r="M302" i="1"/>
  <c r="P301" i="1"/>
  <c r="O301" i="1"/>
  <c r="M301" i="1"/>
  <c r="P300" i="1"/>
  <c r="O300" i="1"/>
  <c r="M300" i="1"/>
  <c r="P299" i="1"/>
  <c r="O299" i="1"/>
  <c r="M299" i="1"/>
  <c r="P298" i="1"/>
  <c r="O298" i="1"/>
  <c r="M298" i="1"/>
  <c r="P297" i="1"/>
  <c r="O297" i="1"/>
  <c r="M297" i="1"/>
  <c r="P296" i="1"/>
  <c r="O296" i="1"/>
  <c r="M296" i="1"/>
  <c r="P295" i="1"/>
  <c r="O295" i="1"/>
  <c r="M295" i="1"/>
  <c r="P294" i="1"/>
  <c r="O294" i="1"/>
  <c r="M294" i="1"/>
  <c r="P293" i="1"/>
  <c r="O293" i="1"/>
  <c r="M293" i="1"/>
  <c r="P292" i="1"/>
  <c r="O292" i="1"/>
  <c r="M292" i="1"/>
  <c r="P291" i="1"/>
  <c r="O291" i="1"/>
  <c r="M291" i="1"/>
  <c r="P290" i="1"/>
  <c r="O290" i="1"/>
  <c r="M290" i="1"/>
  <c r="P289" i="1"/>
  <c r="O289" i="1"/>
  <c r="M289" i="1"/>
  <c r="P288" i="1"/>
  <c r="O288" i="1"/>
  <c r="M288" i="1"/>
  <c r="P287" i="1"/>
  <c r="O287" i="1"/>
  <c r="M287" i="1"/>
  <c r="P285" i="1"/>
  <c r="O285" i="1"/>
  <c r="M285" i="1"/>
  <c r="O284" i="1"/>
  <c r="M284" i="1"/>
  <c r="O283" i="1"/>
  <c r="M283" i="1"/>
  <c r="O282" i="1"/>
  <c r="M282" i="1"/>
  <c r="O281" i="1"/>
  <c r="M281" i="1"/>
  <c r="O280" i="1"/>
  <c r="M280" i="1"/>
  <c r="P279" i="1"/>
  <c r="O279" i="1"/>
  <c r="M279" i="1"/>
  <c r="P278" i="1"/>
  <c r="O278" i="1"/>
  <c r="M278" i="1"/>
  <c r="P277" i="1"/>
  <c r="O277" i="1"/>
  <c r="M277" i="1"/>
  <c r="P276" i="1"/>
  <c r="O276" i="1"/>
  <c r="M276" i="1"/>
  <c r="P275" i="1"/>
  <c r="O275" i="1"/>
  <c r="M275" i="1"/>
  <c r="P274" i="1"/>
  <c r="O274" i="1"/>
  <c r="M274" i="1"/>
  <c r="P273" i="1"/>
  <c r="O273" i="1"/>
  <c r="M273" i="1"/>
  <c r="P272" i="1"/>
  <c r="O272" i="1"/>
  <c r="M272" i="1"/>
  <c r="P271" i="1"/>
  <c r="O271" i="1"/>
  <c r="M271" i="1"/>
  <c r="P270" i="1"/>
  <c r="O270" i="1"/>
  <c r="M270" i="1"/>
  <c r="P269" i="1"/>
  <c r="O269" i="1"/>
  <c r="M269" i="1"/>
  <c r="P268" i="1"/>
  <c r="O268" i="1"/>
  <c r="M268" i="1"/>
  <c r="P267" i="1"/>
  <c r="O267" i="1"/>
  <c r="M267" i="1"/>
  <c r="P266" i="1"/>
  <c r="O266" i="1"/>
  <c r="M266" i="1"/>
  <c r="O265" i="1"/>
  <c r="M265" i="1"/>
  <c r="P264" i="1"/>
  <c r="O264" i="1"/>
  <c r="M264" i="1"/>
  <c r="P263" i="1"/>
  <c r="O263" i="1"/>
  <c r="M263" i="1"/>
  <c r="P262" i="1"/>
  <c r="O262" i="1"/>
  <c r="M262" i="1"/>
  <c r="P261" i="1"/>
  <c r="O261" i="1"/>
  <c r="M261" i="1"/>
  <c r="P260" i="1"/>
  <c r="O260" i="1"/>
  <c r="M260" i="1"/>
  <c r="P259" i="1"/>
  <c r="O259" i="1"/>
  <c r="M259" i="1"/>
  <c r="P258" i="1"/>
  <c r="O258" i="1"/>
  <c r="M258" i="1"/>
  <c r="P257" i="1"/>
  <c r="O257" i="1"/>
  <c r="M257" i="1"/>
  <c r="P256" i="1"/>
  <c r="O256" i="1"/>
  <c r="M256" i="1"/>
  <c r="P255" i="1"/>
  <c r="O255" i="1"/>
  <c r="M255" i="1"/>
  <c r="P254" i="1"/>
  <c r="O254" i="1"/>
  <c r="M254" i="1"/>
  <c r="P253" i="1"/>
  <c r="O253" i="1"/>
  <c r="M253" i="1"/>
  <c r="P252" i="1"/>
  <c r="O252" i="1"/>
  <c r="M252" i="1"/>
  <c r="P251" i="1"/>
  <c r="O251" i="1"/>
  <c r="M251" i="1"/>
  <c r="P250" i="1"/>
  <c r="O250" i="1"/>
  <c r="M250" i="1"/>
  <c r="P249" i="1"/>
  <c r="O249" i="1"/>
  <c r="M249" i="1"/>
  <c r="P248" i="1"/>
  <c r="O248" i="1"/>
  <c r="M248" i="1"/>
  <c r="P247" i="1"/>
  <c r="O247" i="1"/>
  <c r="M247" i="1"/>
  <c r="P246" i="1"/>
  <c r="O246" i="1"/>
  <c r="M246" i="1"/>
  <c r="P245" i="1"/>
  <c r="O245" i="1"/>
  <c r="M245" i="1"/>
  <c r="P244" i="1"/>
  <c r="O244" i="1"/>
  <c r="M244" i="1"/>
  <c r="P243" i="1"/>
  <c r="O243" i="1"/>
  <c r="M243" i="1"/>
  <c r="P242" i="1"/>
  <c r="O242" i="1"/>
  <c r="M242" i="1"/>
  <c r="P241" i="1"/>
  <c r="O241" i="1"/>
  <c r="M241" i="1"/>
  <c r="P240" i="1"/>
  <c r="O240" i="1"/>
  <c r="M240" i="1"/>
  <c r="P239" i="1"/>
  <c r="O239" i="1"/>
  <c r="M239" i="1"/>
  <c r="P238" i="1"/>
  <c r="O238" i="1"/>
  <c r="M238" i="1"/>
  <c r="P237" i="1"/>
  <c r="O237" i="1"/>
  <c r="M237" i="1"/>
  <c r="P236" i="1"/>
  <c r="O236" i="1"/>
  <c r="M236" i="1"/>
  <c r="P235" i="1"/>
  <c r="O235" i="1"/>
  <c r="M235" i="1"/>
  <c r="P234" i="1"/>
  <c r="O234" i="1"/>
  <c r="M234" i="1"/>
  <c r="P233" i="1"/>
  <c r="O233" i="1"/>
  <c r="M233" i="1"/>
  <c r="P232" i="1"/>
  <c r="O232" i="1"/>
  <c r="M232" i="1"/>
  <c r="P231" i="1"/>
  <c r="O231" i="1"/>
  <c r="M231" i="1"/>
  <c r="P230" i="1"/>
  <c r="O230" i="1"/>
  <c r="M230" i="1"/>
  <c r="P229" i="1"/>
  <c r="O229" i="1"/>
  <c r="M229" i="1"/>
  <c r="P228" i="1"/>
  <c r="O228" i="1"/>
  <c r="M228" i="1"/>
  <c r="P227" i="1"/>
  <c r="O227" i="1"/>
  <c r="M227" i="1"/>
  <c r="P225" i="1"/>
  <c r="O225" i="1"/>
  <c r="M225" i="1"/>
  <c r="P224" i="1"/>
  <c r="O224" i="1"/>
  <c r="M224" i="1"/>
  <c r="P223" i="1"/>
  <c r="O223" i="1"/>
  <c r="M223" i="1"/>
  <c r="P222" i="1"/>
  <c r="O222" i="1"/>
  <c r="M222" i="1"/>
  <c r="P221" i="1"/>
  <c r="O221" i="1"/>
  <c r="M221" i="1"/>
  <c r="P220" i="1"/>
  <c r="O220" i="1"/>
  <c r="M220" i="1"/>
  <c r="P218" i="1"/>
  <c r="O218" i="1"/>
  <c r="M218" i="1"/>
  <c r="P217" i="1"/>
  <c r="O217" i="1"/>
  <c r="M217" i="1"/>
  <c r="P216" i="1"/>
  <c r="O216" i="1"/>
  <c r="M216" i="1"/>
  <c r="P215" i="1"/>
  <c r="O215" i="1"/>
  <c r="M215" i="1"/>
  <c r="P214" i="1"/>
  <c r="O214" i="1"/>
  <c r="M214" i="1"/>
  <c r="P213" i="1"/>
  <c r="O213" i="1"/>
  <c r="M213" i="1"/>
  <c r="P212" i="1"/>
  <c r="O212" i="1"/>
  <c r="M212" i="1"/>
  <c r="P211" i="1"/>
  <c r="O211" i="1"/>
  <c r="M211" i="1"/>
  <c r="P209" i="1"/>
  <c r="O209" i="1"/>
  <c r="M209" i="1"/>
  <c r="P207" i="1"/>
  <c r="O207" i="1"/>
  <c r="M207" i="1"/>
  <c r="P206" i="1"/>
  <c r="O206" i="1"/>
  <c r="M206" i="1"/>
  <c r="P205" i="1"/>
  <c r="O205" i="1"/>
  <c r="M205" i="1"/>
  <c r="O203" i="1"/>
  <c r="M203" i="1"/>
  <c r="P202" i="1"/>
  <c r="O202" i="1"/>
  <c r="M202" i="1"/>
  <c r="P201" i="1"/>
  <c r="O201" i="1"/>
  <c r="M201" i="1"/>
  <c r="P200" i="1"/>
  <c r="O200" i="1"/>
  <c r="M200" i="1"/>
  <c r="P198" i="1"/>
  <c r="O198" i="1"/>
  <c r="M198" i="1"/>
  <c r="P197" i="1"/>
  <c r="O197" i="1"/>
  <c r="M197" i="1"/>
  <c r="P196" i="1"/>
  <c r="O196" i="1"/>
  <c r="M196" i="1"/>
  <c r="P195" i="1"/>
  <c r="O195" i="1"/>
  <c r="M195" i="1"/>
  <c r="P194" i="1"/>
  <c r="O194" i="1"/>
  <c r="M194" i="1"/>
  <c r="P193" i="1"/>
  <c r="O193" i="1"/>
  <c r="M193" i="1"/>
  <c r="P192" i="1"/>
  <c r="O192" i="1"/>
  <c r="M192" i="1"/>
  <c r="P191" i="1"/>
  <c r="O191" i="1"/>
  <c r="M191" i="1"/>
  <c r="P190" i="1"/>
  <c r="O190" i="1"/>
  <c r="M190" i="1"/>
  <c r="P188" i="1"/>
  <c r="O188" i="1"/>
  <c r="M188" i="1"/>
  <c r="P187" i="1"/>
  <c r="O187" i="1"/>
  <c r="P186" i="1"/>
  <c r="O186" i="1"/>
  <c r="M186" i="1"/>
  <c r="P185" i="1"/>
  <c r="O185" i="1"/>
  <c r="M185" i="1"/>
  <c r="P184" i="1"/>
  <c r="O184" i="1"/>
  <c r="M184" i="1"/>
  <c r="P183" i="1"/>
  <c r="O183" i="1"/>
  <c r="M183" i="1"/>
  <c r="P182" i="1"/>
  <c r="O182" i="1"/>
  <c r="M182" i="1"/>
  <c r="P181" i="1"/>
  <c r="O181" i="1"/>
  <c r="M181" i="1"/>
  <c r="P180" i="1"/>
  <c r="O180" i="1"/>
  <c r="M180" i="1"/>
  <c r="P179" i="1"/>
  <c r="O179" i="1"/>
  <c r="M179" i="1"/>
  <c r="P178" i="1"/>
  <c r="O178" i="1"/>
  <c r="M178" i="1"/>
  <c r="P177" i="1"/>
  <c r="O177" i="1"/>
  <c r="M177" i="1"/>
  <c r="P176" i="1"/>
  <c r="O176" i="1"/>
  <c r="M176" i="1"/>
  <c r="P175" i="1"/>
  <c r="O175" i="1"/>
  <c r="M175" i="1"/>
  <c r="P174" i="1"/>
  <c r="O174" i="1"/>
  <c r="M174" i="1"/>
  <c r="P172" i="1"/>
  <c r="O172" i="1"/>
  <c r="M172" i="1"/>
  <c r="P171" i="1"/>
  <c r="O171" i="1"/>
  <c r="M171" i="1"/>
  <c r="P170" i="1"/>
  <c r="O170" i="1"/>
  <c r="M170" i="1"/>
  <c r="P169" i="1"/>
  <c r="O169" i="1"/>
  <c r="M169" i="1"/>
  <c r="P168" i="1"/>
  <c r="O168" i="1"/>
  <c r="M168" i="1"/>
  <c r="P167" i="1"/>
  <c r="O167" i="1"/>
  <c r="M167" i="1"/>
  <c r="P166" i="1"/>
  <c r="O166" i="1"/>
  <c r="M166" i="1"/>
  <c r="P165" i="1"/>
  <c r="O165" i="1"/>
  <c r="M165" i="1"/>
  <c r="P164" i="1"/>
  <c r="O164" i="1"/>
  <c r="M164" i="1"/>
  <c r="P163" i="1"/>
  <c r="O163" i="1"/>
  <c r="M163" i="1"/>
  <c r="P162" i="1"/>
  <c r="O162" i="1"/>
  <c r="M162" i="1"/>
  <c r="P161" i="1"/>
  <c r="O161" i="1"/>
  <c r="M161" i="1"/>
  <c r="P160" i="1"/>
  <c r="O160" i="1"/>
  <c r="M160" i="1"/>
  <c r="P159" i="1"/>
  <c r="O159" i="1"/>
  <c r="M159" i="1"/>
  <c r="P158" i="1"/>
  <c r="O158" i="1"/>
  <c r="M158" i="1"/>
  <c r="P157" i="1"/>
  <c r="O157" i="1"/>
  <c r="M157" i="1"/>
  <c r="P156" i="1"/>
  <c r="O156" i="1"/>
  <c r="M156" i="1"/>
  <c r="P155" i="1"/>
  <c r="O155" i="1"/>
  <c r="M155" i="1"/>
  <c r="P154" i="1"/>
  <c r="O154" i="1"/>
  <c r="M154" i="1"/>
  <c r="P153" i="1"/>
  <c r="O153" i="1"/>
  <c r="M153" i="1"/>
  <c r="P152" i="1"/>
  <c r="O152" i="1"/>
  <c r="M152" i="1"/>
  <c r="P151" i="1"/>
  <c r="O151" i="1"/>
  <c r="M151" i="1"/>
  <c r="P150" i="1"/>
  <c r="O150" i="1"/>
  <c r="M150" i="1"/>
  <c r="P149" i="1"/>
  <c r="O149" i="1"/>
  <c r="M149" i="1"/>
  <c r="P148" i="1"/>
  <c r="O148" i="1"/>
  <c r="M148" i="1"/>
  <c r="P147" i="1"/>
  <c r="O147" i="1"/>
  <c r="M147" i="1"/>
  <c r="P146" i="1"/>
  <c r="O146" i="1"/>
  <c r="M146" i="1"/>
  <c r="P145" i="1"/>
  <c r="O145" i="1"/>
  <c r="M145" i="1"/>
  <c r="P144" i="1"/>
  <c r="O144" i="1"/>
  <c r="M144" i="1"/>
  <c r="P143" i="1"/>
  <c r="O143" i="1"/>
  <c r="M143" i="1"/>
  <c r="P142" i="1"/>
  <c r="O142" i="1"/>
  <c r="M142" i="1"/>
  <c r="O141" i="1"/>
  <c r="M141" i="1"/>
  <c r="O140" i="1"/>
  <c r="M140" i="1"/>
  <c r="O139" i="1"/>
  <c r="M139" i="1"/>
  <c r="P138" i="1"/>
  <c r="O138" i="1"/>
  <c r="M138" i="1"/>
  <c r="P137" i="1"/>
  <c r="O137" i="1"/>
  <c r="M137" i="1"/>
  <c r="P136" i="1"/>
  <c r="O136" i="1"/>
  <c r="M136" i="1"/>
  <c r="P135" i="1"/>
  <c r="O135" i="1"/>
  <c r="M135" i="1"/>
  <c r="P134" i="1"/>
  <c r="O134" i="1"/>
  <c r="M134" i="1"/>
  <c r="P133" i="1"/>
  <c r="O133" i="1"/>
  <c r="M133" i="1"/>
  <c r="P132" i="1"/>
  <c r="O132" i="1"/>
  <c r="M132" i="1"/>
  <c r="P131" i="1"/>
  <c r="O131" i="1"/>
  <c r="M131" i="1"/>
  <c r="P130" i="1"/>
  <c r="O130" i="1"/>
  <c r="M130" i="1"/>
  <c r="P129" i="1"/>
  <c r="O129" i="1"/>
  <c r="M129" i="1"/>
  <c r="P128" i="1"/>
  <c r="O128" i="1"/>
  <c r="M128" i="1"/>
  <c r="P127" i="1"/>
  <c r="O127" i="1"/>
  <c r="M127" i="1"/>
  <c r="P126" i="1"/>
  <c r="O126" i="1"/>
  <c r="M126" i="1"/>
  <c r="P125" i="1"/>
  <c r="O125" i="1"/>
  <c r="M125" i="1"/>
  <c r="P124" i="1"/>
  <c r="O124" i="1"/>
  <c r="M124" i="1"/>
  <c r="P123" i="1"/>
  <c r="O123" i="1"/>
  <c r="M123" i="1"/>
  <c r="P122" i="1"/>
  <c r="O122" i="1"/>
  <c r="M122" i="1"/>
  <c r="P121" i="1"/>
  <c r="O121" i="1"/>
  <c r="M121" i="1"/>
  <c r="P120" i="1"/>
  <c r="O120" i="1"/>
  <c r="M120" i="1"/>
  <c r="P119" i="1"/>
  <c r="O119" i="1"/>
  <c r="M119" i="1"/>
  <c r="P118" i="1"/>
  <c r="O118" i="1"/>
  <c r="M118" i="1"/>
  <c r="P117" i="1"/>
  <c r="O117" i="1"/>
  <c r="M117" i="1"/>
  <c r="O116" i="1"/>
  <c r="M116" i="1"/>
  <c r="O115" i="1"/>
  <c r="M115" i="1"/>
  <c r="P114" i="1"/>
  <c r="O114" i="1"/>
  <c r="M114" i="1"/>
  <c r="P113" i="1"/>
  <c r="O113" i="1"/>
  <c r="M113" i="1"/>
  <c r="P112" i="1"/>
  <c r="O112" i="1"/>
  <c r="M112" i="1"/>
  <c r="P111" i="1"/>
  <c r="O111" i="1"/>
  <c r="M111" i="1"/>
  <c r="P110" i="1"/>
  <c r="O110" i="1"/>
  <c r="M110" i="1"/>
  <c r="P109" i="1"/>
  <c r="O109" i="1"/>
  <c r="M109" i="1"/>
  <c r="P108" i="1"/>
  <c r="O108" i="1"/>
  <c r="M108" i="1"/>
  <c r="P107" i="1"/>
  <c r="O107" i="1"/>
  <c r="M107" i="1"/>
  <c r="P106" i="1"/>
  <c r="O106" i="1"/>
  <c r="M106" i="1"/>
  <c r="P105" i="1"/>
  <c r="O105" i="1"/>
  <c r="M105" i="1"/>
  <c r="P103" i="1"/>
  <c r="O103" i="1"/>
  <c r="M103" i="1"/>
  <c r="P102" i="1"/>
  <c r="O102" i="1"/>
  <c r="M102" i="1"/>
  <c r="P101" i="1"/>
  <c r="O101" i="1"/>
  <c r="M101" i="1"/>
  <c r="P100" i="1"/>
  <c r="O100" i="1"/>
  <c r="M100" i="1"/>
  <c r="P98" i="1"/>
  <c r="O98" i="1"/>
  <c r="M98" i="1"/>
  <c r="P96" i="1"/>
  <c r="O96" i="1"/>
  <c r="M96" i="1"/>
  <c r="P94" i="1"/>
  <c r="O94" i="1"/>
  <c r="M94" i="1"/>
  <c r="P93" i="1"/>
  <c r="O93" i="1"/>
  <c r="M93" i="1"/>
  <c r="P91" i="1"/>
  <c r="O91" i="1"/>
  <c r="M91" i="1"/>
  <c r="P89" i="1"/>
  <c r="O89" i="1"/>
  <c r="M89" i="1"/>
  <c r="P88" i="1"/>
  <c r="O88" i="1"/>
  <c r="M88" i="1"/>
  <c r="P85" i="1"/>
  <c r="O85" i="1"/>
  <c r="M85" i="1"/>
  <c r="P84" i="1"/>
  <c r="O84" i="1"/>
  <c r="M84" i="1"/>
  <c r="P83" i="1"/>
  <c r="O83" i="1"/>
  <c r="M83" i="1"/>
  <c r="P82" i="1"/>
  <c r="O82" i="1"/>
  <c r="M82" i="1"/>
  <c r="P81" i="1"/>
  <c r="O81" i="1"/>
  <c r="M81" i="1"/>
  <c r="P80" i="1"/>
  <c r="O80" i="1"/>
  <c r="M80" i="1"/>
  <c r="P79" i="1"/>
  <c r="O79" i="1"/>
  <c r="M79" i="1"/>
  <c r="P78" i="1"/>
  <c r="O78" i="1"/>
  <c r="M78" i="1"/>
  <c r="P77" i="1"/>
  <c r="O77" i="1"/>
  <c r="M77" i="1"/>
  <c r="P76" i="1"/>
  <c r="O76" i="1"/>
  <c r="M76" i="1"/>
  <c r="P75" i="1"/>
  <c r="O75" i="1"/>
  <c r="M75" i="1"/>
  <c r="P74" i="1"/>
  <c r="O74" i="1"/>
  <c r="M74" i="1"/>
  <c r="P73" i="1"/>
  <c r="O73" i="1"/>
  <c r="M73" i="1"/>
  <c r="P72" i="1"/>
  <c r="O72" i="1"/>
  <c r="M72" i="1"/>
  <c r="P71" i="1"/>
  <c r="O71" i="1"/>
  <c r="M71" i="1"/>
  <c r="P70" i="1"/>
  <c r="O70" i="1"/>
  <c r="M70" i="1"/>
  <c r="P69" i="1"/>
  <c r="O69" i="1"/>
  <c r="M69" i="1"/>
  <c r="P68" i="1"/>
  <c r="O68" i="1"/>
  <c r="M68" i="1"/>
  <c r="P67" i="1"/>
  <c r="O67" i="1"/>
  <c r="M67" i="1"/>
  <c r="P66" i="1"/>
  <c r="O66" i="1"/>
  <c r="M66" i="1"/>
  <c r="P65" i="1"/>
  <c r="O65" i="1"/>
  <c r="M65" i="1"/>
  <c r="P64" i="1"/>
  <c r="O64" i="1"/>
  <c r="M64" i="1"/>
  <c r="P63" i="1"/>
  <c r="O63" i="1"/>
  <c r="M63" i="1"/>
  <c r="P62" i="1"/>
  <c r="O62" i="1"/>
  <c r="M62" i="1"/>
  <c r="P61" i="1"/>
  <c r="O61" i="1"/>
  <c r="M61" i="1"/>
  <c r="P60" i="1"/>
  <c r="O60" i="1"/>
  <c r="M60" i="1"/>
  <c r="P59" i="1"/>
  <c r="O59" i="1"/>
  <c r="M59" i="1"/>
  <c r="P57" i="1"/>
  <c r="O57" i="1"/>
  <c r="M57" i="1"/>
  <c r="P56" i="1"/>
  <c r="O56" i="1"/>
  <c r="M56" i="1"/>
  <c r="P55" i="1"/>
  <c r="O55" i="1"/>
  <c r="M55" i="1"/>
  <c r="P54" i="1"/>
  <c r="O54" i="1"/>
  <c r="M54" i="1"/>
  <c r="P53" i="1"/>
  <c r="O53" i="1"/>
  <c r="M53" i="1"/>
  <c r="P52" i="1"/>
  <c r="O52" i="1"/>
  <c r="M52" i="1"/>
  <c r="P51" i="1"/>
  <c r="O51" i="1"/>
  <c r="M51" i="1"/>
  <c r="P50" i="1"/>
  <c r="O50" i="1"/>
  <c r="M50" i="1"/>
  <c r="P49" i="1"/>
  <c r="O49" i="1"/>
  <c r="M49" i="1"/>
  <c r="P48" i="1"/>
  <c r="O48" i="1"/>
  <c r="M48" i="1"/>
  <c r="P47" i="1"/>
  <c r="O47" i="1"/>
  <c r="M47" i="1"/>
  <c r="P46" i="1"/>
  <c r="O46" i="1"/>
  <c r="M46" i="1"/>
  <c r="P45" i="1"/>
  <c r="O45" i="1"/>
  <c r="M45" i="1"/>
  <c r="P44" i="1"/>
  <c r="O44" i="1"/>
  <c r="M44" i="1"/>
  <c r="P43" i="1"/>
  <c r="O43" i="1"/>
  <c r="M43" i="1"/>
  <c r="P41" i="1"/>
  <c r="O41" i="1"/>
  <c r="M41" i="1"/>
  <c r="P40" i="1"/>
  <c r="O40" i="1"/>
  <c r="M40" i="1"/>
  <c r="P39" i="1"/>
  <c r="O39" i="1"/>
  <c r="M39" i="1"/>
  <c r="P38" i="1"/>
  <c r="O38" i="1"/>
  <c r="M38" i="1"/>
  <c r="P36" i="1"/>
  <c r="O36" i="1"/>
  <c r="M36" i="1"/>
  <c r="P35" i="1"/>
  <c r="O35" i="1"/>
  <c r="M35" i="1"/>
  <c r="P34" i="1"/>
  <c r="O34" i="1"/>
  <c r="M34" i="1"/>
  <c r="P33" i="1"/>
  <c r="O33" i="1"/>
  <c r="M33" i="1"/>
  <c r="P32" i="1"/>
  <c r="O32" i="1"/>
  <c r="M32" i="1"/>
  <c r="P31" i="1"/>
  <c r="O31" i="1"/>
  <c r="M31" i="1"/>
  <c r="P30" i="1"/>
  <c r="O30" i="1"/>
  <c r="M30" i="1"/>
  <c r="P29" i="1"/>
  <c r="O29" i="1"/>
  <c r="M29" i="1"/>
  <c r="P28" i="1"/>
  <c r="O28" i="1"/>
  <c r="M28" i="1"/>
  <c r="P27" i="1"/>
  <c r="O27" i="1"/>
  <c r="M27" i="1"/>
  <c r="P26" i="1"/>
  <c r="O26" i="1"/>
  <c r="M26" i="1"/>
  <c r="P25" i="1"/>
  <c r="O25" i="1"/>
  <c r="M25" i="1"/>
  <c r="P24" i="1"/>
  <c r="O24" i="1"/>
  <c r="M24" i="1"/>
  <c r="P23" i="1"/>
  <c r="O23" i="1"/>
  <c r="M23" i="1"/>
  <c r="P22" i="1"/>
  <c r="O22" i="1"/>
  <c r="M22" i="1"/>
  <c r="P21" i="1"/>
  <c r="O21" i="1"/>
  <c r="M21" i="1"/>
  <c r="P20" i="1"/>
  <c r="O20" i="1"/>
  <c r="M20" i="1"/>
  <c r="P19" i="1"/>
  <c r="O19" i="1"/>
  <c r="M19" i="1"/>
  <c r="P18" i="1"/>
  <c r="O18" i="1"/>
  <c r="M18" i="1"/>
  <c r="P16" i="1"/>
  <c r="O16" i="1"/>
  <c r="M16" i="1"/>
  <c r="P15" i="1"/>
  <c r="O15" i="1"/>
  <c r="M15" i="1"/>
  <c r="P14" i="1"/>
  <c r="O14" i="1"/>
  <c r="M14" i="1"/>
  <c r="P12" i="1"/>
  <c r="O12" i="1"/>
  <c r="M12" i="1"/>
  <c r="P11" i="1"/>
  <c r="O11" i="1"/>
  <c r="M11" i="1"/>
  <c r="P9" i="1"/>
  <c r="O9" i="1"/>
  <c r="M9" i="1"/>
  <c r="O8" i="1"/>
  <c r="M8" i="1"/>
  <c r="O7" i="1"/>
  <c r="M7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I604" i="1"/>
  <c r="H898" i="1"/>
  <c r="F898" i="1"/>
  <c r="I898" i="1"/>
  <c r="X898" i="1" s="1"/>
  <c r="Y898" i="1" s="1"/>
  <c r="I897" i="1"/>
  <c r="X897" i="1" s="1"/>
  <c r="Y897" i="1" s="1"/>
  <c r="H897" i="1"/>
  <c r="F897" i="1"/>
  <c r="I896" i="1"/>
  <c r="X896" i="1" s="1"/>
  <c r="Y896" i="1" s="1"/>
  <c r="H896" i="1"/>
  <c r="F896" i="1"/>
  <c r="I895" i="1"/>
  <c r="H895" i="1"/>
  <c r="F895" i="1"/>
  <c r="D894" i="1"/>
  <c r="R894" i="1" s="1"/>
  <c r="I893" i="1"/>
  <c r="X893" i="1" s="1"/>
  <c r="Y893" i="1" s="1"/>
  <c r="H893" i="1"/>
  <c r="F893" i="1"/>
  <c r="H892" i="1"/>
  <c r="I891" i="1"/>
  <c r="X891" i="1" s="1"/>
  <c r="Y891" i="1" s="1"/>
  <c r="H891" i="1"/>
  <c r="F891" i="1"/>
  <c r="I890" i="1"/>
  <c r="H890" i="1"/>
  <c r="F890" i="1"/>
  <c r="I889" i="1"/>
  <c r="H889" i="1"/>
  <c r="F889" i="1"/>
  <c r="H888" i="1"/>
  <c r="I887" i="1"/>
  <c r="X887" i="1" s="1"/>
  <c r="Y887" i="1" s="1"/>
  <c r="H887" i="1"/>
  <c r="F887" i="1"/>
  <c r="I886" i="1"/>
  <c r="X886" i="1" s="1"/>
  <c r="Y886" i="1" s="1"/>
  <c r="H886" i="1"/>
  <c r="F886" i="1"/>
  <c r="H883" i="1"/>
  <c r="F883" i="1"/>
  <c r="I883" i="1"/>
  <c r="D882" i="1"/>
  <c r="I881" i="1"/>
  <c r="X881" i="1" s="1"/>
  <c r="Y881" i="1" s="1"/>
  <c r="H881" i="1"/>
  <c r="F881" i="1"/>
  <c r="I880" i="1"/>
  <c r="X880" i="1" s="1"/>
  <c r="Y880" i="1" s="1"/>
  <c r="H880" i="1"/>
  <c r="D879" i="1"/>
  <c r="I878" i="1"/>
  <c r="X878" i="1" s="1"/>
  <c r="Y878" i="1" s="1"/>
  <c r="H878" i="1"/>
  <c r="F878" i="1"/>
  <c r="H877" i="1"/>
  <c r="F877" i="1"/>
  <c r="I876" i="1"/>
  <c r="H876" i="1"/>
  <c r="F876" i="1"/>
  <c r="I874" i="1"/>
  <c r="X874" i="1" s="1"/>
  <c r="Y874" i="1" s="1"/>
  <c r="H874" i="1"/>
  <c r="F874" i="1"/>
  <c r="I873" i="1"/>
  <c r="X873" i="1" s="1"/>
  <c r="Y873" i="1" s="1"/>
  <c r="H873" i="1"/>
  <c r="F873" i="1"/>
  <c r="I872" i="1"/>
  <c r="H872" i="1"/>
  <c r="F872" i="1"/>
  <c r="I870" i="1"/>
  <c r="H870" i="1"/>
  <c r="F870" i="1"/>
  <c r="I869" i="1"/>
  <c r="X869" i="1" s="1"/>
  <c r="Y869" i="1" s="1"/>
  <c r="H869" i="1"/>
  <c r="F869" i="1"/>
  <c r="I868" i="1"/>
  <c r="X868" i="1" s="1"/>
  <c r="Y868" i="1" s="1"/>
  <c r="H868" i="1"/>
  <c r="F868" i="1"/>
  <c r="I867" i="1"/>
  <c r="H867" i="1"/>
  <c r="F867" i="1"/>
  <c r="I866" i="1"/>
  <c r="H866" i="1"/>
  <c r="F866" i="1"/>
  <c r="I865" i="1"/>
  <c r="X865" i="1" s="1"/>
  <c r="Y865" i="1" s="1"/>
  <c r="H865" i="1"/>
  <c r="F865" i="1"/>
  <c r="I862" i="1"/>
  <c r="X862" i="1" s="1"/>
  <c r="Y862" i="1" s="1"/>
  <c r="H862" i="1"/>
  <c r="F862" i="1"/>
  <c r="I861" i="1"/>
  <c r="H861" i="1"/>
  <c r="F861" i="1"/>
  <c r="I860" i="1"/>
  <c r="H860" i="1"/>
  <c r="F860" i="1"/>
  <c r="I859" i="1"/>
  <c r="X859" i="1" s="1"/>
  <c r="Y859" i="1" s="1"/>
  <c r="H859" i="1"/>
  <c r="F859" i="1"/>
  <c r="I858" i="1"/>
  <c r="X858" i="1" s="1"/>
  <c r="Y858" i="1" s="1"/>
  <c r="H858" i="1"/>
  <c r="F858" i="1"/>
  <c r="I857" i="1"/>
  <c r="H857" i="1"/>
  <c r="F857" i="1"/>
  <c r="I856" i="1"/>
  <c r="H856" i="1"/>
  <c r="F856" i="1"/>
  <c r="I855" i="1"/>
  <c r="X855" i="1" s="1"/>
  <c r="Y855" i="1" s="1"/>
  <c r="H855" i="1"/>
  <c r="F855" i="1"/>
  <c r="I853" i="1"/>
  <c r="X853" i="1" s="1"/>
  <c r="Y853" i="1" s="1"/>
  <c r="H853" i="1"/>
  <c r="F853" i="1"/>
  <c r="D852" i="1"/>
  <c r="R852" i="1" s="1"/>
  <c r="I851" i="1"/>
  <c r="H851" i="1"/>
  <c r="F851" i="1"/>
  <c r="I850" i="1"/>
  <c r="H850" i="1"/>
  <c r="I849" i="1"/>
  <c r="X849" i="1" s="1"/>
  <c r="Y849" i="1" s="1"/>
  <c r="H849" i="1"/>
  <c r="F849" i="1"/>
  <c r="I848" i="1"/>
  <c r="X848" i="1" s="1"/>
  <c r="Y848" i="1" s="1"/>
  <c r="H848" i="1"/>
  <c r="F848" i="1"/>
  <c r="I847" i="1"/>
  <c r="H847" i="1"/>
  <c r="F847" i="1"/>
  <c r="I845" i="1"/>
  <c r="H845" i="1"/>
  <c r="F845" i="1"/>
  <c r="I844" i="1"/>
  <c r="X844" i="1" s="1"/>
  <c r="Y844" i="1" s="1"/>
  <c r="H844" i="1"/>
  <c r="F844" i="1"/>
  <c r="D843" i="1"/>
  <c r="I840" i="1"/>
  <c r="X840" i="1" s="1"/>
  <c r="Y840" i="1" s="1"/>
  <c r="H840" i="1"/>
  <c r="F840" i="1"/>
  <c r="I839" i="1"/>
  <c r="H839" i="1"/>
  <c r="F839" i="1"/>
  <c r="I838" i="1"/>
  <c r="H838" i="1"/>
  <c r="F838" i="1"/>
  <c r="I837" i="1"/>
  <c r="X837" i="1" s="1"/>
  <c r="Y837" i="1" s="1"/>
  <c r="H837" i="1"/>
  <c r="F837" i="1"/>
  <c r="I836" i="1"/>
  <c r="X836" i="1" s="1"/>
  <c r="Y836" i="1" s="1"/>
  <c r="H836" i="1"/>
  <c r="F836" i="1"/>
  <c r="I835" i="1"/>
  <c r="H835" i="1"/>
  <c r="F835" i="1"/>
  <c r="I834" i="1"/>
  <c r="H834" i="1"/>
  <c r="F834" i="1"/>
  <c r="I833" i="1"/>
  <c r="X833" i="1" s="1"/>
  <c r="Y833" i="1" s="1"/>
  <c r="H833" i="1"/>
  <c r="F833" i="1"/>
  <c r="I831" i="1"/>
  <c r="X831" i="1" s="1"/>
  <c r="Y831" i="1" s="1"/>
  <c r="H831" i="1"/>
  <c r="F831" i="1"/>
  <c r="I830" i="1"/>
  <c r="H830" i="1"/>
  <c r="I829" i="1"/>
  <c r="H829" i="1"/>
  <c r="F829" i="1"/>
  <c r="I828" i="1"/>
  <c r="X828" i="1" s="1"/>
  <c r="Y828" i="1" s="1"/>
  <c r="H828" i="1"/>
  <c r="I827" i="1"/>
  <c r="X827" i="1" s="1"/>
  <c r="Y827" i="1" s="1"/>
  <c r="H827" i="1"/>
  <c r="F827" i="1"/>
  <c r="H826" i="1"/>
  <c r="I825" i="1"/>
  <c r="H825" i="1"/>
  <c r="F825" i="1"/>
  <c r="I824" i="1"/>
  <c r="H824" i="1"/>
  <c r="F824" i="1"/>
  <c r="I823" i="1"/>
  <c r="X823" i="1" s="1"/>
  <c r="Y823" i="1" s="1"/>
  <c r="H823" i="1"/>
  <c r="F823" i="1"/>
  <c r="D822" i="1"/>
  <c r="I819" i="1"/>
  <c r="X819" i="1" s="1"/>
  <c r="Y819" i="1" s="1"/>
  <c r="H819" i="1"/>
  <c r="F819" i="1"/>
  <c r="I818" i="1"/>
  <c r="H818" i="1"/>
  <c r="F818" i="1"/>
  <c r="I817" i="1"/>
  <c r="H817" i="1"/>
  <c r="F817" i="1"/>
  <c r="I816" i="1"/>
  <c r="X816" i="1" s="1"/>
  <c r="Y816" i="1" s="1"/>
  <c r="H816" i="1"/>
  <c r="F816" i="1"/>
  <c r="I815" i="1"/>
  <c r="X815" i="1" s="1"/>
  <c r="Y815" i="1" s="1"/>
  <c r="H815" i="1"/>
  <c r="F815" i="1"/>
  <c r="I814" i="1"/>
  <c r="H814" i="1"/>
  <c r="F814" i="1"/>
  <c r="I813" i="1"/>
  <c r="H813" i="1"/>
  <c r="F813" i="1"/>
  <c r="I811" i="1"/>
  <c r="X811" i="1" s="1"/>
  <c r="Y811" i="1" s="1"/>
  <c r="H811" i="1"/>
  <c r="F811" i="1"/>
  <c r="D810" i="1"/>
  <c r="I809" i="1"/>
  <c r="X809" i="1" s="1"/>
  <c r="Y809" i="1" s="1"/>
  <c r="H809" i="1"/>
  <c r="F809" i="1"/>
  <c r="I808" i="1"/>
  <c r="H808" i="1"/>
  <c r="I807" i="1"/>
  <c r="H807" i="1"/>
  <c r="F807" i="1"/>
  <c r="I805" i="1"/>
  <c r="X805" i="1" s="1"/>
  <c r="Y805" i="1" s="1"/>
  <c r="H805" i="1"/>
  <c r="F805" i="1"/>
  <c r="I804" i="1"/>
  <c r="X804" i="1" s="1"/>
  <c r="Y804" i="1" s="1"/>
  <c r="H804" i="1"/>
  <c r="F804" i="1"/>
  <c r="I803" i="1"/>
  <c r="H803" i="1"/>
  <c r="F803" i="1"/>
  <c r="I802" i="1"/>
  <c r="H802" i="1"/>
  <c r="F802" i="1"/>
  <c r="H797" i="1"/>
  <c r="F797" i="1"/>
  <c r="I796" i="1"/>
  <c r="X796" i="1" s="1"/>
  <c r="Y796" i="1" s="1"/>
  <c r="H796" i="1"/>
  <c r="F796" i="1"/>
  <c r="I795" i="1"/>
  <c r="H795" i="1"/>
  <c r="F795" i="1"/>
  <c r="I794" i="1"/>
  <c r="H794" i="1"/>
  <c r="F794" i="1"/>
  <c r="I793" i="1"/>
  <c r="X793" i="1" s="1"/>
  <c r="Y793" i="1" s="1"/>
  <c r="H793" i="1"/>
  <c r="F793" i="1"/>
  <c r="I792" i="1"/>
  <c r="X792" i="1" s="1"/>
  <c r="Y792" i="1" s="1"/>
  <c r="H792" i="1"/>
  <c r="F792" i="1"/>
  <c r="I791" i="1"/>
  <c r="H791" i="1"/>
  <c r="F791" i="1"/>
  <c r="H790" i="1"/>
  <c r="F790" i="1"/>
  <c r="H789" i="1"/>
  <c r="F789" i="1"/>
  <c r="I788" i="1"/>
  <c r="X788" i="1" s="1"/>
  <c r="Y788" i="1" s="1"/>
  <c r="H788" i="1"/>
  <c r="F788" i="1"/>
  <c r="I787" i="1"/>
  <c r="X787" i="1" s="1"/>
  <c r="Y787" i="1" s="1"/>
  <c r="H787" i="1"/>
  <c r="F787" i="1"/>
  <c r="I786" i="1"/>
  <c r="H786" i="1"/>
  <c r="F786" i="1"/>
  <c r="I785" i="1"/>
  <c r="H785" i="1"/>
  <c r="F785" i="1"/>
  <c r="I782" i="1"/>
  <c r="X782" i="1" s="1"/>
  <c r="Y782" i="1" s="1"/>
  <c r="H782" i="1"/>
  <c r="F782" i="1"/>
  <c r="I781" i="1"/>
  <c r="X781" i="1" s="1"/>
  <c r="Y781" i="1" s="1"/>
  <c r="H781" i="1"/>
  <c r="F781" i="1"/>
  <c r="I780" i="1"/>
  <c r="H780" i="1"/>
  <c r="F780" i="1"/>
  <c r="H778" i="1"/>
  <c r="F778" i="1"/>
  <c r="H777" i="1"/>
  <c r="F777" i="1"/>
  <c r="H776" i="1"/>
  <c r="F776" i="1"/>
  <c r="H775" i="1"/>
  <c r="F775" i="1"/>
  <c r="H773" i="1"/>
  <c r="F773" i="1"/>
  <c r="H772" i="1"/>
  <c r="F772" i="1"/>
  <c r="H771" i="1"/>
  <c r="F771" i="1"/>
  <c r="H770" i="1"/>
  <c r="F770" i="1"/>
  <c r="H769" i="1"/>
  <c r="F769" i="1"/>
  <c r="H768" i="1"/>
  <c r="F768" i="1"/>
  <c r="H767" i="1"/>
  <c r="F767" i="1"/>
  <c r="H766" i="1"/>
  <c r="F766" i="1"/>
  <c r="H765" i="1"/>
  <c r="F765" i="1"/>
  <c r="H764" i="1"/>
  <c r="F764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F648" i="1"/>
  <c r="H646" i="1"/>
  <c r="F646" i="1"/>
  <c r="H645" i="1"/>
  <c r="F645" i="1"/>
  <c r="H644" i="1"/>
  <c r="F644" i="1"/>
  <c r="I644" i="1" s="1"/>
  <c r="H643" i="1"/>
  <c r="F643" i="1"/>
  <c r="H642" i="1"/>
  <c r="F642" i="1"/>
  <c r="H641" i="1"/>
  <c r="F641" i="1"/>
  <c r="H640" i="1"/>
  <c r="F640" i="1"/>
  <c r="H638" i="1"/>
  <c r="F638" i="1"/>
  <c r="H637" i="1"/>
  <c r="F637" i="1"/>
  <c r="H636" i="1"/>
  <c r="F636" i="1"/>
  <c r="H635" i="1"/>
  <c r="F635" i="1"/>
  <c r="H634" i="1"/>
  <c r="F634" i="1"/>
  <c r="H632" i="1"/>
  <c r="F632" i="1"/>
  <c r="H629" i="1"/>
  <c r="F629" i="1"/>
  <c r="H628" i="1"/>
  <c r="F628" i="1"/>
  <c r="H627" i="1"/>
  <c r="F627" i="1"/>
  <c r="H626" i="1"/>
  <c r="F626" i="1"/>
  <c r="H625" i="1"/>
  <c r="F625" i="1"/>
  <c r="H624" i="1"/>
  <c r="F624" i="1"/>
  <c r="H623" i="1"/>
  <c r="F623" i="1"/>
  <c r="H622" i="1"/>
  <c r="F622" i="1"/>
  <c r="I622" i="1" s="1"/>
  <c r="H621" i="1"/>
  <c r="F621" i="1"/>
  <c r="H620" i="1"/>
  <c r="F620" i="1"/>
  <c r="H619" i="1"/>
  <c r="F619" i="1"/>
  <c r="H618" i="1"/>
  <c r="F618" i="1"/>
  <c r="H617" i="1"/>
  <c r="F617" i="1"/>
  <c r="H616" i="1"/>
  <c r="F616" i="1"/>
  <c r="H615" i="1"/>
  <c r="F615" i="1"/>
  <c r="H614" i="1"/>
  <c r="F614" i="1"/>
  <c r="H613" i="1"/>
  <c r="F613" i="1"/>
  <c r="H612" i="1"/>
  <c r="F612" i="1"/>
  <c r="H611" i="1"/>
  <c r="F611" i="1"/>
  <c r="H610" i="1"/>
  <c r="F610" i="1"/>
  <c r="I610" i="1" s="1"/>
  <c r="H609" i="1"/>
  <c r="F609" i="1"/>
  <c r="H608" i="1"/>
  <c r="F608" i="1"/>
  <c r="H607" i="1"/>
  <c r="F607" i="1"/>
  <c r="H606" i="1"/>
  <c r="F606" i="1"/>
  <c r="H605" i="1"/>
  <c r="F605" i="1"/>
  <c r="H603" i="1"/>
  <c r="F603" i="1"/>
  <c r="H602" i="1"/>
  <c r="F602" i="1"/>
  <c r="H601" i="1"/>
  <c r="F601" i="1"/>
  <c r="H600" i="1"/>
  <c r="F600" i="1"/>
  <c r="H599" i="1"/>
  <c r="F599" i="1"/>
  <c r="H598" i="1"/>
  <c r="F598" i="1"/>
  <c r="H597" i="1"/>
  <c r="F597" i="1"/>
  <c r="I597" i="1" s="1"/>
  <c r="H596" i="1"/>
  <c r="F596" i="1"/>
  <c r="H595" i="1"/>
  <c r="F595" i="1"/>
  <c r="H594" i="1"/>
  <c r="F594" i="1"/>
  <c r="H593" i="1"/>
  <c r="F593" i="1"/>
  <c r="H591" i="1"/>
  <c r="F591" i="1"/>
  <c r="H590" i="1"/>
  <c r="F590" i="1"/>
  <c r="I590" i="1" s="1"/>
  <c r="H589" i="1"/>
  <c r="F589" i="1"/>
  <c r="H588" i="1"/>
  <c r="F588" i="1"/>
  <c r="H587" i="1"/>
  <c r="F587" i="1"/>
  <c r="H586" i="1"/>
  <c r="F586" i="1"/>
  <c r="H585" i="1"/>
  <c r="F585" i="1"/>
  <c r="H584" i="1"/>
  <c r="F584" i="1"/>
  <c r="I584" i="1" s="1"/>
  <c r="H583" i="1"/>
  <c r="F583" i="1"/>
  <c r="H582" i="1"/>
  <c r="F582" i="1"/>
  <c r="H581" i="1"/>
  <c r="F581" i="1"/>
  <c r="H580" i="1"/>
  <c r="F580" i="1"/>
  <c r="H579" i="1"/>
  <c r="F579" i="1"/>
  <c r="H578" i="1"/>
  <c r="F578" i="1"/>
  <c r="I578" i="1" s="1"/>
  <c r="H577" i="1"/>
  <c r="F577" i="1"/>
  <c r="H576" i="1"/>
  <c r="F576" i="1"/>
  <c r="H575" i="1"/>
  <c r="I575" i="1" s="1"/>
  <c r="H574" i="1"/>
  <c r="F574" i="1"/>
  <c r="H573" i="1"/>
  <c r="F573" i="1"/>
  <c r="H572" i="1"/>
  <c r="F572" i="1"/>
  <c r="H571" i="1"/>
  <c r="F571" i="1"/>
  <c r="H570" i="1"/>
  <c r="F570" i="1"/>
  <c r="H569" i="1"/>
  <c r="F569" i="1"/>
  <c r="H568" i="1"/>
  <c r="F568" i="1"/>
  <c r="H567" i="1"/>
  <c r="F567" i="1"/>
  <c r="H566" i="1"/>
  <c r="F566" i="1"/>
  <c r="H565" i="1"/>
  <c r="F565" i="1"/>
  <c r="H564" i="1"/>
  <c r="F564" i="1"/>
  <c r="H563" i="1"/>
  <c r="F563" i="1"/>
  <c r="H562" i="1"/>
  <c r="F562" i="1"/>
  <c r="H561" i="1"/>
  <c r="F561" i="1"/>
  <c r="H560" i="1"/>
  <c r="F560" i="1"/>
  <c r="H559" i="1"/>
  <c r="F559" i="1"/>
  <c r="H558" i="1"/>
  <c r="F558" i="1"/>
  <c r="H557" i="1"/>
  <c r="F557" i="1"/>
  <c r="H556" i="1"/>
  <c r="F556" i="1"/>
  <c r="H555" i="1"/>
  <c r="F555" i="1"/>
  <c r="H554" i="1"/>
  <c r="F554" i="1"/>
  <c r="H552" i="1"/>
  <c r="F552" i="1"/>
  <c r="H551" i="1"/>
  <c r="F551" i="1"/>
  <c r="H550" i="1"/>
  <c r="F550" i="1"/>
  <c r="H549" i="1"/>
  <c r="F549" i="1"/>
  <c r="H548" i="1"/>
  <c r="F548" i="1"/>
  <c r="H547" i="1"/>
  <c r="F547" i="1"/>
  <c r="H546" i="1"/>
  <c r="F546" i="1"/>
  <c r="H545" i="1"/>
  <c r="F545" i="1"/>
  <c r="H544" i="1"/>
  <c r="F544" i="1"/>
  <c r="H543" i="1"/>
  <c r="F543" i="1"/>
  <c r="H542" i="1"/>
  <c r="F542" i="1"/>
  <c r="H541" i="1"/>
  <c r="F541" i="1"/>
  <c r="H540" i="1"/>
  <c r="F540" i="1"/>
  <c r="H539" i="1"/>
  <c r="F539" i="1"/>
  <c r="H538" i="1"/>
  <c r="F538" i="1"/>
  <c r="H537" i="1"/>
  <c r="F537" i="1"/>
  <c r="H536" i="1"/>
  <c r="F536" i="1"/>
  <c r="H534" i="1"/>
  <c r="F534" i="1"/>
  <c r="H533" i="1"/>
  <c r="F533" i="1"/>
  <c r="H532" i="1"/>
  <c r="F532" i="1"/>
  <c r="H530" i="1"/>
  <c r="F530" i="1"/>
  <c r="H529" i="1"/>
  <c r="F529" i="1"/>
  <c r="H528" i="1"/>
  <c r="F528" i="1"/>
  <c r="H527" i="1"/>
  <c r="F527" i="1"/>
  <c r="H526" i="1"/>
  <c r="F526" i="1"/>
  <c r="H525" i="1"/>
  <c r="F525" i="1"/>
  <c r="H524" i="1"/>
  <c r="F524" i="1"/>
  <c r="H523" i="1"/>
  <c r="F523" i="1"/>
  <c r="H522" i="1"/>
  <c r="F522" i="1"/>
  <c r="H521" i="1"/>
  <c r="F521" i="1"/>
  <c r="H520" i="1"/>
  <c r="F520" i="1"/>
  <c r="H519" i="1"/>
  <c r="F519" i="1"/>
  <c r="H518" i="1"/>
  <c r="F518" i="1"/>
  <c r="H517" i="1"/>
  <c r="F517" i="1"/>
  <c r="H515" i="1"/>
  <c r="F515" i="1"/>
  <c r="H514" i="1"/>
  <c r="F514" i="1"/>
  <c r="H513" i="1"/>
  <c r="F513" i="1"/>
  <c r="H512" i="1"/>
  <c r="F512" i="1"/>
  <c r="H511" i="1"/>
  <c r="F511" i="1"/>
  <c r="H509" i="1"/>
  <c r="F509" i="1"/>
  <c r="H508" i="1"/>
  <c r="F508" i="1"/>
  <c r="H507" i="1"/>
  <c r="F507" i="1"/>
  <c r="H506" i="1"/>
  <c r="F506" i="1"/>
  <c r="H505" i="1"/>
  <c r="F505" i="1"/>
  <c r="I503" i="1"/>
  <c r="X503" i="1" s="1"/>
  <c r="Y503" i="1" s="1"/>
  <c r="H503" i="1"/>
  <c r="F503" i="1"/>
  <c r="D502" i="1"/>
  <c r="I501" i="1"/>
  <c r="H501" i="1"/>
  <c r="F501" i="1"/>
  <c r="I500" i="1"/>
  <c r="H500" i="1"/>
  <c r="F500" i="1"/>
  <c r="I499" i="1"/>
  <c r="X499" i="1" s="1"/>
  <c r="Y499" i="1" s="1"/>
  <c r="H499" i="1"/>
  <c r="F499" i="1"/>
  <c r="I497" i="1"/>
  <c r="H497" i="1"/>
  <c r="H496" i="1" s="1"/>
  <c r="F497" i="1"/>
  <c r="F496" i="1" s="1"/>
  <c r="I495" i="1"/>
  <c r="H495" i="1"/>
  <c r="F495" i="1"/>
  <c r="I494" i="1"/>
  <c r="H494" i="1"/>
  <c r="F494" i="1"/>
  <c r="I493" i="1"/>
  <c r="X493" i="1" s="1"/>
  <c r="Y493" i="1" s="1"/>
  <c r="H493" i="1"/>
  <c r="F493" i="1"/>
  <c r="I492" i="1"/>
  <c r="H492" i="1"/>
  <c r="F492" i="1"/>
  <c r="D490" i="1"/>
  <c r="D489" i="1"/>
  <c r="I488" i="1"/>
  <c r="H488" i="1"/>
  <c r="F488" i="1"/>
  <c r="I487" i="1"/>
  <c r="X487" i="1" s="1"/>
  <c r="Y487" i="1" s="1"/>
  <c r="H487" i="1"/>
  <c r="F487" i="1"/>
  <c r="I486" i="1"/>
  <c r="H486" i="1"/>
  <c r="F486" i="1"/>
  <c r="I485" i="1"/>
  <c r="H485" i="1"/>
  <c r="F485" i="1"/>
  <c r="I483" i="1"/>
  <c r="H483" i="1"/>
  <c r="F483" i="1"/>
  <c r="I482" i="1"/>
  <c r="X482" i="1" s="1"/>
  <c r="Y482" i="1" s="1"/>
  <c r="H482" i="1"/>
  <c r="F482" i="1"/>
  <c r="I480" i="1"/>
  <c r="H480" i="1"/>
  <c r="F480" i="1"/>
  <c r="I479" i="1"/>
  <c r="H479" i="1"/>
  <c r="F479" i="1"/>
  <c r="I478" i="1"/>
  <c r="H478" i="1"/>
  <c r="F478" i="1"/>
  <c r="I477" i="1"/>
  <c r="X477" i="1" s="1"/>
  <c r="Y477" i="1" s="1"/>
  <c r="H477" i="1"/>
  <c r="F477" i="1"/>
  <c r="I474" i="1"/>
  <c r="F474" i="1"/>
  <c r="I473" i="1"/>
  <c r="H473" i="1"/>
  <c r="F473" i="1"/>
  <c r="I472" i="1"/>
  <c r="H472" i="1"/>
  <c r="F472" i="1"/>
  <c r="I471" i="1"/>
  <c r="X471" i="1" s="1"/>
  <c r="Y471" i="1" s="1"/>
  <c r="H471" i="1"/>
  <c r="F471" i="1"/>
  <c r="I470" i="1"/>
  <c r="H470" i="1"/>
  <c r="F470" i="1"/>
  <c r="I469" i="1"/>
  <c r="H469" i="1"/>
  <c r="F469" i="1"/>
  <c r="I468" i="1"/>
  <c r="H468" i="1"/>
  <c r="F468" i="1"/>
  <c r="I467" i="1"/>
  <c r="X467" i="1" s="1"/>
  <c r="Y467" i="1" s="1"/>
  <c r="H467" i="1"/>
  <c r="F467" i="1"/>
  <c r="I466" i="1"/>
  <c r="H466" i="1"/>
  <c r="F466" i="1"/>
  <c r="I465" i="1"/>
  <c r="H465" i="1"/>
  <c r="F465" i="1"/>
  <c r="I464" i="1"/>
  <c r="H464" i="1"/>
  <c r="F464" i="1"/>
  <c r="I462" i="1"/>
  <c r="X462" i="1" s="1"/>
  <c r="Y462" i="1" s="1"/>
  <c r="H462" i="1"/>
  <c r="F462" i="1"/>
  <c r="I461" i="1"/>
  <c r="H461" i="1"/>
  <c r="F461" i="1"/>
  <c r="I460" i="1"/>
  <c r="H460" i="1"/>
  <c r="F460" i="1"/>
  <c r="I459" i="1"/>
  <c r="H459" i="1"/>
  <c r="F459" i="1"/>
  <c r="I458" i="1"/>
  <c r="X458" i="1" s="1"/>
  <c r="Y458" i="1" s="1"/>
  <c r="H458" i="1"/>
  <c r="F458" i="1"/>
  <c r="I456" i="1"/>
  <c r="H456" i="1"/>
  <c r="F456" i="1"/>
  <c r="I455" i="1"/>
  <c r="H455" i="1"/>
  <c r="F455" i="1"/>
  <c r="I454" i="1"/>
  <c r="H454" i="1"/>
  <c r="F454" i="1"/>
  <c r="I453" i="1"/>
  <c r="X453" i="1" s="1"/>
  <c r="Y453" i="1" s="1"/>
  <c r="H453" i="1"/>
  <c r="F453" i="1"/>
  <c r="I452" i="1"/>
  <c r="H452" i="1"/>
  <c r="F452" i="1"/>
  <c r="I450" i="1"/>
  <c r="H450" i="1"/>
  <c r="F450" i="1"/>
  <c r="I449" i="1"/>
  <c r="H449" i="1"/>
  <c r="F449" i="1"/>
  <c r="I447" i="1"/>
  <c r="X447" i="1" s="1"/>
  <c r="Y447" i="1" s="1"/>
  <c r="H447" i="1"/>
  <c r="F447" i="1"/>
  <c r="I446" i="1"/>
  <c r="H446" i="1"/>
  <c r="F446" i="1"/>
  <c r="I445" i="1"/>
  <c r="H445" i="1"/>
  <c r="F445" i="1"/>
  <c r="I443" i="1"/>
  <c r="H443" i="1"/>
  <c r="F443" i="1"/>
  <c r="I442" i="1"/>
  <c r="X442" i="1" s="1"/>
  <c r="Y442" i="1" s="1"/>
  <c r="H442" i="1"/>
  <c r="F442" i="1"/>
  <c r="I441" i="1"/>
  <c r="H441" i="1"/>
  <c r="F441" i="1"/>
  <c r="I440" i="1"/>
  <c r="H440" i="1"/>
  <c r="F440" i="1"/>
  <c r="I439" i="1"/>
  <c r="H439" i="1"/>
  <c r="F439" i="1"/>
  <c r="I438" i="1"/>
  <c r="X438" i="1" s="1"/>
  <c r="Y438" i="1" s="1"/>
  <c r="H438" i="1"/>
  <c r="F438" i="1"/>
  <c r="I436" i="1"/>
  <c r="H436" i="1"/>
  <c r="F436" i="1"/>
  <c r="I435" i="1"/>
  <c r="H435" i="1"/>
  <c r="F435" i="1"/>
  <c r="I434" i="1"/>
  <c r="H434" i="1"/>
  <c r="F434" i="1"/>
  <c r="I433" i="1"/>
  <c r="X433" i="1" s="1"/>
  <c r="Y433" i="1" s="1"/>
  <c r="H433" i="1"/>
  <c r="F433" i="1"/>
  <c r="D432" i="1"/>
  <c r="I431" i="1"/>
  <c r="H431" i="1"/>
  <c r="F431" i="1"/>
  <c r="I430" i="1"/>
  <c r="H430" i="1"/>
  <c r="F430" i="1"/>
  <c r="I429" i="1"/>
  <c r="H429" i="1"/>
  <c r="F429" i="1"/>
  <c r="D428" i="1"/>
  <c r="I427" i="1"/>
  <c r="X427" i="1" s="1"/>
  <c r="Y427" i="1" s="1"/>
  <c r="H427" i="1"/>
  <c r="F427" i="1"/>
  <c r="H426" i="1"/>
  <c r="F426" i="1"/>
  <c r="I425" i="1"/>
  <c r="H425" i="1"/>
  <c r="F425" i="1"/>
  <c r="I423" i="1"/>
  <c r="X423" i="1" s="1"/>
  <c r="Y423" i="1" s="1"/>
  <c r="H423" i="1"/>
  <c r="F423" i="1"/>
  <c r="D422" i="1"/>
  <c r="I421" i="1"/>
  <c r="X421" i="1" s="1"/>
  <c r="Y421" i="1" s="1"/>
  <c r="H421" i="1"/>
  <c r="F421" i="1"/>
  <c r="I420" i="1"/>
  <c r="H420" i="1"/>
  <c r="F420" i="1"/>
  <c r="I419" i="1"/>
  <c r="H419" i="1"/>
  <c r="F419" i="1"/>
  <c r="I417" i="1"/>
  <c r="X417" i="1" s="1"/>
  <c r="Y417" i="1" s="1"/>
  <c r="H417" i="1"/>
  <c r="F417" i="1"/>
  <c r="I416" i="1"/>
  <c r="X416" i="1" s="1"/>
  <c r="Y416" i="1" s="1"/>
  <c r="H416" i="1"/>
  <c r="F416" i="1"/>
  <c r="I414" i="1"/>
  <c r="H414" i="1"/>
  <c r="F414" i="1"/>
  <c r="I413" i="1"/>
  <c r="H413" i="1"/>
  <c r="F413" i="1"/>
  <c r="I412" i="1"/>
  <c r="X412" i="1" s="1"/>
  <c r="Y412" i="1" s="1"/>
  <c r="H412" i="1"/>
  <c r="F412" i="1"/>
  <c r="I411" i="1"/>
  <c r="X411" i="1" s="1"/>
  <c r="Y411" i="1" s="1"/>
  <c r="H411" i="1"/>
  <c r="F411" i="1"/>
  <c r="I410" i="1"/>
  <c r="H410" i="1"/>
  <c r="F410" i="1"/>
  <c r="I409" i="1"/>
  <c r="H409" i="1"/>
  <c r="F409" i="1"/>
  <c r="I408" i="1"/>
  <c r="X408" i="1" s="1"/>
  <c r="Y408" i="1" s="1"/>
  <c r="H408" i="1"/>
  <c r="F408" i="1"/>
  <c r="I407" i="1"/>
  <c r="X407" i="1" s="1"/>
  <c r="Y407" i="1" s="1"/>
  <c r="H407" i="1"/>
  <c r="F407" i="1"/>
  <c r="I406" i="1"/>
  <c r="H406" i="1"/>
  <c r="F406" i="1"/>
  <c r="I405" i="1"/>
  <c r="H405" i="1"/>
  <c r="F405" i="1"/>
  <c r="I404" i="1"/>
  <c r="X404" i="1" s="1"/>
  <c r="Y404" i="1" s="1"/>
  <c r="H404" i="1"/>
  <c r="F404" i="1"/>
  <c r="I403" i="1"/>
  <c r="X403" i="1" s="1"/>
  <c r="Y403" i="1" s="1"/>
  <c r="H403" i="1"/>
  <c r="F403" i="1"/>
  <c r="I402" i="1"/>
  <c r="H402" i="1"/>
  <c r="F402" i="1"/>
  <c r="I401" i="1"/>
  <c r="H401" i="1"/>
  <c r="F401" i="1"/>
  <c r="I400" i="1"/>
  <c r="X400" i="1" s="1"/>
  <c r="Y400" i="1" s="1"/>
  <c r="H400" i="1"/>
  <c r="F400" i="1"/>
  <c r="I399" i="1"/>
  <c r="X399" i="1" s="1"/>
  <c r="Y399" i="1" s="1"/>
  <c r="H399" i="1"/>
  <c r="F399" i="1"/>
  <c r="I398" i="1"/>
  <c r="H398" i="1"/>
  <c r="F398" i="1"/>
  <c r="I396" i="1"/>
  <c r="H396" i="1"/>
  <c r="F396" i="1"/>
  <c r="I395" i="1"/>
  <c r="X395" i="1" s="1"/>
  <c r="Y395" i="1" s="1"/>
  <c r="H395" i="1"/>
  <c r="F395" i="1"/>
  <c r="I394" i="1"/>
  <c r="X394" i="1" s="1"/>
  <c r="Y394" i="1" s="1"/>
  <c r="H394" i="1"/>
  <c r="F394" i="1"/>
  <c r="I393" i="1"/>
  <c r="H393" i="1"/>
  <c r="F393" i="1"/>
  <c r="I391" i="1"/>
  <c r="H391" i="1"/>
  <c r="F391" i="1"/>
  <c r="I390" i="1"/>
  <c r="X390" i="1" s="1"/>
  <c r="Y390" i="1" s="1"/>
  <c r="H390" i="1"/>
  <c r="F390" i="1"/>
  <c r="I389" i="1"/>
  <c r="X389" i="1" s="1"/>
  <c r="Y389" i="1" s="1"/>
  <c r="H389" i="1"/>
  <c r="F389" i="1"/>
  <c r="I388" i="1"/>
  <c r="H388" i="1"/>
  <c r="F388" i="1"/>
  <c r="I387" i="1"/>
  <c r="H387" i="1"/>
  <c r="F387" i="1"/>
  <c r="I386" i="1"/>
  <c r="X386" i="1" s="1"/>
  <c r="Y386" i="1" s="1"/>
  <c r="H386" i="1"/>
  <c r="F386" i="1"/>
  <c r="I385" i="1"/>
  <c r="X385" i="1" s="1"/>
  <c r="Y385" i="1" s="1"/>
  <c r="H385" i="1"/>
  <c r="F385" i="1"/>
  <c r="I384" i="1"/>
  <c r="H384" i="1"/>
  <c r="F384" i="1"/>
  <c r="I383" i="1"/>
  <c r="H383" i="1"/>
  <c r="F383" i="1"/>
  <c r="I382" i="1"/>
  <c r="X382" i="1" s="1"/>
  <c r="Y382" i="1" s="1"/>
  <c r="H382" i="1"/>
  <c r="F382" i="1"/>
  <c r="I381" i="1"/>
  <c r="X381" i="1" s="1"/>
  <c r="Y381" i="1" s="1"/>
  <c r="H381" i="1"/>
  <c r="F381" i="1"/>
  <c r="I380" i="1"/>
  <c r="H380" i="1"/>
  <c r="F380" i="1"/>
  <c r="I379" i="1"/>
  <c r="H379" i="1"/>
  <c r="F379" i="1"/>
  <c r="I378" i="1"/>
  <c r="X378" i="1" s="1"/>
  <c r="Y378" i="1" s="1"/>
  <c r="H378" i="1"/>
  <c r="F378" i="1"/>
  <c r="I377" i="1"/>
  <c r="X377" i="1" s="1"/>
  <c r="Y377" i="1" s="1"/>
  <c r="H377" i="1"/>
  <c r="F377" i="1"/>
  <c r="I376" i="1"/>
  <c r="H376" i="1"/>
  <c r="F376" i="1"/>
  <c r="I375" i="1"/>
  <c r="H375" i="1"/>
  <c r="F375" i="1"/>
  <c r="I373" i="1"/>
  <c r="X373" i="1" s="1"/>
  <c r="Y373" i="1" s="1"/>
  <c r="H373" i="1"/>
  <c r="F373" i="1"/>
  <c r="I372" i="1"/>
  <c r="X372" i="1" s="1"/>
  <c r="Y372" i="1" s="1"/>
  <c r="H372" i="1"/>
  <c r="F372" i="1"/>
  <c r="I371" i="1"/>
  <c r="H371" i="1"/>
  <c r="F371" i="1"/>
  <c r="I370" i="1"/>
  <c r="H370" i="1"/>
  <c r="F370" i="1"/>
  <c r="I368" i="1"/>
  <c r="X368" i="1" s="1"/>
  <c r="Y368" i="1" s="1"/>
  <c r="H368" i="1"/>
  <c r="F368" i="1"/>
  <c r="I367" i="1"/>
  <c r="X367" i="1" s="1"/>
  <c r="Y367" i="1" s="1"/>
  <c r="H367" i="1"/>
  <c r="F367" i="1"/>
  <c r="I364" i="1"/>
  <c r="H364" i="1"/>
  <c r="F364" i="1"/>
  <c r="I363" i="1"/>
  <c r="H363" i="1"/>
  <c r="F363" i="1"/>
  <c r="H362" i="1"/>
  <c r="F362" i="1"/>
  <c r="H361" i="1"/>
  <c r="F361" i="1"/>
  <c r="I360" i="1"/>
  <c r="H360" i="1"/>
  <c r="F360" i="1"/>
  <c r="I359" i="1"/>
  <c r="H359" i="1"/>
  <c r="F359" i="1"/>
  <c r="I358" i="1"/>
  <c r="H358" i="1"/>
  <c r="F358" i="1"/>
  <c r="I357" i="1"/>
  <c r="X357" i="1" s="1"/>
  <c r="Y357" i="1" s="1"/>
  <c r="H357" i="1"/>
  <c r="F357" i="1"/>
  <c r="I356" i="1"/>
  <c r="H356" i="1"/>
  <c r="F356" i="1"/>
  <c r="I355" i="1"/>
  <c r="H355" i="1"/>
  <c r="F355" i="1"/>
  <c r="I354" i="1"/>
  <c r="H354" i="1"/>
  <c r="F354" i="1"/>
  <c r="I353" i="1"/>
  <c r="X353" i="1" s="1"/>
  <c r="Y353" i="1" s="1"/>
  <c r="H353" i="1"/>
  <c r="F353" i="1"/>
  <c r="I352" i="1"/>
  <c r="H352" i="1"/>
  <c r="F352" i="1"/>
  <c r="I351" i="1"/>
  <c r="H351" i="1"/>
  <c r="F351" i="1"/>
  <c r="I350" i="1"/>
  <c r="H350" i="1"/>
  <c r="F350" i="1"/>
  <c r="I349" i="1"/>
  <c r="X349" i="1" s="1"/>
  <c r="Y349" i="1" s="1"/>
  <c r="H349" i="1"/>
  <c r="F349" i="1"/>
  <c r="I348" i="1"/>
  <c r="H348" i="1"/>
  <c r="F348" i="1"/>
  <c r="I347" i="1"/>
  <c r="H347" i="1"/>
  <c r="F347" i="1"/>
  <c r="I346" i="1"/>
  <c r="H346" i="1"/>
  <c r="F346" i="1"/>
  <c r="I345" i="1"/>
  <c r="X345" i="1" s="1"/>
  <c r="Y345" i="1" s="1"/>
  <c r="H345" i="1"/>
  <c r="F345" i="1"/>
  <c r="I344" i="1"/>
  <c r="H344" i="1"/>
  <c r="F344" i="1"/>
  <c r="I343" i="1"/>
  <c r="H343" i="1"/>
  <c r="F343" i="1"/>
  <c r="I342" i="1"/>
  <c r="H342" i="1"/>
  <c r="F342" i="1"/>
  <c r="H341" i="1"/>
  <c r="F341" i="1"/>
  <c r="H340" i="1"/>
  <c r="F340" i="1"/>
  <c r="I339" i="1"/>
  <c r="H339" i="1"/>
  <c r="F339" i="1"/>
  <c r="I338" i="1"/>
  <c r="H338" i="1"/>
  <c r="F338" i="1"/>
  <c r="I337" i="1"/>
  <c r="X337" i="1" s="1"/>
  <c r="Y337" i="1" s="1"/>
  <c r="H337" i="1"/>
  <c r="F337" i="1"/>
  <c r="I336" i="1"/>
  <c r="X336" i="1" s="1"/>
  <c r="Y336" i="1" s="1"/>
  <c r="H336" i="1"/>
  <c r="F336" i="1"/>
  <c r="I335" i="1"/>
  <c r="H335" i="1"/>
  <c r="F335" i="1"/>
  <c r="I334" i="1"/>
  <c r="H334" i="1"/>
  <c r="F334" i="1"/>
  <c r="I333" i="1"/>
  <c r="X333" i="1" s="1"/>
  <c r="Y333" i="1" s="1"/>
  <c r="H333" i="1"/>
  <c r="F333" i="1"/>
  <c r="I332" i="1"/>
  <c r="X332" i="1" s="1"/>
  <c r="Y332" i="1" s="1"/>
  <c r="H332" i="1"/>
  <c r="F332" i="1"/>
  <c r="H330" i="1"/>
  <c r="F330" i="1"/>
  <c r="I329" i="1"/>
  <c r="H329" i="1"/>
  <c r="F329" i="1"/>
  <c r="I328" i="1"/>
  <c r="H328" i="1"/>
  <c r="F328" i="1"/>
  <c r="I327" i="1"/>
  <c r="X327" i="1" s="1"/>
  <c r="Y327" i="1" s="1"/>
  <c r="H327" i="1"/>
  <c r="F327" i="1"/>
  <c r="I326" i="1"/>
  <c r="H326" i="1"/>
  <c r="F326" i="1"/>
  <c r="I325" i="1"/>
  <c r="H325" i="1"/>
  <c r="F325" i="1"/>
  <c r="I324" i="1"/>
  <c r="H324" i="1"/>
  <c r="F324" i="1"/>
  <c r="I322" i="1"/>
  <c r="X322" i="1" s="1"/>
  <c r="Y322" i="1" s="1"/>
  <c r="H322" i="1"/>
  <c r="F322" i="1"/>
  <c r="I321" i="1"/>
  <c r="H321" i="1"/>
  <c r="F321" i="1"/>
  <c r="I320" i="1"/>
  <c r="H320" i="1"/>
  <c r="F320" i="1"/>
  <c r="I319" i="1"/>
  <c r="H319" i="1"/>
  <c r="F319" i="1"/>
  <c r="I318" i="1"/>
  <c r="X318" i="1" s="1"/>
  <c r="Y318" i="1" s="1"/>
  <c r="H318" i="1"/>
  <c r="F318" i="1"/>
  <c r="I317" i="1"/>
  <c r="H317" i="1"/>
  <c r="F317" i="1"/>
  <c r="I316" i="1"/>
  <c r="H316" i="1"/>
  <c r="F316" i="1"/>
  <c r="I315" i="1"/>
  <c r="H315" i="1"/>
  <c r="F315" i="1"/>
  <c r="I314" i="1"/>
  <c r="X314" i="1" s="1"/>
  <c r="Y314" i="1" s="1"/>
  <c r="H314" i="1"/>
  <c r="F314" i="1"/>
  <c r="I313" i="1"/>
  <c r="H313" i="1"/>
  <c r="F313" i="1"/>
  <c r="I312" i="1"/>
  <c r="H312" i="1"/>
  <c r="F312" i="1"/>
  <c r="I311" i="1"/>
  <c r="H311" i="1"/>
  <c r="F311" i="1"/>
  <c r="I310" i="1"/>
  <c r="X310" i="1" s="1"/>
  <c r="Y310" i="1" s="1"/>
  <c r="F310" i="1"/>
  <c r="I309" i="1"/>
  <c r="X309" i="1" s="1"/>
  <c r="Y309" i="1" s="1"/>
  <c r="H309" i="1"/>
  <c r="F309" i="1"/>
  <c r="I308" i="1"/>
  <c r="H308" i="1"/>
  <c r="F308" i="1"/>
  <c r="H306" i="1"/>
  <c r="I306" i="1"/>
  <c r="I305" i="1"/>
  <c r="X305" i="1" s="1"/>
  <c r="Y305" i="1" s="1"/>
  <c r="H305" i="1"/>
  <c r="F305" i="1"/>
  <c r="I303" i="1"/>
  <c r="X303" i="1" s="1"/>
  <c r="Y303" i="1" s="1"/>
  <c r="H303" i="1"/>
  <c r="F303" i="1"/>
  <c r="I302" i="1"/>
  <c r="H302" i="1"/>
  <c r="F302" i="1"/>
  <c r="I301" i="1"/>
  <c r="H301" i="1"/>
  <c r="F301" i="1"/>
  <c r="I300" i="1"/>
  <c r="X300" i="1" s="1"/>
  <c r="Y300" i="1" s="1"/>
  <c r="H300" i="1"/>
  <c r="F300" i="1"/>
  <c r="I299" i="1"/>
  <c r="X299" i="1" s="1"/>
  <c r="Y299" i="1" s="1"/>
  <c r="H299" i="1"/>
  <c r="F299" i="1"/>
  <c r="I298" i="1"/>
  <c r="H298" i="1"/>
  <c r="F298" i="1"/>
  <c r="I297" i="1"/>
  <c r="H297" i="1"/>
  <c r="F297" i="1"/>
  <c r="I296" i="1"/>
  <c r="X296" i="1" s="1"/>
  <c r="Y296" i="1" s="1"/>
  <c r="H296" i="1"/>
  <c r="F296" i="1"/>
  <c r="I295" i="1"/>
  <c r="X295" i="1" s="1"/>
  <c r="Y295" i="1" s="1"/>
  <c r="H295" i="1"/>
  <c r="F295" i="1"/>
  <c r="I294" i="1"/>
  <c r="H294" i="1"/>
  <c r="F294" i="1"/>
  <c r="I293" i="1"/>
  <c r="H293" i="1"/>
  <c r="F293" i="1"/>
  <c r="I292" i="1"/>
  <c r="X292" i="1" s="1"/>
  <c r="Y292" i="1" s="1"/>
  <c r="H292" i="1"/>
  <c r="F292" i="1"/>
  <c r="I291" i="1"/>
  <c r="X291" i="1" s="1"/>
  <c r="Y291" i="1" s="1"/>
  <c r="H291" i="1"/>
  <c r="F291" i="1"/>
  <c r="I290" i="1"/>
  <c r="H290" i="1"/>
  <c r="F290" i="1"/>
  <c r="I289" i="1"/>
  <c r="H289" i="1"/>
  <c r="F289" i="1"/>
  <c r="I288" i="1"/>
  <c r="X288" i="1" s="1"/>
  <c r="Y288" i="1" s="1"/>
  <c r="H288" i="1"/>
  <c r="F288" i="1"/>
  <c r="I287" i="1"/>
  <c r="X287" i="1" s="1"/>
  <c r="Y287" i="1" s="1"/>
  <c r="H287" i="1"/>
  <c r="F287" i="1"/>
  <c r="I285" i="1"/>
  <c r="H285" i="1"/>
  <c r="F285" i="1"/>
  <c r="H284" i="1"/>
  <c r="F284" i="1"/>
  <c r="H283" i="1"/>
  <c r="F283" i="1"/>
  <c r="H282" i="1"/>
  <c r="F282" i="1"/>
  <c r="H281" i="1"/>
  <c r="F281" i="1"/>
  <c r="H280" i="1"/>
  <c r="F280" i="1"/>
  <c r="I279" i="1"/>
  <c r="H279" i="1"/>
  <c r="F279" i="1"/>
  <c r="H278" i="1"/>
  <c r="F278" i="1"/>
  <c r="I277" i="1"/>
  <c r="X277" i="1" s="1"/>
  <c r="Y277" i="1" s="1"/>
  <c r="H277" i="1"/>
  <c r="F277" i="1"/>
  <c r="I276" i="1"/>
  <c r="X276" i="1" s="1"/>
  <c r="Y276" i="1" s="1"/>
  <c r="H276" i="1"/>
  <c r="F276" i="1"/>
  <c r="I275" i="1"/>
  <c r="H275" i="1"/>
  <c r="F275" i="1"/>
  <c r="I274" i="1"/>
  <c r="X274" i="1" s="1"/>
  <c r="Y274" i="1" s="1"/>
  <c r="H274" i="1"/>
  <c r="F274" i="1"/>
  <c r="I273" i="1"/>
  <c r="X273" i="1" s="1"/>
  <c r="Y273" i="1" s="1"/>
  <c r="H273" i="1"/>
  <c r="F273" i="1"/>
  <c r="I272" i="1"/>
  <c r="X272" i="1" s="1"/>
  <c r="Y272" i="1" s="1"/>
  <c r="H272" i="1"/>
  <c r="F272" i="1"/>
  <c r="I271" i="1"/>
  <c r="H271" i="1"/>
  <c r="F271" i="1"/>
  <c r="I270" i="1"/>
  <c r="X270" i="1" s="1"/>
  <c r="Y270" i="1" s="1"/>
  <c r="H270" i="1"/>
  <c r="F270" i="1"/>
  <c r="I269" i="1"/>
  <c r="X269" i="1" s="1"/>
  <c r="Y269" i="1" s="1"/>
  <c r="H269" i="1"/>
  <c r="F269" i="1"/>
  <c r="I268" i="1"/>
  <c r="X268" i="1" s="1"/>
  <c r="Y268" i="1" s="1"/>
  <c r="H268" i="1"/>
  <c r="F268" i="1"/>
  <c r="I267" i="1"/>
  <c r="H267" i="1"/>
  <c r="F267" i="1"/>
  <c r="I266" i="1"/>
  <c r="X266" i="1" s="1"/>
  <c r="Y266" i="1" s="1"/>
  <c r="H266" i="1"/>
  <c r="F266" i="1"/>
  <c r="H265" i="1"/>
  <c r="F265" i="1"/>
  <c r="I264" i="1"/>
  <c r="X264" i="1" s="1"/>
  <c r="Y264" i="1" s="1"/>
  <c r="H264" i="1"/>
  <c r="F264" i="1"/>
  <c r="I263" i="1"/>
  <c r="H263" i="1"/>
  <c r="F263" i="1"/>
  <c r="I262" i="1"/>
  <c r="H262" i="1"/>
  <c r="F262" i="1"/>
  <c r="I261" i="1"/>
  <c r="X261" i="1" s="1"/>
  <c r="Y261" i="1" s="1"/>
  <c r="H261" i="1"/>
  <c r="F261" i="1"/>
  <c r="I260" i="1"/>
  <c r="X260" i="1" s="1"/>
  <c r="Y260" i="1" s="1"/>
  <c r="H260" i="1"/>
  <c r="F260" i="1"/>
  <c r="I259" i="1"/>
  <c r="H259" i="1"/>
  <c r="F259" i="1"/>
  <c r="I258" i="1"/>
  <c r="H258" i="1"/>
  <c r="F258" i="1"/>
  <c r="I257" i="1"/>
  <c r="X257" i="1" s="1"/>
  <c r="Y257" i="1" s="1"/>
  <c r="H257" i="1"/>
  <c r="F257" i="1"/>
  <c r="I256" i="1"/>
  <c r="X256" i="1" s="1"/>
  <c r="Y256" i="1" s="1"/>
  <c r="H256" i="1"/>
  <c r="F256" i="1"/>
  <c r="I255" i="1"/>
  <c r="H255" i="1"/>
  <c r="F255" i="1"/>
  <c r="I254" i="1"/>
  <c r="H254" i="1"/>
  <c r="F254" i="1"/>
  <c r="I253" i="1"/>
  <c r="X253" i="1" s="1"/>
  <c r="Y253" i="1" s="1"/>
  <c r="H253" i="1"/>
  <c r="F253" i="1"/>
  <c r="I252" i="1"/>
  <c r="X252" i="1" s="1"/>
  <c r="Y252" i="1" s="1"/>
  <c r="H252" i="1"/>
  <c r="F252" i="1"/>
  <c r="I251" i="1"/>
  <c r="H251" i="1"/>
  <c r="F251" i="1"/>
  <c r="I250" i="1"/>
  <c r="H250" i="1"/>
  <c r="F250" i="1"/>
  <c r="I249" i="1"/>
  <c r="X249" i="1" s="1"/>
  <c r="Y249" i="1" s="1"/>
  <c r="H249" i="1"/>
  <c r="F249" i="1"/>
  <c r="I248" i="1"/>
  <c r="X248" i="1" s="1"/>
  <c r="Y248" i="1" s="1"/>
  <c r="H248" i="1"/>
  <c r="F248" i="1"/>
  <c r="I247" i="1"/>
  <c r="H247" i="1"/>
  <c r="F247" i="1"/>
  <c r="I246" i="1"/>
  <c r="H246" i="1"/>
  <c r="F246" i="1"/>
  <c r="I245" i="1"/>
  <c r="X245" i="1" s="1"/>
  <c r="Y245" i="1" s="1"/>
  <c r="H245" i="1"/>
  <c r="F245" i="1"/>
  <c r="I244" i="1"/>
  <c r="X244" i="1" s="1"/>
  <c r="Y244" i="1" s="1"/>
  <c r="H244" i="1"/>
  <c r="F244" i="1"/>
  <c r="I243" i="1"/>
  <c r="H243" i="1"/>
  <c r="F243" i="1"/>
  <c r="I242" i="1"/>
  <c r="H242" i="1"/>
  <c r="F242" i="1"/>
  <c r="I241" i="1"/>
  <c r="X241" i="1" s="1"/>
  <c r="Y241" i="1" s="1"/>
  <c r="H241" i="1"/>
  <c r="F241" i="1"/>
  <c r="I240" i="1"/>
  <c r="X240" i="1" s="1"/>
  <c r="Y240" i="1" s="1"/>
  <c r="H240" i="1"/>
  <c r="F240" i="1"/>
  <c r="I239" i="1"/>
  <c r="H239" i="1"/>
  <c r="F239" i="1"/>
  <c r="I238" i="1"/>
  <c r="H238" i="1"/>
  <c r="F238" i="1"/>
  <c r="I237" i="1"/>
  <c r="X237" i="1" s="1"/>
  <c r="Y237" i="1" s="1"/>
  <c r="H237" i="1"/>
  <c r="F237" i="1"/>
  <c r="I236" i="1"/>
  <c r="X236" i="1" s="1"/>
  <c r="Y236" i="1" s="1"/>
  <c r="H236" i="1"/>
  <c r="F236" i="1"/>
  <c r="I235" i="1"/>
  <c r="H235" i="1"/>
  <c r="F235" i="1"/>
  <c r="I234" i="1"/>
  <c r="H234" i="1"/>
  <c r="F234" i="1"/>
  <c r="I233" i="1"/>
  <c r="X233" i="1" s="1"/>
  <c r="Y233" i="1" s="1"/>
  <c r="H233" i="1"/>
  <c r="F233" i="1"/>
  <c r="I232" i="1"/>
  <c r="X232" i="1" s="1"/>
  <c r="Y232" i="1" s="1"/>
  <c r="H232" i="1"/>
  <c r="F232" i="1"/>
  <c r="I231" i="1"/>
  <c r="H231" i="1"/>
  <c r="F231" i="1"/>
  <c r="I230" i="1"/>
  <c r="H230" i="1"/>
  <c r="F230" i="1"/>
  <c r="I229" i="1"/>
  <c r="X229" i="1" s="1"/>
  <c r="Y229" i="1" s="1"/>
  <c r="H229" i="1"/>
  <c r="F229" i="1"/>
  <c r="F228" i="1"/>
  <c r="I227" i="1"/>
  <c r="X227" i="1" s="1"/>
  <c r="Y227" i="1" s="1"/>
  <c r="H227" i="1"/>
  <c r="F227" i="1"/>
  <c r="I225" i="1"/>
  <c r="H225" i="1"/>
  <c r="F225" i="1"/>
  <c r="I224" i="1"/>
  <c r="X224" i="1" s="1"/>
  <c r="Y224" i="1" s="1"/>
  <c r="H224" i="1"/>
  <c r="F224" i="1"/>
  <c r="I223" i="1"/>
  <c r="X223" i="1" s="1"/>
  <c r="Y223" i="1" s="1"/>
  <c r="H223" i="1"/>
  <c r="F223" i="1"/>
  <c r="I222" i="1"/>
  <c r="X222" i="1" s="1"/>
  <c r="Y222" i="1" s="1"/>
  <c r="H222" i="1"/>
  <c r="F222" i="1"/>
  <c r="I221" i="1"/>
  <c r="H221" i="1"/>
  <c r="F221" i="1"/>
  <c r="I220" i="1"/>
  <c r="X220" i="1" s="1"/>
  <c r="Y220" i="1" s="1"/>
  <c r="H220" i="1"/>
  <c r="F220" i="1"/>
  <c r="I218" i="1"/>
  <c r="X218" i="1" s="1"/>
  <c r="Y218" i="1" s="1"/>
  <c r="H218" i="1"/>
  <c r="F218" i="1"/>
  <c r="I217" i="1"/>
  <c r="X217" i="1" s="1"/>
  <c r="Y217" i="1" s="1"/>
  <c r="H217" i="1"/>
  <c r="F217" i="1"/>
  <c r="I216" i="1"/>
  <c r="H216" i="1"/>
  <c r="F216" i="1"/>
  <c r="I215" i="1"/>
  <c r="X215" i="1" s="1"/>
  <c r="Y215" i="1" s="1"/>
  <c r="H215" i="1"/>
  <c r="F215" i="1"/>
  <c r="I214" i="1"/>
  <c r="X214" i="1" s="1"/>
  <c r="Y214" i="1" s="1"/>
  <c r="H214" i="1"/>
  <c r="F214" i="1"/>
  <c r="I213" i="1"/>
  <c r="X213" i="1" s="1"/>
  <c r="Y213" i="1" s="1"/>
  <c r="H213" i="1"/>
  <c r="F213" i="1"/>
  <c r="I212" i="1"/>
  <c r="H212" i="1"/>
  <c r="F212" i="1"/>
  <c r="I211" i="1"/>
  <c r="X211" i="1" s="1"/>
  <c r="Y211" i="1" s="1"/>
  <c r="H211" i="1"/>
  <c r="F211" i="1"/>
  <c r="I209" i="1"/>
  <c r="X209" i="1" s="1"/>
  <c r="Y209" i="1" s="1"/>
  <c r="H209" i="1"/>
  <c r="F209" i="1"/>
  <c r="I207" i="1"/>
  <c r="X207" i="1" s="1"/>
  <c r="Y207" i="1" s="1"/>
  <c r="H207" i="1"/>
  <c r="F207" i="1"/>
  <c r="I206" i="1"/>
  <c r="H206" i="1"/>
  <c r="F206" i="1"/>
  <c r="I205" i="1"/>
  <c r="X205" i="1" s="1"/>
  <c r="Y205" i="1" s="1"/>
  <c r="H205" i="1"/>
  <c r="F205" i="1"/>
  <c r="H203" i="1"/>
  <c r="F203" i="1"/>
  <c r="I202" i="1"/>
  <c r="X202" i="1" s="1"/>
  <c r="Y202" i="1" s="1"/>
  <c r="H202" i="1"/>
  <c r="F202" i="1"/>
  <c r="I201" i="1"/>
  <c r="H201" i="1"/>
  <c r="F201" i="1"/>
  <c r="I200" i="1"/>
  <c r="X200" i="1" s="1"/>
  <c r="Y200" i="1" s="1"/>
  <c r="H200" i="1"/>
  <c r="F200" i="1"/>
  <c r="I198" i="1"/>
  <c r="X198" i="1" s="1"/>
  <c r="Y198" i="1" s="1"/>
  <c r="H198" i="1"/>
  <c r="F198" i="1"/>
  <c r="I197" i="1"/>
  <c r="X197" i="1" s="1"/>
  <c r="Y197" i="1" s="1"/>
  <c r="H197" i="1"/>
  <c r="F197" i="1"/>
  <c r="I196" i="1"/>
  <c r="H196" i="1"/>
  <c r="F196" i="1"/>
  <c r="I195" i="1"/>
  <c r="X195" i="1" s="1"/>
  <c r="Y195" i="1" s="1"/>
  <c r="H195" i="1"/>
  <c r="F195" i="1"/>
  <c r="I194" i="1"/>
  <c r="X194" i="1" s="1"/>
  <c r="Y194" i="1" s="1"/>
  <c r="H194" i="1"/>
  <c r="F194" i="1"/>
  <c r="I193" i="1"/>
  <c r="X193" i="1" s="1"/>
  <c r="Y193" i="1" s="1"/>
  <c r="H193" i="1"/>
  <c r="F193" i="1"/>
  <c r="I192" i="1"/>
  <c r="H192" i="1"/>
  <c r="F192" i="1"/>
  <c r="I191" i="1"/>
  <c r="X191" i="1" s="1"/>
  <c r="Y191" i="1" s="1"/>
  <c r="H191" i="1"/>
  <c r="F191" i="1"/>
  <c r="I190" i="1"/>
  <c r="X190" i="1" s="1"/>
  <c r="Y190" i="1" s="1"/>
  <c r="H190" i="1"/>
  <c r="F190" i="1"/>
  <c r="I188" i="1"/>
  <c r="X188" i="1" s="1"/>
  <c r="Y188" i="1" s="1"/>
  <c r="H188" i="1"/>
  <c r="F188" i="1"/>
  <c r="I187" i="1"/>
  <c r="H187" i="1"/>
  <c r="I186" i="1"/>
  <c r="X186" i="1" s="1"/>
  <c r="Y186" i="1" s="1"/>
  <c r="H186" i="1"/>
  <c r="F186" i="1"/>
  <c r="I185" i="1"/>
  <c r="X185" i="1" s="1"/>
  <c r="Y185" i="1" s="1"/>
  <c r="H185" i="1"/>
  <c r="F185" i="1"/>
  <c r="I184" i="1"/>
  <c r="X184" i="1" s="1"/>
  <c r="Y184" i="1" s="1"/>
  <c r="H184" i="1"/>
  <c r="F184" i="1"/>
  <c r="I183" i="1"/>
  <c r="H183" i="1"/>
  <c r="F183" i="1"/>
  <c r="I182" i="1"/>
  <c r="X182" i="1" s="1"/>
  <c r="Y182" i="1" s="1"/>
  <c r="H182" i="1"/>
  <c r="F182" i="1"/>
  <c r="I181" i="1"/>
  <c r="X181" i="1" s="1"/>
  <c r="Y181" i="1" s="1"/>
  <c r="H181" i="1"/>
  <c r="F181" i="1"/>
  <c r="I180" i="1"/>
  <c r="X180" i="1" s="1"/>
  <c r="Y180" i="1" s="1"/>
  <c r="H180" i="1"/>
  <c r="F180" i="1"/>
  <c r="I179" i="1"/>
  <c r="H179" i="1"/>
  <c r="F179" i="1"/>
  <c r="I178" i="1"/>
  <c r="X178" i="1" s="1"/>
  <c r="Y178" i="1" s="1"/>
  <c r="H178" i="1"/>
  <c r="F178" i="1"/>
  <c r="I177" i="1"/>
  <c r="X177" i="1" s="1"/>
  <c r="Y177" i="1" s="1"/>
  <c r="H177" i="1"/>
  <c r="F177" i="1"/>
  <c r="I176" i="1"/>
  <c r="X176" i="1" s="1"/>
  <c r="Y176" i="1" s="1"/>
  <c r="H176" i="1"/>
  <c r="F176" i="1"/>
  <c r="I175" i="1"/>
  <c r="H175" i="1"/>
  <c r="F175" i="1"/>
  <c r="I174" i="1"/>
  <c r="X174" i="1" s="1"/>
  <c r="Y174" i="1" s="1"/>
  <c r="H174" i="1"/>
  <c r="F174" i="1"/>
  <c r="I172" i="1"/>
  <c r="X172" i="1" s="1"/>
  <c r="Y172" i="1" s="1"/>
  <c r="H172" i="1"/>
  <c r="F172" i="1"/>
  <c r="I171" i="1"/>
  <c r="X171" i="1" s="1"/>
  <c r="Y171" i="1" s="1"/>
  <c r="H171" i="1"/>
  <c r="F171" i="1"/>
  <c r="I170" i="1"/>
  <c r="H170" i="1"/>
  <c r="F170" i="1"/>
  <c r="I169" i="1"/>
  <c r="X169" i="1" s="1"/>
  <c r="Y169" i="1" s="1"/>
  <c r="H169" i="1"/>
  <c r="F169" i="1"/>
  <c r="I168" i="1"/>
  <c r="X168" i="1" s="1"/>
  <c r="Y168" i="1" s="1"/>
  <c r="H168" i="1"/>
  <c r="F168" i="1"/>
  <c r="I167" i="1"/>
  <c r="X167" i="1" s="1"/>
  <c r="Y167" i="1" s="1"/>
  <c r="H167" i="1"/>
  <c r="F167" i="1"/>
  <c r="I166" i="1"/>
  <c r="H166" i="1"/>
  <c r="F166" i="1"/>
  <c r="I165" i="1"/>
  <c r="X165" i="1" s="1"/>
  <c r="Y165" i="1" s="1"/>
  <c r="H165" i="1"/>
  <c r="F165" i="1"/>
  <c r="I164" i="1"/>
  <c r="X164" i="1" s="1"/>
  <c r="Y164" i="1" s="1"/>
  <c r="H164" i="1"/>
  <c r="F164" i="1"/>
  <c r="I163" i="1"/>
  <c r="X163" i="1" s="1"/>
  <c r="Y163" i="1" s="1"/>
  <c r="H163" i="1"/>
  <c r="F163" i="1"/>
  <c r="I162" i="1"/>
  <c r="H162" i="1"/>
  <c r="F162" i="1"/>
  <c r="I161" i="1"/>
  <c r="X161" i="1" s="1"/>
  <c r="Y161" i="1" s="1"/>
  <c r="H161" i="1"/>
  <c r="F161" i="1"/>
  <c r="I160" i="1"/>
  <c r="X160" i="1" s="1"/>
  <c r="Y160" i="1" s="1"/>
  <c r="H160" i="1"/>
  <c r="F160" i="1"/>
  <c r="I159" i="1"/>
  <c r="X159" i="1" s="1"/>
  <c r="Y159" i="1" s="1"/>
  <c r="H159" i="1"/>
  <c r="F159" i="1"/>
  <c r="I158" i="1"/>
  <c r="H158" i="1"/>
  <c r="F158" i="1"/>
  <c r="I157" i="1"/>
  <c r="X157" i="1" s="1"/>
  <c r="Y157" i="1" s="1"/>
  <c r="H157" i="1"/>
  <c r="F157" i="1"/>
  <c r="I156" i="1"/>
  <c r="X156" i="1" s="1"/>
  <c r="Y156" i="1" s="1"/>
  <c r="H156" i="1"/>
  <c r="F156" i="1"/>
  <c r="I155" i="1"/>
  <c r="X155" i="1" s="1"/>
  <c r="Y155" i="1" s="1"/>
  <c r="H155" i="1"/>
  <c r="F155" i="1"/>
  <c r="I154" i="1"/>
  <c r="H154" i="1"/>
  <c r="F154" i="1"/>
  <c r="I153" i="1"/>
  <c r="X153" i="1" s="1"/>
  <c r="Y153" i="1" s="1"/>
  <c r="H153" i="1"/>
  <c r="F153" i="1"/>
  <c r="I152" i="1"/>
  <c r="X152" i="1" s="1"/>
  <c r="Y152" i="1" s="1"/>
  <c r="H152" i="1"/>
  <c r="F152" i="1"/>
  <c r="I151" i="1"/>
  <c r="X151" i="1" s="1"/>
  <c r="Y151" i="1" s="1"/>
  <c r="H151" i="1"/>
  <c r="F151" i="1"/>
  <c r="I150" i="1"/>
  <c r="H150" i="1"/>
  <c r="F150" i="1"/>
  <c r="I149" i="1"/>
  <c r="X149" i="1" s="1"/>
  <c r="Y149" i="1" s="1"/>
  <c r="H149" i="1"/>
  <c r="F149" i="1"/>
  <c r="I148" i="1"/>
  <c r="X148" i="1" s="1"/>
  <c r="Y148" i="1" s="1"/>
  <c r="H148" i="1"/>
  <c r="F148" i="1"/>
  <c r="I147" i="1"/>
  <c r="X147" i="1" s="1"/>
  <c r="Y147" i="1" s="1"/>
  <c r="H147" i="1"/>
  <c r="F147" i="1"/>
  <c r="I146" i="1"/>
  <c r="H146" i="1"/>
  <c r="F146" i="1"/>
  <c r="I145" i="1"/>
  <c r="X145" i="1" s="1"/>
  <c r="Y145" i="1" s="1"/>
  <c r="H145" i="1"/>
  <c r="F145" i="1"/>
  <c r="I144" i="1"/>
  <c r="X144" i="1" s="1"/>
  <c r="Y144" i="1" s="1"/>
  <c r="H144" i="1"/>
  <c r="F144" i="1"/>
  <c r="I143" i="1"/>
  <c r="X143" i="1" s="1"/>
  <c r="Y143" i="1" s="1"/>
  <c r="H143" i="1"/>
  <c r="F143" i="1"/>
  <c r="I142" i="1"/>
  <c r="H142" i="1"/>
  <c r="F142" i="1"/>
  <c r="H141" i="1"/>
  <c r="F141" i="1"/>
  <c r="H140" i="1"/>
  <c r="F140" i="1"/>
  <c r="H139" i="1"/>
  <c r="F139" i="1"/>
  <c r="I138" i="1"/>
  <c r="X138" i="1" s="1"/>
  <c r="Y138" i="1" s="1"/>
  <c r="H138" i="1"/>
  <c r="F138" i="1"/>
  <c r="I137" i="1"/>
  <c r="H137" i="1"/>
  <c r="F137" i="1"/>
  <c r="I136" i="1"/>
  <c r="X136" i="1" s="1"/>
  <c r="Y136" i="1" s="1"/>
  <c r="H136" i="1"/>
  <c r="F136" i="1"/>
  <c r="I135" i="1"/>
  <c r="X135" i="1" s="1"/>
  <c r="Y135" i="1" s="1"/>
  <c r="H135" i="1"/>
  <c r="F135" i="1"/>
  <c r="I134" i="1"/>
  <c r="X134" i="1" s="1"/>
  <c r="Y134" i="1" s="1"/>
  <c r="H134" i="1"/>
  <c r="F134" i="1"/>
  <c r="I133" i="1"/>
  <c r="H133" i="1"/>
  <c r="F133" i="1"/>
  <c r="I132" i="1"/>
  <c r="X132" i="1" s="1"/>
  <c r="Y132" i="1" s="1"/>
  <c r="H132" i="1"/>
  <c r="F132" i="1"/>
  <c r="I131" i="1"/>
  <c r="X131" i="1" s="1"/>
  <c r="Y131" i="1" s="1"/>
  <c r="H131" i="1"/>
  <c r="F131" i="1"/>
  <c r="I130" i="1"/>
  <c r="X130" i="1" s="1"/>
  <c r="Y130" i="1" s="1"/>
  <c r="H130" i="1"/>
  <c r="F130" i="1"/>
  <c r="I129" i="1"/>
  <c r="H129" i="1"/>
  <c r="F129" i="1"/>
  <c r="I128" i="1"/>
  <c r="X128" i="1" s="1"/>
  <c r="Y128" i="1" s="1"/>
  <c r="H128" i="1"/>
  <c r="F128" i="1"/>
  <c r="I127" i="1"/>
  <c r="X127" i="1" s="1"/>
  <c r="Y127" i="1" s="1"/>
  <c r="H127" i="1"/>
  <c r="F127" i="1"/>
  <c r="I126" i="1"/>
  <c r="X126" i="1" s="1"/>
  <c r="Y126" i="1" s="1"/>
  <c r="H126" i="1"/>
  <c r="F126" i="1"/>
  <c r="I125" i="1"/>
  <c r="H125" i="1"/>
  <c r="F125" i="1"/>
  <c r="I124" i="1"/>
  <c r="X124" i="1" s="1"/>
  <c r="Y124" i="1" s="1"/>
  <c r="H124" i="1"/>
  <c r="F124" i="1"/>
  <c r="I123" i="1"/>
  <c r="X123" i="1" s="1"/>
  <c r="Y123" i="1" s="1"/>
  <c r="H123" i="1"/>
  <c r="F123" i="1"/>
  <c r="I122" i="1"/>
  <c r="X122" i="1" s="1"/>
  <c r="Y122" i="1" s="1"/>
  <c r="H122" i="1"/>
  <c r="F122" i="1"/>
  <c r="I121" i="1"/>
  <c r="H121" i="1"/>
  <c r="F121" i="1"/>
  <c r="I120" i="1"/>
  <c r="X120" i="1" s="1"/>
  <c r="Y120" i="1" s="1"/>
  <c r="H120" i="1"/>
  <c r="F120" i="1"/>
  <c r="I119" i="1"/>
  <c r="X119" i="1" s="1"/>
  <c r="Y119" i="1" s="1"/>
  <c r="H119" i="1"/>
  <c r="F119" i="1"/>
  <c r="I118" i="1"/>
  <c r="X118" i="1" s="1"/>
  <c r="Y118" i="1" s="1"/>
  <c r="H118" i="1"/>
  <c r="F118" i="1"/>
  <c r="I117" i="1"/>
  <c r="H117" i="1"/>
  <c r="F117" i="1"/>
  <c r="H116" i="1"/>
  <c r="F116" i="1"/>
  <c r="H115" i="1"/>
  <c r="F115" i="1"/>
  <c r="I114" i="1"/>
  <c r="X114" i="1" s="1"/>
  <c r="Y114" i="1" s="1"/>
  <c r="H114" i="1"/>
  <c r="F114" i="1"/>
  <c r="I113" i="1"/>
  <c r="X113" i="1" s="1"/>
  <c r="Y113" i="1" s="1"/>
  <c r="H113" i="1"/>
  <c r="F113" i="1"/>
  <c r="I112" i="1"/>
  <c r="H112" i="1"/>
  <c r="F112" i="1"/>
  <c r="I111" i="1"/>
  <c r="X111" i="1" s="1"/>
  <c r="Y111" i="1" s="1"/>
  <c r="H111" i="1"/>
  <c r="F111" i="1"/>
  <c r="I110" i="1"/>
  <c r="X110" i="1" s="1"/>
  <c r="Y110" i="1" s="1"/>
  <c r="H110" i="1"/>
  <c r="F110" i="1"/>
  <c r="I109" i="1"/>
  <c r="X109" i="1" s="1"/>
  <c r="Y109" i="1" s="1"/>
  <c r="H109" i="1"/>
  <c r="F109" i="1"/>
  <c r="I108" i="1"/>
  <c r="H108" i="1"/>
  <c r="F108" i="1"/>
  <c r="I107" i="1"/>
  <c r="X107" i="1" s="1"/>
  <c r="Y107" i="1" s="1"/>
  <c r="H107" i="1"/>
  <c r="F107" i="1"/>
  <c r="I106" i="1"/>
  <c r="X106" i="1" s="1"/>
  <c r="Y106" i="1" s="1"/>
  <c r="H106" i="1"/>
  <c r="F106" i="1"/>
  <c r="I105" i="1"/>
  <c r="X105" i="1" s="1"/>
  <c r="Y105" i="1" s="1"/>
  <c r="H105" i="1"/>
  <c r="F105" i="1"/>
  <c r="I103" i="1"/>
  <c r="H103" i="1"/>
  <c r="F103" i="1"/>
  <c r="I102" i="1"/>
  <c r="X102" i="1" s="1"/>
  <c r="Y102" i="1" s="1"/>
  <c r="H102" i="1"/>
  <c r="F102" i="1"/>
  <c r="I101" i="1"/>
  <c r="X101" i="1" s="1"/>
  <c r="Y101" i="1" s="1"/>
  <c r="H101" i="1"/>
  <c r="F101" i="1"/>
  <c r="I100" i="1"/>
  <c r="X100" i="1" s="1"/>
  <c r="Y100" i="1" s="1"/>
  <c r="H100" i="1"/>
  <c r="F100" i="1"/>
  <c r="I98" i="1"/>
  <c r="H98" i="1"/>
  <c r="F98" i="1"/>
  <c r="I96" i="1"/>
  <c r="X96" i="1" s="1"/>
  <c r="Y96" i="1" s="1"/>
  <c r="H96" i="1"/>
  <c r="F96" i="1"/>
  <c r="I94" i="1"/>
  <c r="X94" i="1" s="1"/>
  <c r="Y94" i="1" s="1"/>
  <c r="H94" i="1"/>
  <c r="F94" i="1"/>
  <c r="I93" i="1"/>
  <c r="X93" i="1" s="1"/>
  <c r="Y93" i="1" s="1"/>
  <c r="H93" i="1"/>
  <c r="F93" i="1"/>
  <c r="I91" i="1"/>
  <c r="H91" i="1"/>
  <c r="F91" i="1"/>
  <c r="I89" i="1"/>
  <c r="X89" i="1" s="1"/>
  <c r="Y89" i="1" s="1"/>
  <c r="H89" i="1"/>
  <c r="F89" i="1"/>
  <c r="I88" i="1"/>
  <c r="X88" i="1" s="1"/>
  <c r="Y88" i="1" s="1"/>
  <c r="H88" i="1"/>
  <c r="F88" i="1"/>
  <c r="I85" i="1"/>
  <c r="X85" i="1" s="1"/>
  <c r="Y85" i="1" s="1"/>
  <c r="F85" i="1"/>
  <c r="I84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I57" i="1"/>
  <c r="X57" i="1" s="1"/>
  <c r="Y57" i="1" s="1"/>
  <c r="H57" i="1"/>
  <c r="F57" i="1"/>
  <c r="I56" i="1"/>
  <c r="X56" i="1" s="1"/>
  <c r="Y56" i="1" s="1"/>
  <c r="H56" i="1"/>
  <c r="F56" i="1"/>
  <c r="I55" i="1"/>
  <c r="X55" i="1" s="1"/>
  <c r="Y55" i="1" s="1"/>
  <c r="H55" i="1"/>
  <c r="F55" i="1"/>
  <c r="I54" i="1"/>
  <c r="X54" i="1" s="1"/>
  <c r="Y54" i="1" s="1"/>
  <c r="H54" i="1"/>
  <c r="F54" i="1"/>
  <c r="I53" i="1"/>
  <c r="X53" i="1" s="1"/>
  <c r="Y53" i="1" s="1"/>
  <c r="H53" i="1"/>
  <c r="F53" i="1"/>
  <c r="I52" i="1"/>
  <c r="X52" i="1" s="1"/>
  <c r="Y52" i="1" s="1"/>
  <c r="H52" i="1"/>
  <c r="F52" i="1"/>
  <c r="I51" i="1"/>
  <c r="X51" i="1" s="1"/>
  <c r="Y51" i="1" s="1"/>
  <c r="H51" i="1"/>
  <c r="F51" i="1"/>
  <c r="I50" i="1"/>
  <c r="X50" i="1" s="1"/>
  <c r="Y50" i="1" s="1"/>
  <c r="H50" i="1"/>
  <c r="F50" i="1"/>
  <c r="I49" i="1"/>
  <c r="X49" i="1" s="1"/>
  <c r="Y49" i="1" s="1"/>
  <c r="H49" i="1"/>
  <c r="F49" i="1"/>
  <c r="I48" i="1"/>
  <c r="X48" i="1" s="1"/>
  <c r="Y48" i="1" s="1"/>
  <c r="H48" i="1"/>
  <c r="F48" i="1"/>
  <c r="I47" i="1"/>
  <c r="X47" i="1" s="1"/>
  <c r="Y47" i="1" s="1"/>
  <c r="H47" i="1"/>
  <c r="F47" i="1"/>
  <c r="I46" i="1"/>
  <c r="X46" i="1" s="1"/>
  <c r="Y46" i="1" s="1"/>
  <c r="H46" i="1"/>
  <c r="F46" i="1"/>
  <c r="I45" i="1"/>
  <c r="X45" i="1" s="1"/>
  <c r="Y45" i="1" s="1"/>
  <c r="H45" i="1"/>
  <c r="F45" i="1"/>
  <c r="I44" i="1"/>
  <c r="X44" i="1" s="1"/>
  <c r="Y44" i="1" s="1"/>
  <c r="H44" i="1"/>
  <c r="F44" i="1"/>
  <c r="I43" i="1"/>
  <c r="X43" i="1" s="1"/>
  <c r="Y43" i="1" s="1"/>
  <c r="H43" i="1"/>
  <c r="F43" i="1"/>
  <c r="I41" i="1"/>
  <c r="X41" i="1" s="1"/>
  <c r="Y41" i="1" s="1"/>
  <c r="H41" i="1"/>
  <c r="F41" i="1"/>
  <c r="I40" i="1"/>
  <c r="X40" i="1" s="1"/>
  <c r="Y40" i="1" s="1"/>
  <c r="H40" i="1"/>
  <c r="F40" i="1"/>
  <c r="I39" i="1"/>
  <c r="X39" i="1" s="1"/>
  <c r="Y39" i="1" s="1"/>
  <c r="H39" i="1"/>
  <c r="F39" i="1"/>
  <c r="I38" i="1"/>
  <c r="X38" i="1" s="1"/>
  <c r="Y38" i="1" s="1"/>
  <c r="H38" i="1"/>
  <c r="F38" i="1"/>
  <c r="I36" i="1"/>
  <c r="X36" i="1" s="1"/>
  <c r="Y36" i="1" s="1"/>
  <c r="H36" i="1"/>
  <c r="F36" i="1"/>
  <c r="I35" i="1"/>
  <c r="X35" i="1" s="1"/>
  <c r="Y35" i="1" s="1"/>
  <c r="H35" i="1"/>
  <c r="F35" i="1"/>
  <c r="I34" i="1"/>
  <c r="X34" i="1" s="1"/>
  <c r="Y34" i="1" s="1"/>
  <c r="H34" i="1"/>
  <c r="F34" i="1"/>
  <c r="I33" i="1"/>
  <c r="X33" i="1" s="1"/>
  <c r="Y33" i="1" s="1"/>
  <c r="H33" i="1"/>
  <c r="F33" i="1"/>
  <c r="I32" i="1"/>
  <c r="X32" i="1" s="1"/>
  <c r="Y32" i="1" s="1"/>
  <c r="H32" i="1"/>
  <c r="F32" i="1"/>
  <c r="I31" i="1"/>
  <c r="X31" i="1" s="1"/>
  <c r="Y31" i="1" s="1"/>
  <c r="H31" i="1"/>
  <c r="F31" i="1"/>
  <c r="I30" i="1"/>
  <c r="X30" i="1" s="1"/>
  <c r="Y30" i="1" s="1"/>
  <c r="H30" i="1"/>
  <c r="F30" i="1"/>
  <c r="I29" i="1"/>
  <c r="X29" i="1" s="1"/>
  <c r="Y29" i="1" s="1"/>
  <c r="H29" i="1"/>
  <c r="F29" i="1"/>
  <c r="I28" i="1"/>
  <c r="X28" i="1" s="1"/>
  <c r="Y28" i="1" s="1"/>
  <c r="H28" i="1"/>
  <c r="F28" i="1"/>
  <c r="I27" i="1"/>
  <c r="X27" i="1" s="1"/>
  <c r="Y27" i="1" s="1"/>
  <c r="H27" i="1"/>
  <c r="F27" i="1"/>
  <c r="I26" i="1"/>
  <c r="X26" i="1" s="1"/>
  <c r="Y26" i="1" s="1"/>
  <c r="H26" i="1"/>
  <c r="F26" i="1"/>
  <c r="I25" i="1"/>
  <c r="X25" i="1" s="1"/>
  <c r="Y25" i="1" s="1"/>
  <c r="H25" i="1"/>
  <c r="F25" i="1"/>
  <c r="I24" i="1"/>
  <c r="X24" i="1" s="1"/>
  <c r="Y24" i="1" s="1"/>
  <c r="H24" i="1"/>
  <c r="F24" i="1"/>
  <c r="I23" i="1"/>
  <c r="X23" i="1" s="1"/>
  <c r="Y23" i="1" s="1"/>
  <c r="H23" i="1"/>
  <c r="F23" i="1"/>
  <c r="I22" i="1"/>
  <c r="X22" i="1" s="1"/>
  <c r="Y22" i="1" s="1"/>
  <c r="H22" i="1"/>
  <c r="F22" i="1"/>
  <c r="I21" i="1"/>
  <c r="X21" i="1" s="1"/>
  <c r="Y21" i="1" s="1"/>
  <c r="H21" i="1"/>
  <c r="F21" i="1"/>
  <c r="I20" i="1"/>
  <c r="X20" i="1" s="1"/>
  <c r="Y20" i="1" s="1"/>
  <c r="H20" i="1"/>
  <c r="F20" i="1"/>
  <c r="I19" i="1"/>
  <c r="X19" i="1" s="1"/>
  <c r="Y19" i="1" s="1"/>
  <c r="H19" i="1"/>
  <c r="F19" i="1"/>
  <c r="I18" i="1"/>
  <c r="X18" i="1" s="1"/>
  <c r="Y18" i="1" s="1"/>
  <c r="H18" i="1"/>
  <c r="F18" i="1"/>
  <c r="I16" i="1"/>
  <c r="X16" i="1" s="1"/>
  <c r="Y16" i="1" s="1"/>
  <c r="H16" i="1"/>
  <c r="F16" i="1"/>
  <c r="I15" i="1"/>
  <c r="X15" i="1" s="1"/>
  <c r="Y15" i="1" s="1"/>
  <c r="H15" i="1"/>
  <c r="F15" i="1"/>
  <c r="I14" i="1"/>
  <c r="X14" i="1" s="1"/>
  <c r="Y14" i="1" s="1"/>
  <c r="H14" i="1"/>
  <c r="F14" i="1"/>
  <c r="I12" i="1"/>
  <c r="X12" i="1" s="1"/>
  <c r="Y12" i="1" s="1"/>
  <c r="H12" i="1"/>
  <c r="F12" i="1"/>
  <c r="I11" i="1"/>
  <c r="X11" i="1" s="1"/>
  <c r="Y11" i="1" s="1"/>
  <c r="H11" i="1"/>
  <c r="F11" i="1"/>
  <c r="I9" i="1"/>
  <c r="X9" i="1" s="1"/>
  <c r="Y9" i="1" s="1"/>
  <c r="H9" i="1"/>
  <c r="F9" i="1"/>
  <c r="H8" i="1"/>
  <c r="F8" i="1"/>
  <c r="H7" i="1"/>
  <c r="F7" i="1"/>
  <c r="X84" i="1" l="1"/>
  <c r="Y84" i="1" s="1"/>
  <c r="X117" i="1"/>
  <c r="Y117" i="1" s="1"/>
  <c r="X121" i="1"/>
  <c r="Y121" i="1" s="1"/>
  <c r="X125" i="1"/>
  <c r="Y125" i="1" s="1"/>
  <c r="X129" i="1"/>
  <c r="Y129" i="1" s="1"/>
  <c r="X133" i="1"/>
  <c r="Y133" i="1" s="1"/>
  <c r="X137" i="1"/>
  <c r="Y137" i="1" s="1"/>
  <c r="X142" i="1"/>
  <c r="Y142" i="1" s="1"/>
  <c r="X146" i="1"/>
  <c r="Y146" i="1" s="1"/>
  <c r="X150" i="1"/>
  <c r="Y150" i="1" s="1"/>
  <c r="X154" i="1"/>
  <c r="Y154" i="1" s="1"/>
  <c r="X158" i="1"/>
  <c r="Y158" i="1" s="1"/>
  <c r="X162" i="1"/>
  <c r="Y162" i="1" s="1"/>
  <c r="X166" i="1"/>
  <c r="Y166" i="1" s="1"/>
  <c r="X170" i="1"/>
  <c r="Y170" i="1" s="1"/>
  <c r="X175" i="1"/>
  <c r="Y175" i="1" s="1"/>
  <c r="X179" i="1"/>
  <c r="Y179" i="1" s="1"/>
  <c r="X183" i="1"/>
  <c r="Y183" i="1" s="1"/>
  <c r="X890" i="1"/>
  <c r="Y890" i="1" s="1"/>
  <c r="P584" i="1"/>
  <c r="X584" i="1" s="1"/>
  <c r="Y584" i="1" s="1"/>
  <c r="P888" i="1"/>
  <c r="X492" i="1"/>
  <c r="Y492" i="1" s="1"/>
  <c r="X575" i="1"/>
  <c r="Y575" i="1" s="1"/>
  <c r="X431" i="1"/>
  <c r="Y431" i="1" s="1"/>
  <c r="X474" i="1"/>
  <c r="Y474" i="1" s="1"/>
  <c r="X486" i="1"/>
  <c r="Y486" i="1" s="1"/>
  <c r="X480" i="1"/>
  <c r="Y480" i="1" s="1"/>
  <c r="X313" i="1"/>
  <c r="Y313" i="1" s="1"/>
  <c r="X317" i="1"/>
  <c r="Y317" i="1" s="1"/>
  <c r="X321" i="1"/>
  <c r="Y321" i="1" s="1"/>
  <c r="X326" i="1"/>
  <c r="Y326" i="1" s="1"/>
  <c r="X344" i="1"/>
  <c r="Y344" i="1" s="1"/>
  <c r="X348" i="1"/>
  <c r="Y348" i="1" s="1"/>
  <c r="X352" i="1"/>
  <c r="Y352" i="1" s="1"/>
  <c r="X356" i="1"/>
  <c r="Y356" i="1" s="1"/>
  <c r="X360" i="1"/>
  <c r="Y360" i="1" s="1"/>
  <c r="X436" i="1"/>
  <c r="Y436" i="1" s="1"/>
  <c r="X441" i="1"/>
  <c r="Y441" i="1" s="1"/>
  <c r="X446" i="1"/>
  <c r="Y446" i="1" s="1"/>
  <c r="X452" i="1"/>
  <c r="Y452" i="1" s="1"/>
  <c r="X456" i="1"/>
  <c r="Y456" i="1" s="1"/>
  <c r="X461" i="1"/>
  <c r="Y461" i="1" s="1"/>
  <c r="X466" i="1"/>
  <c r="Y466" i="1" s="1"/>
  <c r="X470" i="1"/>
  <c r="Y470" i="1" s="1"/>
  <c r="X483" i="1"/>
  <c r="Y483" i="1" s="1"/>
  <c r="X306" i="1"/>
  <c r="Y306" i="1" s="1"/>
  <c r="X311" i="1"/>
  <c r="Y311" i="1" s="1"/>
  <c r="X315" i="1"/>
  <c r="Y315" i="1" s="1"/>
  <c r="X319" i="1"/>
  <c r="Y319" i="1" s="1"/>
  <c r="X324" i="1"/>
  <c r="Y324" i="1" s="1"/>
  <c r="X328" i="1"/>
  <c r="Y328" i="1" s="1"/>
  <c r="X342" i="1"/>
  <c r="Y342" i="1" s="1"/>
  <c r="X346" i="1"/>
  <c r="Y346" i="1" s="1"/>
  <c r="X350" i="1"/>
  <c r="Y350" i="1" s="1"/>
  <c r="X354" i="1"/>
  <c r="Y354" i="1" s="1"/>
  <c r="X358" i="1"/>
  <c r="Y358" i="1" s="1"/>
  <c r="X434" i="1"/>
  <c r="Y434" i="1" s="1"/>
  <c r="X439" i="1"/>
  <c r="Y439" i="1" s="1"/>
  <c r="X443" i="1"/>
  <c r="Y443" i="1" s="1"/>
  <c r="X449" i="1"/>
  <c r="Y449" i="1" s="1"/>
  <c r="X459" i="1"/>
  <c r="Y459" i="1" s="1"/>
  <c r="X464" i="1"/>
  <c r="Y464" i="1" s="1"/>
  <c r="X468" i="1"/>
  <c r="Y468" i="1" s="1"/>
  <c r="X472" i="1"/>
  <c r="Y472" i="1" s="1"/>
  <c r="I489" i="1"/>
  <c r="X489" i="1" s="1"/>
  <c r="R489" i="1"/>
  <c r="I428" i="1"/>
  <c r="X428" i="1" s="1"/>
  <c r="R428" i="1"/>
  <c r="I843" i="1"/>
  <c r="R843" i="1"/>
  <c r="X454" i="1"/>
  <c r="Y454" i="1" s="1"/>
  <c r="X363" i="1"/>
  <c r="Y363" i="1" s="1"/>
  <c r="X370" i="1"/>
  <c r="Y370" i="1" s="1"/>
  <c r="X375" i="1"/>
  <c r="Y375" i="1" s="1"/>
  <c r="X379" i="1"/>
  <c r="Y379" i="1" s="1"/>
  <c r="X383" i="1"/>
  <c r="Y383" i="1" s="1"/>
  <c r="X387" i="1"/>
  <c r="Y387" i="1" s="1"/>
  <c r="X391" i="1"/>
  <c r="Y391" i="1" s="1"/>
  <c r="X396" i="1"/>
  <c r="Y396" i="1" s="1"/>
  <c r="X401" i="1"/>
  <c r="Y401" i="1" s="1"/>
  <c r="X405" i="1"/>
  <c r="Y405" i="1" s="1"/>
  <c r="X409" i="1"/>
  <c r="Y409" i="1" s="1"/>
  <c r="X413" i="1"/>
  <c r="Y413" i="1" s="1"/>
  <c r="X419" i="1"/>
  <c r="Y419" i="1" s="1"/>
  <c r="H490" i="1"/>
  <c r="R490" i="1"/>
  <c r="X495" i="1"/>
  <c r="Y495" i="1" s="1"/>
  <c r="X501" i="1"/>
  <c r="Y501" i="1" s="1"/>
  <c r="P139" i="1"/>
  <c r="P340" i="1"/>
  <c r="O366" i="1"/>
  <c r="P581" i="1"/>
  <c r="X289" i="1"/>
  <c r="Y289" i="1" s="1"/>
  <c r="X293" i="1"/>
  <c r="Y293" i="1" s="1"/>
  <c r="X297" i="1"/>
  <c r="Y297" i="1" s="1"/>
  <c r="X301" i="1"/>
  <c r="Y301" i="1" s="1"/>
  <c r="X334" i="1"/>
  <c r="Y334" i="1" s="1"/>
  <c r="X338" i="1"/>
  <c r="Y338" i="1" s="1"/>
  <c r="X425" i="1"/>
  <c r="Y425" i="1" s="1"/>
  <c r="X430" i="1"/>
  <c r="Y430" i="1" s="1"/>
  <c r="X479" i="1"/>
  <c r="Y479" i="1" s="1"/>
  <c r="X485" i="1"/>
  <c r="Y485" i="1" s="1"/>
  <c r="H502" i="1"/>
  <c r="R502" i="1"/>
  <c r="X785" i="1"/>
  <c r="Y785" i="1" s="1"/>
  <c r="X802" i="1"/>
  <c r="Y802" i="1" s="1"/>
  <c r="X807" i="1"/>
  <c r="Y807" i="1" s="1"/>
  <c r="X813" i="1"/>
  <c r="Y813" i="1" s="1"/>
  <c r="X817" i="1"/>
  <c r="Y817" i="1" s="1"/>
  <c r="X834" i="1"/>
  <c r="Y834" i="1" s="1"/>
  <c r="X838" i="1"/>
  <c r="Y838" i="1" s="1"/>
  <c r="X850" i="1"/>
  <c r="Y850" i="1" s="1"/>
  <c r="P265" i="1"/>
  <c r="P282" i="1"/>
  <c r="P530" i="1"/>
  <c r="P550" i="1"/>
  <c r="P569" i="1"/>
  <c r="H422" i="1"/>
  <c r="H418" i="1" s="1"/>
  <c r="R422" i="1"/>
  <c r="H810" i="1"/>
  <c r="R810" i="1"/>
  <c r="I822" i="1"/>
  <c r="R822" i="1"/>
  <c r="X494" i="1"/>
  <c r="Y494" i="1" s="1"/>
  <c r="X230" i="1"/>
  <c r="Y230" i="1" s="1"/>
  <c r="X234" i="1"/>
  <c r="Y234" i="1" s="1"/>
  <c r="X238" i="1"/>
  <c r="Y238" i="1" s="1"/>
  <c r="X242" i="1"/>
  <c r="Y242" i="1" s="1"/>
  <c r="X246" i="1"/>
  <c r="Y246" i="1" s="1"/>
  <c r="X250" i="1"/>
  <c r="Y250" i="1" s="1"/>
  <c r="X254" i="1"/>
  <c r="Y254" i="1" s="1"/>
  <c r="X258" i="1"/>
  <c r="Y258" i="1" s="1"/>
  <c r="X262" i="1"/>
  <c r="Y262" i="1" s="1"/>
  <c r="X312" i="1"/>
  <c r="Y312" i="1" s="1"/>
  <c r="X316" i="1"/>
  <c r="Y316" i="1" s="1"/>
  <c r="X320" i="1"/>
  <c r="Y320" i="1" s="1"/>
  <c r="X325" i="1"/>
  <c r="Y325" i="1" s="1"/>
  <c r="X329" i="1"/>
  <c r="Y329" i="1" s="1"/>
  <c r="X343" i="1"/>
  <c r="Y343" i="1" s="1"/>
  <c r="X347" i="1"/>
  <c r="Y347" i="1" s="1"/>
  <c r="X351" i="1"/>
  <c r="Y351" i="1" s="1"/>
  <c r="X355" i="1"/>
  <c r="Y355" i="1" s="1"/>
  <c r="X359" i="1"/>
  <c r="Y359" i="1" s="1"/>
  <c r="X435" i="1"/>
  <c r="Y435" i="1" s="1"/>
  <c r="X440" i="1"/>
  <c r="Y440" i="1" s="1"/>
  <c r="X445" i="1"/>
  <c r="Y445" i="1" s="1"/>
  <c r="X450" i="1"/>
  <c r="Y450" i="1" s="1"/>
  <c r="X455" i="1"/>
  <c r="Y455" i="1" s="1"/>
  <c r="X460" i="1"/>
  <c r="Y460" i="1" s="1"/>
  <c r="X465" i="1"/>
  <c r="Y465" i="1" s="1"/>
  <c r="X469" i="1"/>
  <c r="Y469" i="1" s="1"/>
  <c r="X473" i="1"/>
  <c r="Y473" i="1" s="1"/>
  <c r="X794" i="1"/>
  <c r="Y794" i="1" s="1"/>
  <c r="X824" i="1"/>
  <c r="Y824" i="1" s="1"/>
  <c r="X829" i="1"/>
  <c r="Y829" i="1" s="1"/>
  <c r="X845" i="1"/>
  <c r="Y845" i="1" s="1"/>
  <c r="X856" i="1"/>
  <c r="Y856" i="1" s="1"/>
  <c r="X860" i="1"/>
  <c r="Y860" i="1" s="1"/>
  <c r="X866" i="1"/>
  <c r="Y866" i="1" s="1"/>
  <c r="X870" i="1"/>
  <c r="Y870" i="1" s="1"/>
  <c r="X876" i="1"/>
  <c r="Y876" i="1" s="1"/>
  <c r="I882" i="1"/>
  <c r="X882" i="1" s="1"/>
  <c r="R882" i="1"/>
  <c r="W894" i="1"/>
  <c r="W892" i="1" s="1"/>
  <c r="W885" i="1" s="1"/>
  <c r="V894" i="1"/>
  <c r="V885" i="1" s="1"/>
  <c r="T894" i="1"/>
  <c r="T892" i="1" s="1"/>
  <c r="T885" i="1" s="1"/>
  <c r="X610" i="1"/>
  <c r="Y610" i="1" s="1"/>
  <c r="X478" i="1"/>
  <c r="Y478" i="1" s="1"/>
  <c r="X279" i="1"/>
  <c r="Y279" i="1" s="1"/>
  <c r="X308" i="1"/>
  <c r="Y308" i="1" s="1"/>
  <c r="X364" i="1"/>
  <c r="Y364" i="1" s="1"/>
  <c r="X376" i="1"/>
  <c r="Y376" i="1" s="1"/>
  <c r="X384" i="1"/>
  <c r="Y384" i="1" s="1"/>
  <c r="X398" i="1"/>
  <c r="Y398" i="1" s="1"/>
  <c r="X406" i="1"/>
  <c r="Y406" i="1" s="1"/>
  <c r="X420" i="1"/>
  <c r="Y420" i="1" s="1"/>
  <c r="I496" i="1"/>
  <c r="X496" i="1" s="1"/>
  <c r="Y496" i="1" s="1"/>
  <c r="X497" i="1"/>
  <c r="Y497" i="1" s="1"/>
  <c r="X808" i="1"/>
  <c r="Y808" i="1" s="1"/>
  <c r="X883" i="1"/>
  <c r="Y883" i="1" s="1"/>
  <c r="X889" i="1"/>
  <c r="Y889" i="1" s="1"/>
  <c r="X604" i="1"/>
  <c r="Y604" i="1" s="1"/>
  <c r="X371" i="1"/>
  <c r="Y371" i="1" s="1"/>
  <c r="X380" i="1"/>
  <c r="Y380" i="1" s="1"/>
  <c r="X388" i="1"/>
  <c r="Y388" i="1" s="1"/>
  <c r="X393" i="1"/>
  <c r="Y393" i="1" s="1"/>
  <c r="X402" i="1"/>
  <c r="Y402" i="1" s="1"/>
  <c r="X410" i="1"/>
  <c r="Y410" i="1" s="1"/>
  <c r="X414" i="1"/>
  <c r="Y414" i="1" s="1"/>
  <c r="X206" i="1"/>
  <c r="Y206" i="1" s="1"/>
  <c r="X212" i="1"/>
  <c r="Y212" i="1" s="1"/>
  <c r="X216" i="1"/>
  <c r="Y216" i="1" s="1"/>
  <c r="X221" i="1"/>
  <c r="Y221" i="1" s="1"/>
  <c r="X225" i="1"/>
  <c r="Y225" i="1" s="1"/>
  <c r="X267" i="1"/>
  <c r="Y267" i="1" s="1"/>
  <c r="X271" i="1"/>
  <c r="Y271" i="1" s="1"/>
  <c r="X275" i="1"/>
  <c r="Y275" i="1" s="1"/>
  <c r="X285" i="1"/>
  <c r="Y285" i="1" s="1"/>
  <c r="X290" i="1"/>
  <c r="Y290" i="1" s="1"/>
  <c r="X294" i="1"/>
  <c r="Y294" i="1" s="1"/>
  <c r="X298" i="1"/>
  <c r="Y298" i="1" s="1"/>
  <c r="X302" i="1"/>
  <c r="Y302" i="1" s="1"/>
  <c r="X335" i="1"/>
  <c r="Y335" i="1" s="1"/>
  <c r="X339" i="1"/>
  <c r="Y339" i="1" s="1"/>
  <c r="I576" i="1"/>
  <c r="I582" i="1"/>
  <c r="I588" i="1"/>
  <c r="I601" i="1"/>
  <c r="X780" i="1"/>
  <c r="Y780" i="1" s="1"/>
  <c r="X786" i="1"/>
  <c r="Y786" i="1" s="1"/>
  <c r="X803" i="1"/>
  <c r="Y803" i="1" s="1"/>
  <c r="X814" i="1"/>
  <c r="Y814" i="1" s="1"/>
  <c r="X818" i="1"/>
  <c r="Y818" i="1" s="1"/>
  <c r="X830" i="1"/>
  <c r="Y830" i="1" s="1"/>
  <c r="X835" i="1"/>
  <c r="Y835" i="1" s="1"/>
  <c r="X839" i="1"/>
  <c r="Y839" i="1" s="1"/>
  <c r="X851" i="1"/>
  <c r="Y851" i="1" s="1"/>
  <c r="P116" i="1"/>
  <c r="P892" i="1"/>
  <c r="X500" i="1"/>
  <c r="Y500" i="1" s="1"/>
  <c r="X429" i="1"/>
  <c r="Y429" i="1" s="1"/>
  <c r="X488" i="1"/>
  <c r="Y488" i="1" s="1"/>
  <c r="X91" i="1"/>
  <c r="Y91" i="1" s="1"/>
  <c r="X98" i="1"/>
  <c r="Y98" i="1" s="1"/>
  <c r="X103" i="1"/>
  <c r="Y103" i="1" s="1"/>
  <c r="X108" i="1"/>
  <c r="Y108" i="1" s="1"/>
  <c r="X112" i="1"/>
  <c r="Y112" i="1" s="1"/>
  <c r="X187" i="1"/>
  <c r="Y187" i="1" s="1"/>
  <c r="X192" i="1"/>
  <c r="Y192" i="1" s="1"/>
  <c r="X196" i="1"/>
  <c r="Y196" i="1" s="1"/>
  <c r="X201" i="1"/>
  <c r="Y201" i="1" s="1"/>
  <c r="X231" i="1"/>
  <c r="Y231" i="1" s="1"/>
  <c r="X235" i="1"/>
  <c r="Y235" i="1" s="1"/>
  <c r="X239" i="1"/>
  <c r="Y239" i="1" s="1"/>
  <c r="X243" i="1"/>
  <c r="Y243" i="1" s="1"/>
  <c r="X247" i="1"/>
  <c r="Y247" i="1" s="1"/>
  <c r="X251" i="1"/>
  <c r="Y251" i="1" s="1"/>
  <c r="X255" i="1"/>
  <c r="Y255" i="1" s="1"/>
  <c r="X259" i="1"/>
  <c r="Y259" i="1" s="1"/>
  <c r="X263" i="1"/>
  <c r="Y263" i="1" s="1"/>
  <c r="H432" i="1"/>
  <c r="R432" i="1"/>
  <c r="X791" i="1"/>
  <c r="Y791" i="1" s="1"/>
  <c r="X795" i="1"/>
  <c r="Y795" i="1" s="1"/>
  <c r="X825" i="1"/>
  <c r="Y825" i="1" s="1"/>
  <c r="X847" i="1"/>
  <c r="Y847" i="1" s="1"/>
  <c r="W852" i="1"/>
  <c r="V852" i="1"/>
  <c r="T852" i="1"/>
  <c r="X857" i="1"/>
  <c r="Y857" i="1" s="1"/>
  <c r="X861" i="1"/>
  <c r="Y861" i="1" s="1"/>
  <c r="X867" i="1"/>
  <c r="Y867" i="1" s="1"/>
  <c r="X872" i="1"/>
  <c r="Y872" i="1" s="1"/>
  <c r="X895" i="1"/>
  <c r="Y895" i="1" s="1"/>
  <c r="O481" i="1"/>
  <c r="P526" i="1"/>
  <c r="P546" i="1"/>
  <c r="P559" i="1"/>
  <c r="P565" i="1"/>
  <c r="P415" i="1"/>
  <c r="P544" i="1"/>
  <c r="P666" i="1"/>
  <c r="M451" i="1"/>
  <c r="P444" i="1"/>
  <c r="I581" i="1"/>
  <c r="I587" i="1"/>
  <c r="I766" i="1"/>
  <c r="P115" i="1"/>
  <c r="P140" i="1"/>
  <c r="M463" i="1"/>
  <c r="I632" i="1"/>
  <c r="I682" i="1"/>
  <c r="I730" i="1"/>
  <c r="I659" i="1"/>
  <c r="I671" i="1"/>
  <c r="I683" i="1"/>
  <c r="I695" i="1"/>
  <c r="I707" i="1"/>
  <c r="I719" i="1"/>
  <c r="I731" i="1"/>
  <c r="I743" i="1"/>
  <c r="I755" i="1"/>
  <c r="P341" i="1"/>
  <c r="O437" i="1"/>
  <c r="P681" i="1"/>
  <c r="P729" i="1"/>
  <c r="P330" i="1"/>
  <c r="P323" i="1" s="1"/>
  <c r="P688" i="1"/>
  <c r="P283" i="1"/>
  <c r="P362" i="1"/>
  <c r="P588" i="1"/>
  <c r="P601" i="1"/>
  <c r="P797" i="1"/>
  <c r="I624" i="1"/>
  <c r="P686" i="1"/>
  <c r="I646" i="1"/>
  <c r="I539" i="1"/>
  <c r="X539" i="1" s="1"/>
  <c r="Y539" i="1" s="1"/>
  <c r="I551" i="1"/>
  <c r="X551" i="1" s="1"/>
  <c r="Y551" i="1" s="1"/>
  <c r="I558" i="1"/>
  <c r="I564" i="1"/>
  <c r="I570" i="1"/>
  <c r="P284" i="1"/>
  <c r="P551" i="1"/>
  <c r="P577" i="1"/>
  <c r="P685" i="1"/>
  <c r="P789" i="1"/>
  <c r="P772" i="1"/>
  <c r="P571" i="1"/>
  <c r="O189" i="1"/>
  <c r="M86" i="1"/>
  <c r="P86" i="1"/>
  <c r="P718" i="1"/>
  <c r="P724" i="1"/>
  <c r="P607" i="1"/>
  <c r="P625" i="1"/>
  <c r="P654" i="1"/>
  <c r="P672" i="1"/>
  <c r="P595" i="1"/>
  <c r="P307" i="1"/>
  <c r="M476" i="1"/>
  <c r="P533" i="1"/>
  <c r="P540" i="1"/>
  <c r="P701" i="1"/>
  <c r="P99" i="1"/>
  <c r="M204" i="1"/>
  <c r="P507" i="1"/>
  <c r="P8" i="1"/>
  <c r="P203" i="1"/>
  <c r="P189" i="1" s="1"/>
  <c r="P521" i="1"/>
  <c r="P527" i="1"/>
  <c r="M531" i="1"/>
  <c r="P614" i="1"/>
  <c r="P626" i="1"/>
  <c r="P661" i="1"/>
  <c r="P736" i="1"/>
  <c r="M800" i="1"/>
  <c r="P541" i="1"/>
  <c r="P589" i="1"/>
  <c r="P596" i="1"/>
  <c r="O784" i="1"/>
  <c r="P476" i="1"/>
  <c r="P528" i="1"/>
  <c r="P650" i="1"/>
  <c r="P680" i="1"/>
  <c r="P737" i="1"/>
  <c r="P749" i="1"/>
  <c r="P761" i="1"/>
  <c r="P768" i="1"/>
  <c r="P800" i="1"/>
  <c r="M415" i="1"/>
  <c r="O418" i="1"/>
  <c r="P579" i="1"/>
  <c r="P702" i="1"/>
  <c r="M774" i="1"/>
  <c r="M779" i="1"/>
  <c r="O415" i="1"/>
  <c r="P628" i="1"/>
  <c r="P637" i="1"/>
  <c r="P657" i="1"/>
  <c r="P663" i="1"/>
  <c r="P738" i="1"/>
  <c r="P744" i="1"/>
  <c r="P750" i="1"/>
  <c r="P769" i="1"/>
  <c r="P374" i="1"/>
  <c r="P537" i="1"/>
  <c r="P543" i="1"/>
  <c r="P549" i="1"/>
  <c r="M374" i="1"/>
  <c r="M504" i="1"/>
  <c r="O510" i="1"/>
  <c r="P524" i="1"/>
  <c r="M535" i="1"/>
  <c r="P623" i="1"/>
  <c r="P629" i="1"/>
  <c r="P645" i="1"/>
  <c r="P652" i="1"/>
  <c r="P733" i="1"/>
  <c r="P757" i="1"/>
  <c r="M307" i="1"/>
  <c r="O374" i="1"/>
  <c r="P557" i="1"/>
  <c r="P704" i="1"/>
  <c r="P710" i="1"/>
  <c r="P716" i="1"/>
  <c r="P722" i="1"/>
  <c r="P280" i="1"/>
  <c r="P369" i="1"/>
  <c r="P506" i="1"/>
  <c r="P545" i="1"/>
  <c r="P558" i="1"/>
  <c r="P576" i="1"/>
  <c r="P600" i="1"/>
  <c r="P606" i="1"/>
  <c r="P618" i="1"/>
  <c r="P640" i="1"/>
  <c r="P653" i="1"/>
  <c r="P693" i="1"/>
  <c r="P740" i="1"/>
  <c r="P746" i="1"/>
  <c r="M888" i="1"/>
  <c r="P204" i="1"/>
  <c r="P505" i="1"/>
  <c r="P613" i="1"/>
  <c r="P658" i="1"/>
  <c r="P664" i="1"/>
  <c r="P676" i="1"/>
  <c r="O432" i="1"/>
  <c r="O444" i="1"/>
  <c r="P641" i="1"/>
  <c r="P728" i="1"/>
  <c r="P734" i="1"/>
  <c r="M304" i="1"/>
  <c r="O331" i="1"/>
  <c r="P432" i="1"/>
  <c r="P424" i="1" s="1"/>
  <c r="O490" i="1"/>
  <c r="O484" i="1" s="1"/>
  <c r="P490" i="1"/>
  <c r="P484" i="1" s="1"/>
  <c r="P564" i="1"/>
  <c r="P603" i="1"/>
  <c r="P609" i="1"/>
  <c r="P615" i="1"/>
  <c r="P621" i="1"/>
  <c r="P694" i="1"/>
  <c r="P700" i="1"/>
  <c r="P705" i="1"/>
  <c r="P711" i="1"/>
  <c r="P717" i="1"/>
  <c r="P723" i="1"/>
  <c r="P770" i="1"/>
  <c r="P777" i="1"/>
  <c r="I602" i="1"/>
  <c r="I621" i="1"/>
  <c r="O369" i="1"/>
  <c r="M437" i="1"/>
  <c r="P552" i="1"/>
  <c r="P591" i="1"/>
  <c r="P684" i="1"/>
  <c r="P752" i="1"/>
  <c r="P758" i="1"/>
  <c r="P765" i="1"/>
  <c r="I735" i="1"/>
  <c r="X735" i="1" s="1"/>
  <c r="Y735" i="1" s="1"/>
  <c r="I687" i="1"/>
  <c r="O307" i="1"/>
  <c r="O397" i="1"/>
  <c r="M424" i="1"/>
  <c r="O463" i="1"/>
  <c r="P515" i="1"/>
  <c r="P522" i="1"/>
  <c r="P586" i="1"/>
  <c r="P598" i="1"/>
  <c r="P673" i="1"/>
  <c r="P689" i="1"/>
  <c r="P741" i="1"/>
  <c r="P790" i="1"/>
  <c r="P619" i="1"/>
  <c r="P670" i="1"/>
  <c r="P519" i="1"/>
  <c r="P762" i="1"/>
  <c r="O286" i="1"/>
  <c r="P422" i="1"/>
  <c r="P418" i="1" s="1"/>
  <c r="P745" i="1"/>
  <c r="P776" i="1"/>
  <c r="M822" i="1"/>
  <c r="P822" i="1"/>
  <c r="P820" i="1" s="1"/>
  <c r="P397" i="1"/>
  <c r="M392" i="1"/>
  <c r="M516" i="1"/>
  <c r="P560" i="1"/>
  <c r="P587" i="1"/>
  <c r="M647" i="1"/>
  <c r="P656" i="1"/>
  <c r="P662" i="1"/>
  <c r="P690" i="1"/>
  <c r="P696" i="1"/>
  <c r="P713" i="1"/>
  <c r="O779" i="1"/>
  <c r="O820" i="1"/>
  <c r="M99" i="1"/>
  <c r="M226" i="1"/>
  <c r="M323" i="1"/>
  <c r="P366" i="1"/>
  <c r="O491" i="1"/>
  <c r="P548" i="1"/>
  <c r="P582" i="1"/>
  <c r="P644" i="1"/>
  <c r="X644" i="1" s="1"/>
  <c r="Y644" i="1" s="1"/>
  <c r="P725" i="1"/>
  <c r="P512" i="1"/>
  <c r="P525" i="1"/>
  <c r="P646" i="1"/>
  <c r="P756" i="1"/>
  <c r="P437" i="1"/>
  <c r="P457" i="1"/>
  <c r="P491" i="1"/>
  <c r="O5" i="1"/>
  <c r="O99" i="1"/>
  <c r="M286" i="1"/>
  <c r="O323" i="1"/>
  <c r="O504" i="1"/>
  <c r="P511" i="1"/>
  <c r="P518" i="1"/>
  <c r="P561" i="1"/>
  <c r="P669" i="1"/>
  <c r="P675" i="1"/>
  <c r="P697" i="1"/>
  <c r="P708" i="1"/>
  <c r="P714" i="1"/>
  <c r="P773" i="1"/>
  <c r="O476" i="1"/>
  <c r="P572" i="1"/>
  <c r="P599" i="1"/>
  <c r="P605" i="1"/>
  <c r="P610" i="1"/>
  <c r="P616" i="1"/>
  <c r="P635" i="1"/>
  <c r="P648" i="1"/>
  <c r="P665" i="1"/>
  <c r="P720" i="1"/>
  <c r="P742" i="1"/>
  <c r="P748" i="1"/>
  <c r="P753" i="1"/>
  <c r="P759" i="1"/>
  <c r="P771" i="1"/>
  <c r="M820" i="1"/>
  <c r="M104" i="1"/>
  <c r="P286" i="1"/>
  <c r="M481" i="1"/>
  <c r="P513" i="1"/>
  <c r="O516" i="1"/>
  <c r="O531" i="1"/>
  <c r="P539" i="1"/>
  <c r="P578" i="1"/>
  <c r="X578" i="1" s="1"/>
  <c r="Y578" i="1" s="1"/>
  <c r="P583" i="1"/>
  <c r="P594" i="1"/>
  <c r="P627" i="1"/>
  <c r="P692" i="1"/>
  <c r="P698" i="1"/>
  <c r="P709" i="1"/>
  <c r="P766" i="1"/>
  <c r="I566" i="1"/>
  <c r="X566" i="1" s="1"/>
  <c r="Y566" i="1" s="1"/>
  <c r="I579" i="1"/>
  <c r="X579" i="1" s="1"/>
  <c r="Y579" i="1" s="1"/>
  <c r="I585" i="1"/>
  <c r="X585" i="1" s="1"/>
  <c r="Y585" i="1" s="1"/>
  <c r="I591" i="1"/>
  <c r="I605" i="1"/>
  <c r="I623" i="1"/>
  <c r="I629" i="1"/>
  <c r="X629" i="1" s="1"/>
  <c r="Y629" i="1" s="1"/>
  <c r="I645" i="1"/>
  <c r="X645" i="1" s="1"/>
  <c r="Y645" i="1" s="1"/>
  <c r="P141" i="1"/>
  <c r="M369" i="1"/>
  <c r="O451" i="1"/>
  <c r="P514" i="1"/>
  <c r="P563" i="1"/>
  <c r="P573" i="1"/>
  <c r="P611" i="1"/>
  <c r="P617" i="1"/>
  <c r="P622" i="1"/>
  <c r="X622" i="1" s="1"/>
  <c r="Y622" i="1" s="1"/>
  <c r="P636" i="1"/>
  <c r="P642" i="1"/>
  <c r="P649" i="1"/>
  <c r="P660" i="1"/>
  <c r="P677" i="1"/>
  <c r="P721" i="1"/>
  <c r="P732" i="1"/>
  <c r="P754" i="1"/>
  <c r="P760" i="1"/>
  <c r="M763" i="1"/>
  <c r="O810" i="1"/>
  <c r="O800" i="1" s="1"/>
  <c r="I656" i="1"/>
  <c r="X656" i="1" s="1"/>
  <c r="Y656" i="1" s="1"/>
  <c r="I668" i="1"/>
  <c r="I680" i="1"/>
  <c r="I692" i="1"/>
  <c r="I704" i="1"/>
  <c r="I716" i="1"/>
  <c r="I728" i="1"/>
  <c r="X728" i="1" s="1"/>
  <c r="Y728" i="1" s="1"/>
  <c r="I740" i="1"/>
  <c r="X740" i="1" s="1"/>
  <c r="Y740" i="1" s="1"/>
  <c r="I752" i="1"/>
  <c r="O226" i="1"/>
  <c r="P574" i="1"/>
  <c r="O86" i="1"/>
  <c r="O204" i="1"/>
  <c r="O304" i="1"/>
  <c r="P361" i="1"/>
  <c r="O498" i="1"/>
  <c r="P509" i="1"/>
  <c r="P517" i="1"/>
  <c r="P523" i="1"/>
  <c r="O535" i="1"/>
  <c r="P547" i="1"/>
  <c r="P570" i="1"/>
  <c r="P590" i="1"/>
  <c r="X590" i="1" s="1"/>
  <c r="Y590" i="1" s="1"/>
  <c r="P597" i="1"/>
  <c r="X597" i="1" s="1"/>
  <c r="Y597" i="1" s="1"/>
  <c r="P602" i="1"/>
  <c r="P668" i="1"/>
  <c r="P674" i="1"/>
  <c r="P706" i="1"/>
  <c r="P712" i="1"/>
  <c r="M784" i="1"/>
  <c r="P843" i="1"/>
  <c r="P841" i="1" s="1"/>
  <c r="O894" i="1"/>
  <c r="O885" i="1" s="1"/>
  <c r="P520" i="1"/>
  <c r="P536" i="1"/>
  <c r="P651" i="1"/>
  <c r="P707" i="1"/>
  <c r="P747" i="1"/>
  <c r="M331" i="1"/>
  <c r="P498" i="1"/>
  <c r="P682" i="1"/>
  <c r="O763" i="1"/>
  <c r="P608" i="1"/>
  <c r="O104" i="1"/>
  <c r="O647" i="1"/>
  <c r="P743" i="1"/>
  <c r="P532" i="1"/>
  <c r="O630" i="1"/>
  <c r="P678" i="1"/>
  <c r="P703" i="1"/>
  <c r="O553" i="1"/>
  <c r="M491" i="1"/>
  <c r="M630" i="1"/>
  <c r="P659" i="1"/>
  <c r="P699" i="1"/>
  <c r="P755" i="1"/>
  <c r="M553" i="1"/>
  <c r="P554" i="1"/>
  <c r="P632" i="1"/>
  <c r="P730" i="1"/>
  <c r="O774" i="1"/>
  <c r="P764" i="1"/>
  <c r="M189" i="1"/>
  <c r="O392" i="1"/>
  <c r="M397" i="1"/>
  <c r="M457" i="1"/>
  <c r="I598" i="1"/>
  <c r="I611" i="1"/>
  <c r="I617" i="1"/>
  <c r="X617" i="1" s="1"/>
  <c r="Y617" i="1" s="1"/>
  <c r="I638" i="1"/>
  <c r="I764" i="1"/>
  <c r="I770" i="1"/>
  <c r="P392" i="1"/>
  <c r="M422" i="1"/>
  <c r="M418" i="1" s="1"/>
  <c r="M448" i="1"/>
  <c r="O457" i="1"/>
  <c r="P695" i="1"/>
  <c r="O879" i="1"/>
  <c r="P879" i="1"/>
  <c r="P863" i="1" s="1"/>
  <c r="P7" i="1"/>
  <c r="M5" i="1"/>
  <c r="O448" i="1"/>
  <c r="P612" i="1"/>
  <c r="P655" i="1"/>
  <c r="P726" i="1"/>
  <c r="P751" i="1"/>
  <c r="P778" i="1"/>
  <c r="P643" i="1"/>
  <c r="P691" i="1"/>
  <c r="P739" i="1"/>
  <c r="H366" i="1"/>
  <c r="P463" i="1"/>
  <c r="M510" i="1"/>
  <c r="M592" i="1"/>
  <c r="P638" i="1"/>
  <c r="P687" i="1"/>
  <c r="P735" i="1"/>
  <c r="P304" i="1"/>
  <c r="P451" i="1"/>
  <c r="M490" i="1"/>
  <c r="M484" i="1" s="1"/>
  <c r="M502" i="1"/>
  <c r="M498" i="1" s="1"/>
  <c r="P534" i="1"/>
  <c r="P538" i="1"/>
  <c r="O592" i="1"/>
  <c r="P634" i="1"/>
  <c r="P683" i="1"/>
  <c r="P731" i="1"/>
  <c r="I341" i="1"/>
  <c r="I577" i="1"/>
  <c r="I651" i="1"/>
  <c r="P281" i="1"/>
  <c r="O428" i="1"/>
  <c r="P593" i="1"/>
  <c r="P679" i="1"/>
  <c r="P727" i="1"/>
  <c r="P775" i="1"/>
  <c r="M894" i="1"/>
  <c r="M892" i="1" s="1"/>
  <c r="P624" i="1"/>
  <c r="P671" i="1"/>
  <c r="P719" i="1"/>
  <c r="P767" i="1"/>
  <c r="P779" i="1"/>
  <c r="M843" i="1"/>
  <c r="M841" i="1" s="1"/>
  <c r="O852" i="1"/>
  <c r="O841" i="1" s="1"/>
  <c r="I534" i="1"/>
  <c r="I547" i="1"/>
  <c r="I554" i="1"/>
  <c r="I560" i="1"/>
  <c r="I572" i="1"/>
  <c r="X572" i="1" s="1"/>
  <c r="Y572" i="1" s="1"/>
  <c r="P448" i="1"/>
  <c r="P620" i="1"/>
  <c r="P667" i="1"/>
  <c r="P715" i="1"/>
  <c r="O882" i="1"/>
  <c r="M882" i="1"/>
  <c r="M863" i="1" s="1"/>
  <c r="I580" i="1"/>
  <c r="X580" i="1" s="1"/>
  <c r="Y580" i="1" s="1"/>
  <c r="I586" i="1"/>
  <c r="X586" i="1" s="1"/>
  <c r="Y586" i="1" s="1"/>
  <c r="I606" i="1"/>
  <c r="I657" i="1"/>
  <c r="I669" i="1"/>
  <c r="I681" i="1"/>
  <c r="X681" i="1" s="1"/>
  <c r="Y681" i="1" s="1"/>
  <c r="I693" i="1"/>
  <c r="I705" i="1"/>
  <c r="I717" i="1"/>
  <c r="I729" i="1"/>
  <c r="I741" i="1"/>
  <c r="I753" i="1"/>
  <c r="X753" i="1" s="1"/>
  <c r="Y753" i="1" s="1"/>
  <c r="I686" i="1"/>
  <c r="I660" i="1"/>
  <c r="I690" i="1"/>
  <c r="F307" i="1"/>
  <c r="F451" i="1"/>
  <c r="I666" i="1"/>
  <c r="X666" i="1" s="1"/>
  <c r="Y666" i="1" s="1"/>
  <c r="I726" i="1"/>
  <c r="X726" i="1" s="1"/>
  <c r="Y726" i="1" s="1"/>
  <c r="H99" i="1"/>
  <c r="F286" i="1"/>
  <c r="H444" i="1"/>
  <c r="F510" i="1"/>
  <c r="I557" i="1"/>
  <c r="I563" i="1"/>
  <c r="I569" i="1"/>
  <c r="I594" i="1"/>
  <c r="I607" i="1"/>
  <c r="I619" i="1"/>
  <c r="I672" i="1"/>
  <c r="X672" i="1" s="1"/>
  <c r="Y672" i="1" s="1"/>
  <c r="I684" i="1"/>
  <c r="I696" i="1"/>
  <c r="I708" i="1"/>
  <c r="X708" i="1" s="1"/>
  <c r="Y708" i="1" s="1"/>
  <c r="I732" i="1"/>
  <c r="I744" i="1"/>
  <c r="I756" i="1"/>
  <c r="I772" i="1"/>
  <c r="I702" i="1"/>
  <c r="X702" i="1" s="1"/>
  <c r="Y702" i="1" s="1"/>
  <c r="I777" i="1"/>
  <c r="I661" i="1"/>
  <c r="I757" i="1"/>
  <c r="F457" i="1"/>
  <c r="F504" i="1"/>
  <c r="F531" i="1"/>
  <c r="I595" i="1"/>
  <c r="I608" i="1"/>
  <c r="I614" i="1"/>
  <c r="I620" i="1"/>
  <c r="I642" i="1"/>
  <c r="X642" i="1" s="1"/>
  <c r="Y642" i="1" s="1"/>
  <c r="I650" i="1"/>
  <c r="I710" i="1"/>
  <c r="I734" i="1"/>
  <c r="I746" i="1"/>
  <c r="X746" i="1" s="1"/>
  <c r="Y746" i="1" s="1"/>
  <c r="I767" i="1"/>
  <c r="X767" i="1" s="1"/>
  <c r="Y767" i="1" s="1"/>
  <c r="I773" i="1"/>
  <c r="I654" i="1"/>
  <c r="X654" i="1" s="1"/>
  <c r="Y654" i="1" s="1"/>
  <c r="I678" i="1"/>
  <c r="X678" i="1" s="1"/>
  <c r="Y678" i="1" s="1"/>
  <c r="I714" i="1"/>
  <c r="X714" i="1" s="1"/>
  <c r="Y714" i="1" s="1"/>
  <c r="I738" i="1"/>
  <c r="I762" i="1"/>
  <c r="X762" i="1" s="1"/>
  <c r="Y762" i="1" s="1"/>
  <c r="I555" i="1"/>
  <c r="X555" i="1" s="1"/>
  <c r="Y555" i="1" s="1"/>
  <c r="I567" i="1"/>
  <c r="X567" i="1" s="1"/>
  <c r="Y567" i="1" s="1"/>
  <c r="H784" i="1"/>
  <c r="F104" i="1"/>
  <c r="H286" i="1"/>
  <c r="I415" i="1"/>
  <c r="X415" i="1" s="1"/>
  <c r="Y415" i="1" s="1"/>
  <c r="I649" i="1"/>
  <c r="I673" i="1"/>
  <c r="I685" i="1"/>
  <c r="I709" i="1"/>
  <c r="I733" i="1"/>
  <c r="I745" i="1"/>
  <c r="I779" i="1"/>
  <c r="X779" i="1" s="1"/>
  <c r="Y779" i="1" s="1"/>
  <c r="I706" i="1"/>
  <c r="X706" i="1" s="1"/>
  <c r="Y706" i="1" s="1"/>
  <c r="I583" i="1"/>
  <c r="I589" i="1"/>
  <c r="I663" i="1"/>
  <c r="I675" i="1"/>
  <c r="I699" i="1"/>
  <c r="I723" i="1"/>
  <c r="I747" i="1"/>
  <c r="I759" i="1"/>
  <c r="I750" i="1"/>
  <c r="X750" i="1" s="1"/>
  <c r="Y750" i="1" s="1"/>
  <c r="I490" i="1"/>
  <c r="H304" i="1"/>
  <c r="F323" i="1"/>
  <c r="I565" i="1"/>
  <c r="I751" i="1"/>
  <c r="I739" i="1"/>
  <c r="X739" i="1" s="1"/>
  <c r="Y739" i="1" s="1"/>
  <c r="I727" i="1"/>
  <c r="X727" i="1" s="1"/>
  <c r="Y727" i="1" s="1"/>
  <c r="I715" i="1"/>
  <c r="X715" i="1" s="1"/>
  <c r="Y715" i="1" s="1"/>
  <c r="I703" i="1"/>
  <c r="I691" i="1"/>
  <c r="I679" i="1"/>
  <c r="I667" i="1"/>
  <c r="I655" i="1"/>
  <c r="I600" i="1"/>
  <c r="I613" i="1"/>
  <c r="I625" i="1"/>
  <c r="X625" i="1" s="1"/>
  <c r="Y625" i="1" s="1"/>
  <c r="I634" i="1"/>
  <c r="I641" i="1"/>
  <c r="I596" i="1"/>
  <c r="X596" i="1" s="1"/>
  <c r="Y596" i="1" s="1"/>
  <c r="I609" i="1"/>
  <c r="X609" i="1" s="1"/>
  <c r="Y609" i="1" s="1"/>
  <c r="I615" i="1"/>
  <c r="X615" i="1" s="1"/>
  <c r="Y615" i="1" s="1"/>
  <c r="I627" i="1"/>
  <c r="I636" i="1"/>
  <c r="I643" i="1"/>
  <c r="I768" i="1"/>
  <c r="H481" i="1"/>
  <c r="H553" i="1"/>
  <c r="I571" i="1"/>
  <c r="I653" i="1"/>
  <c r="I665" i="1"/>
  <c r="I677" i="1"/>
  <c r="X677" i="1" s="1"/>
  <c r="Y677" i="1" s="1"/>
  <c r="I689" i="1"/>
  <c r="I701" i="1"/>
  <c r="X701" i="1" s="1"/>
  <c r="Y701" i="1" s="1"/>
  <c r="I713" i="1"/>
  <c r="I725" i="1"/>
  <c r="I737" i="1"/>
  <c r="I749" i="1"/>
  <c r="I761" i="1"/>
  <c r="X761" i="1" s="1"/>
  <c r="Y761" i="1" s="1"/>
  <c r="F774" i="1"/>
  <c r="F800" i="1"/>
  <c r="I86" i="1"/>
  <c r="I99" i="1"/>
  <c r="H104" i="1"/>
  <c r="F204" i="1"/>
  <c r="I307" i="1"/>
  <c r="H369" i="1"/>
  <c r="H204" i="1"/>
  <c r="I204" i="1"/>
  <c r="I561" i="1"/>
  <c r="I573" i="1"/>
  <c r="H189" i="1"/>
  <c r="F5" i="1"/>
  <c r="I626" i="1"/>
  <c r="I758" i="1"/>
  <c r="X758" i="1" s="1"/>
  <c r="Y758" i="1" s="1"/>
  <c r="I722" i="1"/>
  <c r="I698" i="1"/>
  <c r="I674" i="1"/>
  <c r="I662" i="1"/>
  <c r="F763" i="1"/>
  <c r="I711" i="1"/>
  <c r="I721" i="1"/>
  <c r="I697" i="1"/>
  <c r="F86" i="1"/>
  <c r="I775" i="1"/>
  <c r="I720" i="1"/>
  <c r="F592" i="1"/>
  <c r="H800" i="1"/>
  <c r="F189" i="1"/>
  <c r="H331" i="1"/>
  <c r="F491" i="1"/>
  <c r="F535" i="1"/>
  <c r="I543" i="1"/>
  <c r="I556" i="1"/>
  <c r="X556" i="1" s="1"/>
  <c r="Y556" i="1" s="1"/>
  <c r="I562" i="1"/>
  <c r="X562" i="1" s="1"/>
  <c r="Y562" i="1" s="1"/>
  <c r="I568" i="1"/>
  <c r="X568" i="1" s="1"/>
  <c r="Y568" i="1" s="1"/>
  <c r="I574" i="1"/>
  <c r="H592" i="1"/>
  <c r="I599" i="1"/>
  <c r="I612" i="1"/>
  <c r="I618" i="1"/>
  <c r="X618" i="1" s="1"/>
  <c r="Y618" i="1" s="1"/>
  <c r="I640" i="1"/>
  <c r="X640" i="1" s="1"/>
  <c r="Y640" i="1" s="1"/>
  <c r="I658" i="1"/>
  <c r="I670" i="1"/>
  <c r="I694" i="1"/>
  <c r="X694" i="1" s="1"/>
  <c r="Y694" i="1" s="1"/>
  <c r="I718" i="1"/>
  <c r="I742" i="1"/>
  <c r="X742" i="1" s="1"/>
  <c r="Y742" i="1" s="1"/>
  <c r="I754" i="1"/>
  <c r="H763" i="1"/>
  <c r="I778" i="1"/>
  <c r="X778" i="1" s="1"/>
  <c r="Y778" i="1" s="1"/>
  <c r="I790" i="1"/>
  <c r="I603" i="1"/>
  <c r="X603" i="1" s="1"/>
  <c r="Y603" i="1" s="1"/>
  <c r="I616" i="1"/>
  <c r="I628" i="1"/>
  <c r="I637" i="1"/>
  <c r="I769" i="1"/>
  <c r="X769" i="1" s="1"/>
  <c r="Y769" i="1" s="1"/>
  <c r="I776" i="1"/>
  <c r="F553" i="1"/>
  <c r="I559" i="1"/>
  <c r="F784" i="1"/>
  <c r="F630" i="1"/>
  <c r="F516" i="1"/>
  <c r="H630" i="1"/>
  <c r="I771" i="1"/>
  <c r="X771" i="1" s="1"/>
  <c r="Y771" i="1" s="1"/>
  <c r="H647" i="1"/>
  <c r="F226" i="1"/>
  <c r="F331" i="1"/>
  <c r="F779" i="1"/>
  <c r="F99" i="1"/>
  <c r="F476" i="1"/>
  <c r="I648" i="1"/>
  <c r="I765" i="1"/>
  <c r="I286" i="1"/>
  <c r="I593" i="1"/>
  <c r="I635" i="1"/>
  <c r="I366" i="1"/>
  <c r="H504" i="1"/>
  <c r="H531" i="1"/>
  <c r="F647" i="1"/>
  <c r="H491" i="1"/>
  <c r="I894" i="1"/>
  <c r="X894" i="1" s="1"/>
  <c r="H894" i="1"/>
  <c r="H885" i="1" s="1"/>
  <c r="H86" i="1"/>
  <c r="H323" i="1"/>
  <c r="F463" i="1"/>
  <c r="I506" i="1"/>
  <c r="X506" i="1" s="1"/>
  <c r="Y506" i="1" s="1"/>
  <c r="I533" i="1"/>
  <c r="X533" i="1" s="1"/>
  <c r="Y533" i="1" s="1"/>
  <c r="I652" i="1"/>
  <c r="X652" i="1" s="1"/>
  <c r="Y652" i="1" s="1"/>
  <c r="I664" i="1"/>
  <c r="I676" i="1"/>
  <c r="X676" i="1" s="1"/>
  <c r="Y676" i="1" s="1"/>
  <c r="I688" i="1"/>
  <c r="I700" i="1"/>
  <c r="X700" i="1" s="1"/>
  <c r="Y700" i="1" s="1"/>
  <c r="I712" i="1"/>
  <c r="I724" i="1"/>
  <c r="I736" i="1"/>
  <c r="X736" i="1" s="1"/>
  <c r="Y736" i="1" s="1"/>
  <c r="I748" i="1"/>
  <c r="X748" i="1" s="1"/>
  <c r="Y748" i="1" s="1"/>
  <c r="I760" i="1"/>
  <c r="H774" i="1"/>
  <c r="I448" i="1"/>
  <c r="I797" i="1"/>
  <c r="X797" i="1" s="1"/>
  <c r="Y797" i="1" s="1"/>
  <c r="I515" i="1"/>
  <c r="I330" i="1"/>
  <c r="H415" i="1"/>
  <c r="F437" i="1"/>
  <c r="F882" i="1"/>
  <c r="F863" i="1" s="1"/>
  <c r="H428" i="1"/>
  <c r="F894" i="1"/>
  <c r="F892" i="1" s="1"/>
  <c r="I141" i="1"/>
  <c r="H457" i="1"/>
  <c r="F448" i="1"/>
  <c r="I508" i="1"/>
  <c r="X508" i="1" s="1"/>
  <c r="Y508" i="1" s="1"/>
  <c r="I513" i="1"/>
  <c r="X513" i="1" s="1"/>
  <c r="Y513" i="1" s="1"/>
  <c r="I139" i="1"/>
  <c r="I514" i="1"/>
  <c r="I519" i="1"/>
  <c r="I523" i="1"/>
  <c r="I140" i="1"/>
  <c r="H392" i="1"/>
  <c r="I537" i="1"/>
  <c r="I541" i="1"/>
  <c r="I545" i="1"/>
  <c r="I549" i="1"/>
  <c r="X549" i="1" s="1"/>
  <c r="Y549" i="1" s="1"/>
  <c r="I810" i="1"/>
  <c r="F444" i="1"/>
  <c r="F822" i="1"/>
  <c r="F820" i="1" s="1"/>
  <c r="F481" i="1"/>
  <c r="H822" i="1"/>
  <c r="H820" i="1" s="1"/>
  <c r="I444" i="1"/>
  <c r="H448" i="1"/>
  <c r="F843" i="1"/>
  <c r="F841" i="1" s="1"/>
  <c r="H374" i="1"/>
  <c r="F392" i="1"/>
  <c r="I888" i="1"/>
  <c r="X888" i="1" s="1"/>
  <c r="Y888" i="1" s="1"/>
  <c r="F369" i="1"/>
  <c r="F415" i="1"/>
  <c r="I422" i="1"/>
  <c r="H489" i="1"/>
  <c r="H484" i="1" s="1"/>
  <c r="F888" i="1"/>
  <c r="I432" i="1"/>
  <c r="I527" i="1"/>
  <c r="I374" i="1"/>
  <c r="I451" i="1"/>
  <c r="X451" i="1" s="1"/>
  <c r="Y451" i="1" s="1"/>
  <c r="H516" i="1"/>
  <c r="I540" i="1"/>
  <c r="I548" i="1"/>
  <c r="X548" i="1" s="1"/>
  <c r="Y548" i="1" s="1"/>
  <c r="I789" i="1"/>
  <c r="X789" i="1" s="1"/>
  <c r="Y789" i="1" s="1"/>
  <c r="I115" i="1"/>
  <c r="X115" i="1" s="1"/>
  <c r="Y115" i="1" s="1"/>
  <c r="I476" i="1"/>
  <c r="I542" i="1"/>
  <c r="X542" i="1" s="1"/>
  <c r="Y542" i="1" s="1"/>
  <c r="I550" i="1"/>
  <c r="H779" i="1"/>
  <c r="H397" i="1"/>
  <c r="H463" i="1"/>
  <c r="I518" i="1"/>
  <c r="I526" i="1"/>
  <c r="X526" i="1" s="1"/>
  <c r="Y526" i="1" s="1"/>
  <c r="I544" i="1"/>
  <c r="I7" i="1"/>
  <c r="I340" i="1"/>
  <c r="I203" i="1"/>
  <c r="I397" i="1"/>
  <c r="H437" i="1"/>
  <c r="H476" i="1"/>
  <c r="I481" i="1"/>
  <c r="X481" i="1" s="1"/>
  <c r="Y481" i="1" s="1"/>
  <c r="I520" i="1"/>
  <c r="I528" i="1"/>
  <c r="I538" i="1"/>
  <c r="I546" i="1"/>
  <c r="X546" i="1" s="1"/>
  <c r="Y546" i="1" s="1"/>
  <c r="I437" i="1"/>
  <c r="I463" i="1"/>
  <c r="I369" i="1"/>
  <c r="X369" i="1" s="1"/>
  <c r="Y369" i="1" s="1"/>
  <c r="I392" i="1"/>
  <c r="X392" i="1" s="1"/>
  <c r="Y392" i="1" s="1"/>
  <c r="F397" i="1"/>
  <c r="F366" i="1"/>
  <c r="I491" i="1"/>
  <c r="F374" i="1"/>
  <c r="I116" i="1"/>
  <c r="I59" i="1"/>
  <c r="X59" i="1" s="1"/>
  <c r="Y59" i="1" s="1"/>
  <c r="I60" i="1"/>
  <c r="X60" i="1" s="1"/>
  <c r="Y60" i="1" s="1"/>
  <c r="I61" i="1"/>
  <c r="X61" i="1" s="1"/>
  <c r="Y61" i="1" s="1"/>
  <c r="I62" i="1"/>
  <c r="X62" i="1" s="1"/>
  <c r="Y62" i="1" s="1"/>
  <c r="I63" i="1"/>
  <c r="X63" i="1" s="1"/>
  <c r="Y63" i="1" s="1"/>
  <c r="I64" i="1"/>
  <c r="X64" i="1" s="1"/>
  <c r="Y64" i="1" s="1"/>
  <c r="I65" i="1"/>
  <c r="X65" i="1" s="1"/>
  <c r="Y65" i="1" s="1"/>
  <c r="I66" i="1"/>
  <c r="X66" i="1" s="1"/>
  <c r="Y66" i="1" s="1"/>
  <c r="I67" i="1"/>
  <c r="X67" i="1" s="1"/>
  <c r="Y67" i="1" s="1"/>
  <c r="I68" i="1"/>
  <c r="X68" i="1" s="1"/>
  <c r="Y68" i="1" s="1"/>
  <c r="I69" i="1"/>
  <c r="X69" i="1" s="1"/>
  <c r="Y69" i="1" s="1"/>
  <c r="I70" i="1"/>
  <c r="X70" i="1" s="1"/>
  <c r="Y70" i="1" s="1"/>
  <c r="I71" i="1"/>
  <c r="X71" i="1" s="1"/>
  <c r="Y71" i="1" s="1"/>
  <c r="I72" i="1"/>
  <c r="X72" i="1" s="1"/>
  <c r="Y72" i="1" s="1"/>
  <c r="I73" i="1"/>
  <c r="X73" i="1" s="1"/>
  <c r="Y73" i="1" s="1"/>
  <c r="I74" i="1"/>
  <c r="X74" i="1" s="1"/>
  <c r="Y74" i="1" s="1"/>
  <c r="I75" i="1"/>
  <c r="X75" i="1" s="1"/>
  <c r="Y75" i="1" s="1"/>
  <c r="I76" i="1"/>
  <c r="X76" i="1" s="1"/>
  <c r="Y76" i="1" s="1"/>
  <c r="I77" i="1"/>
  <c r="X77" i="1" s="1"/>
  <c r="Y77" i="1" s="1"/>
  <c r="I78" i="1"/>
  <c r="X78" i="1" s="1"/>
  <c r="Y78" i="1" s="1"/>
  <c r="I79" i="1"/>
  <c r="X79" i="1" s="1"/>
  <c r="Y79" i="1" s="1"/>
  <c r="I80" i="1"/>
  <c r="X80" i="1" s="1"/>
  <c r="Y80" i="1" s="1"/>
  <c r="I81" i="1"/>
  <c r="X81" i="1" s="1"/>
  <c r="Y81" i="1" s="1"/>
  <c r="I82" i="1"/>
  <c r="X82" i="1" s="1"/>
  <c r="Y82" i="1" s="1"/>
  <c r="I83" i="1"/>
  <c r="X83" i="1" s="1"/>
  <c r="Y83" i="1" s="1"/>
  <c r="I8" i="1"/>
  <c r="X8" i="1" s="1"/>
  <c r="Y8" i="1" s="1"/>
  <c r="I281" i="1"/>
  <c r="X281" i="1" s="1"/>
  <c r="Y281" i="1" s="1"/>
  <c r="I283" i="1"/>
  <c r="I361" i="1"/>
  <c r="H85" i="1"/>
  <c r="H5" i="1" s="1"/>
  <c r="I265" i="1"/>
  <c r="H228" i="1"/>
  <c r="H226" i="1" s="1"/>
  <c r="I228" i="1"/>
  <c r="X228" i="1" s="1"/>
  <c r="Y228" i="1" s="1"/>
  <c r="I280" i="1"/>
  <c r="I282" i="1"/>
  <c r="I284" i="1"/>
  <c r="I362" i="1"/>
  <c r="I304" i="1"/>
  <c r="X304" i="1" s="1"/>
  <c r="Y304" i="1" s="1"/>
  <c r="I278" i="1"/>
  <c r="X278" i="1" s="1"/>
  <c r="Y278" i="1" s="1"/>
  <c r="F306" i="1"/>
  <c r="F304" i="1" s="1"/>
  <c r="I505" i="1"/>
  <c r="X505" i="1" s="1"/>
  <c r="Y505" i="1" s="1"/>
  <c r="I509" i="1"/>
  <c r="X509" i="1" s="1"/>
  <c r="Y509" i="1" s="1"/>
  <c r="I511" i="1"/>
  <c r="I521" i="1"/>
  <c r="I529" i="1"/>
  <c r="X529" i="1" s="1"/>
  <c r="Y529" i="1" s="1"/>
  <c r="H510" i="1"/>
  <c r="I536" i="1"/>
  <c r="H310" i="1"/>
  <c r="H307" i="1" s="1"/>
  <c r="I502" i="1"/>
  <c r="F502" i="1"/>
  <c r="F498" i="1" s="1"/>
  <c r="I552" i="1"/>
  <c r="X552" i="1" s="1"/>
  <c r="Y552" i="1" s="1"/>
  <c r="H535" i="1"/>
  <c r="F422" i="1"/>
  <c r="F418" i="1" s="1"/>
  <c r="F432" i="1"/>
  <c r="I457" i="1"/>
  <c r="X457" i="1" s="1"/>
  <c r="Y457" i="1" s="1"/>
  <c r="I507" i="1"/>
  <c r="X507" i="1" s="1"/>
  <c r="Y507" i="1" s="1"/>
  <c r="I517" i="1"/>
  <c r="I525" i="1"/>
  <c r="F428" i="1"/>
  <c r="I512" i="1"/>
  <c r="I524" i="1"/>
  <c r="H451" i="1"/>
  <c r="H498" i="1"/>
  <c r="I522" i="1"/>
  <c r="X522" i="1" s="1"/>
  <c r="Y522" i="1" s="1"/>
  <c r="I530" i="1"/>
  <c r="X530" i="1" s="1"/>
  <c r="Y530" i="1" s="1"/>
  <c r="I532" i="1"/>
  <c r="I879" i="1"/>
  <c r="H879" i="1"/>
  <c r="F490" i="1"/>
  <c r="F489" i="1"/>
  <c r="I852" i="1"/>
  <c r="H852" i="1"/>
  <c r="H843" i="1"/>
  <c r="H882" i="1"/>
  <c r="X538" i="1" l="1"/>
  <c r="Y538" i="1" s="1"/>
  <c r="X600" i="1"/>
  <c r="Y600" i="1" s="1"/>
  <c r="X512" i="1"/>
  <c r="Y512" i="1" s="1"/>
  <c r="X528" i="1"/>
  <c r="Y528" i="1" s="1"/>
  <c r="X374" i="1"/>
  <c r="Y374" i="1" s="1"/>
  <c r="X140" i="1"/>
  <c r="Y140" i="1" s="1"/>
  <c r="I892" i="1"/>
  <c r="X892" i="1" s="1"/>
  <c r="Y892" i="1" s="1"/>
  <c r="X721" i="1"/>
  <c r="Y721" i="1" s="1"/>
  <c r="X561" i="1"/>
  <c r="Y561" i="1" s="1"/>
  <c r="X749" i="1"/>
  <c r="Y749" i="1" s="1"/>
  <c r="X557" i="1"/>
  <c r="Y557" i="1" s="1"/>
  <c r="X790" i="1"/>
  <c r="Y790" i="1" s="1"/>
  <c r="X463" i="1"/>
  <c r="Y463" i="1" s="1"/>
  <c r="X544" i="1"/>
  <c r="Y544" i="1" s="1"/>
  <c r="X571" i="1"/>
  <c r="Y571" i="1" s="1"/>
  <c r="X777" i="1"/>
  <c r="Y777" i="1" s="1"/>
  <c r="X606" i="1"/>
  <c r="Y606" i="1" s="1"/>
  <c r="X765" i="1"/>
  <c r="Y765" i="1" s="1"/>
  <c r="X613" i="1"/>
  <c r="Y613" i="1" s="1"/>
  <c r="X650" i="1"/>
  <c r="Y650" i="1" s="1"/>
  <c r="X569" i="1"/>
  <c r="Y569" i="1" s="1"/>
  <c r="X534" i="1"/>
  <c r="Y534" i="1" s="1"/>
  <c r="X755" i="1"/>
  <c r="Y755" i="1" s="1"/>
  <c r="X518" i="1"/>
  <c r="Y518" i="1" s="1"/>
  <c r="X680" i="1"/>
  <c r="Y680" i="1" s="1"/>
  <c r="X523" i="1"/>
  <c r="Y523" i="1" s="1"/>
  <c r="Y894" i="1"/>
  <c r="X737" i="1"/>
  <c r="Y737" i="1" s="1"/>
  <c r="P885" i="1"/>
  <c r="X588" i="1"/>
  <c r="Y588" i="1" s="1"/>
  <c r="X525" i="1"/>
  <c r="Y525" i="1" s="1"/>
  <c r="X707" i="1"/>
  <c r="Y707" i="1" s="1"/>
  <c r="X582" i="1"/>
  <c r="Y582" i="1" s="1"/>
  <c r="X559" i="1"/>
  <c r="Y559" i="1" s="1"/>
  <c r="X517" i="1"/>
  <c r="Y517" i="1" s="1"/>
  <c r="X280" i="1"/>
  <c r="Y280" i="1" s="1"/>
  <c r="X713" i="1"/>
  <c r="Y713" i="1" s="1"/>
  <c r="X627" i="1"/>
  <c r="Y627" i="1" s="1"/>
  <c r="X691" i="1"/>
  <c r="Y691" i="1" s="1"/>
  <c r="X747" i="1"/>
  <c r="Y747" i="1" s="1"/>
  <c r="X685" i="1"/>
  <c r="Y685" i="1" s="1"/>
  <c r="X595" i="1"/>
  <c r="Y595" i="1" s="1"/>
  <c r="X717" i="1"/>
  <c r="Y717" i="1" s="1"/>
  <c r="X341" i="1"/>
  <c r="Y341" i="1" s="1"/>
  <c r="X770" i="1"/>
  <c r="Y770" i="1" s="1"/>
  <c r="X695" i="1"/>
  <c r="Y695" i="1" s="1"/>
  <c r="X581" i="1"/>
  <c r="Y581" i="1" s="1"/>
  <c r="X576" i="1"/>
  <c r="Y576" i="1" s="1"/>
  <c r="X822" i="1"/>
  <c r="X7" i="1"/>
  <c r="Y7" i="1" s="1"/>
  <c r="X660" i="1"/>
  <c r="Y660" i="1" s="1"/>
  <c r="X712" i="1"/>
  <c r="Y712" i="1" s="1"/>
  <c r="X521" i="1"/>
  <c r="Y521" i="1" s="1"/>
  <c r="X628" i="1"/>
  <c r="Y628" i="1" s="1"/>
  <c r="X674" i="1"/>
  <c r="Y674" i="1" s="1"/>
  <c r="X307" i="1"/>
  <c r="Y307" i="1" s="1"/>
  <c r="X703" i="1"/>
  <c r="Y703" i="1" s="1"/>
  <c r="X723" i="1"/>
  <c r="Y723" i="1" s="1"/>
  <c r="X673" i="1"/>
  <c r="Y673" i="1" s="1"/>
  <c r="X696" i="1"/>
  <c r="Y696" i="1" s="1"/>
  <c r="X705" i="1"/>
  <c r="Y705" i="1" s="1"/>
  <c r="X764" i="1"/>
  <c r="Y764" i="1" s="1"/>
  <c r="X564" i="1"/>
  <c r="Y564" i="1" s="1"/>
  <c r="X635" i="1"/>
  <c r="Y635" i="1" s="1"/>
  <c r="X626" i="1"/>
  <c r="Y626" i="1" s="1"/>
  <c r="X692" i="1"/>
  <c r="Y692" i="1" s="1"/>
  <c r="X527" i="1"/>
  <c r="Y527" i="1" s="1"/>
  <c r="X511" i="1"/>
  <c r="Y511" i="1" s="1"/>
  <c r="X397" i="1"/>
  <c r="Y397" i="1" s="1"/>
  <c r="X476" i="1"/>
  <c r="Y476" i="1" s="1"/>
  <c r="X515" i="1"/>
  <c r="Y515" i="1" s="1"/>
  <c r="X664" i="1"/>
  <c r="Y664" i="1" s="1"/>
  <c r="X616" i="1"/>
  <c r="Y616" i="1" s="1"/>
  <c r="X698" i="1"/>
  <c r="Y698" i="1" s="1"/>
  <c r="X689" i="1"/>
  <c r="Y689" i="1" s="1"/>
  <c r="X699" i="1"/>
  <c r="Y699" i="1" s="1"/>
  <c r="X649" i="1"/>
  <c r="Y649" i="1" s="1"/>
  <c r="X773" i="1"/>
  <c r="Y773" i="1" s="1"/>
  <c r="X684" i="1"/>
  <c r="Y684" i="1" s="1"/>
  <c r="X752" i="1"/>
  <c r="Y752" i="1" s="1"/>
  <c r="X602" i="1"/>
  <c r="Y602" i="1" s="1"/>
  <c r="X139" i="1"/>
  <c r="Y139" i="1" s="1"/>
  <c r="I323" i="1"/>
  <c r="X323" i="1" s="1"/>
  <c r="Y323" i="1" s="1"/>
  <c r="X330" i="1"/>
  <c r="Y330" i="1" s="1"/>
  <c r="X587" i="1"/>
  <c r="Y587" i="1" s="1"/>
  <c r="I863" i="1"/>
  <c r="X863" i="1" s="1"/>
  <c r="X879" i="1"/>
  <c r="Y879" i="1" s="1"/>
  <c r="X693" i="1"/>
  <c r="Y693" i="1" s="1"/>
  <c r="T822" i="1"/>
  <c r="T820" i="1" s="1"/>
  <c r="W822" i="1"/>
  <c r="V822" i="1"/>
  <c r="V820" i="1" s="1"/>
  <c r="X99" i="1"/>
  <c r="Y99" i="1" s="1"/>
  <c r="X687" i="1"/>
  <c r="Y687" i="1" s="1"/>
  <c r="X558" i="1"/>
  <c r="Y558" i="1" s="1"/>
  <c r="X671" i="1"/>
  <c r="Y671" i="1" s="1"/>
  <c r="X361" i="1"/>
  <c r="Y361" i="1" s="1"/>
  <c r="X545" i="1"/>
  <c r="Y545" i="1" s="1"/>
  <c r="X593" i="1"/>
  <c r="Y593" i="1" s="1"/>
  <c r="X720" i="1"/>
  <c r="Y720" i="1" s="1"/>
  <c r="X86" i="1"/>
  <c r="Y86" i="1" s="1"/>
  <c r="X665" i="1"/>
  <c r="Y665" i="1" s="1"/>
  <c r="X641" i="1"/>
  <c r="Y641" i="1" s="1"/>
  <c r="X663" i="1"/>
  <c r="Y663" i="1" s="1"/>
  <c r="X757" i="1"/>
  <c r="Y757" i="1" s="1"/>
  <c r="X619" i="1"/>
  <c r="Y619" i="1" s="1"/>
  <c r="X669" i="1"/>
  <c r="Y669" i="1" s="1"/>
  <c r="X560" i="1"/>
  <c r="Y560" i="1" s="1"/>
  <c r="X611" i="1"/>
  <c r="Y611" i="1" s="1"/>
  <c r="X659" i="1"/>
  <c r="Y659" i="1" s="1"/>
  <c r="V490" i="1"/>
  <c r="T490" i="1"/>
  <c r="W490" i="1"/>
  <c r="X283" i="1"/>
  <c r="Y283" i="1" s="1"/>
  <c r="X437" i="1"/>
  <c r="Y437" i="1" s="1"/>
  <c r="X540" i="1"/>
  <c r="Y540" i="1" s="1"/>
  <c r="X541" i="1"/>
  <c r="Y541" i="1" s="1"/>
  <c r="X141" i="1"/>
  <c r="Y141" i="1" s="1"/>
  <c r="X760" i="1"/>
  <c r="Y760" i="1" s="1"/>
  <c r="X286" i="1"/>
  <c r="Y286" i="1" s="1"/>
  <c r="X574" i="1"/>
  <c r="Y574" i="1" s="1"/>
  <c r="I774" i="1"/>
  <c r="X775" i="1"/>
  <c r="Y775" i="1" s="1"/>
  <c r="I820" i="1"/>
  <c r="X820" i="1" s="1"/>
  <c r="X653" i="1"/>
  <c r="Y653" i="1" s="1"/>
  <c r="X634" i="1"/>
  <c r="Y634" i="1" s="1"/>
  <c r="X751" i="1"/>
  <c r="Y751" i="1" s="1"/>
  <c r="X589" i="1"/>
  <c r="Y589" i="1" s="1"/>
  <c r="X734" i="1"/>
  <c r="Y734" i="1" s="1"/>
  <c r="X661" i="1"/>
  <c r="Y661" i="1" s="1"/>
  <c r="X607" i="1"/>
  <c r="Y607" i="1" s="1"/>
  <c r="X657" i="1"/>
  <c r="Y657" i="1" s="1"/>
  <c r="X554" i="1"/>
  <c r="Y554" i="1" s="1"/>
  <c r="X598" i="1"/>
  <c r="Y598" i="1" s="1"/>
  <c r="X716" i="1"/>
  <c r="Y716" i="1" s="1"/>
  <c r="X730" i="1"/>
  <c r="Y730" i="1" s="1"/>
  <c r="W810" i="1"/>
  <c r="V810" i="1"/>
  <c r="V800" i="1" s="1"/>
  <c r="T810" i="1"/>
  <c r="T800" i="1" s="1"/>
  <c r="W432" i="1"/>
  <c r="V432" i="1"/>
  <c r="T432" i="1"/>
  <c r="I418" i="1"/>
  <c r="X418" i="1" s="1"/>
  <c r="X422" i="1"/>
  <c r="X621" i="1"/>
  <c r="Y621" i="1" s="1"/>
  <c r="X570" i="1"/>
  <c r="Y570" i="1" s="1"/>
  <c r="X366" i="1"/>
  <c r="Y366" i="1" s="1"/>
  <c r="X722" i="1"/>
  <c r="Y722" i="1" s="1"/>
  <c r="X683" i="1"/>
  <c r="Y683" i="1" s="1"/>
  <c r="X340" i="1"/>
  <c r="Y340" i="1" s="1"/>
  <c r="X448" i="1"/>
  <c r="Y448" i="1" s="1"/>
  <c r="X599" i="1"/>
  <c r="Y599" i="1" s="1"/>
  <c r="X675" i="1"/>
  <c r="Y675" i="1" s="1"/>
  <c r="X537" i="1"/>
  <c r="Y537" i="1" s="1"/>
  <c r="X754" i="1"/>
  <c r="Y754" i="1" s="1"/>
  <c r="X565" i="1"/>
  <c r="Y565" i="1" s="1"/>
  <c r="X583" i="1"/>
  <c r="Y583" i="1" s="1"/>
  <c r="X710" i="1"/>
  <c r="Y710" i="1" s="1"/>
  <c r="X594" i="1"/>
  <c r="Y594" i="1" s="1"/>
  <c r="X690" i="1"/>
  <c r="Y690" i="1" s="1"/>
  <c r="X547" i="1"/>
  <c r="Y547" i="1" s="1"/>
  <c r="X704" i="1"/>
  <c r="Y704" i="1" s="1"/>
  <c r="X646" i="1"/>
  <c r="Y646" i="1" s="1"/>
  <c r="X682" i="1"/>
  <c r="Y682" i="1" s="1"/>
  <c r="X573" i="1"/>
  <c r="Y573" i="1" s="1"/>
  <c r="X632" i="1"/>
  <c r="Y632" i="1" s="1"/>
  <c r="X624" i="1"/>
  <c r="Y624" i="1" s="1"/>
  <c r="T843" i="1"/>
  <c r="T841" i="1" s="1"/>
  <c r="W843" i="1"/>
  <c r="V843" i="1"/>
  <c r="V841" i="1" s="1"/>
  <c r="X265" i="1"/>
  <c r="Y265" i="1" s="1"/>
  <c r="I800" i="1"/>
  <c r="X800" i="1" s="1"/>
  <c r="X810" i="1"/>
  <c r="X362" i="1"/>
  <c r="Y362" i="1" s="1"/>
  <c r="X724" i="1"/>
  <c r="Y724" i="1" s="1"/>
  <c r="X284" i="1"/>
  <c r="Y284" i="1" s="1"/>
  <c r="W489" i="1"/>
  <c r="V489" i="1"/>
  <c r="T489" i="1"/>
  <c r="T484" i="1" s="1"/>
  <c r="X282" i="1"/>
  <c r="Y282" i="1" s="1"/>
  <c r="X532" i="1"/>
  <c r="Y532" i="1" s="1"/>
  <c r="I189" i="1"/>
  <c r="X189" i="1" s="1"/>
  <c r="Y189" i="1" s="1"/>
  <c r="X203" i="1"/>
  <c r="Y203" i="1" s="1"/>
  <c r="X612" i="1"/>
  <c r="Y612" i="1" s="1"/>
  <c r="X638" i="1"/>
  <c r="Y638" i="1" s="1"/>
  <c r="X524" i="1"/>
  <c r="Y524" i="1" s="1"/>
  <c r="I498" i="1"/>
  <c r="X498" i="1" s="1"/>
  <c r="X502" i="1"/>
  <c r="H424" i="1"/>
  <c r="H365" i="1" s="1"/>
  <c r="X648" i="1"/>
  <c r="Y648" i="1" s="1"/>
  <c r="X697" i="1"/>
  <c r="Y697" i="1" s="1"/>
  <c r="T422" i="1"/>
  <c r="T418" i="1" s="1"/>
  <c r="V422" i="1"/>
  <c r="V418" i="1" s="1"/>
  <c r="W422" i="1"/>
  <c r="W418" i="1" s="1"/>
  <c r="X718" i="1"/>
  <c r="Y718" i="1" s="1"/>
  <c r="X772" i="1"/>
  <c r="Y772" i="1" s="1"/>
  <c r="X563" i="1"/>
  <c r="Y563" i="1" s="1"/>
  <c r="X686" i="1"/>
  <c r="Y686" i="1" s="1"/>
  <c r="I841" i="1"/>
  <c r="X841" i="1" s="1"/>
  <c r="X852" i="1"/>
  <c r="Y852" i="1" s="1"/>
  <c r="X536" i="1"/>
  <c r="Y536" i="1" s="1"/>
  <c r="X116" i="1"/>
  <c r="Y116" i="1" s="1"/>
  <c r="X520" i="1"/>
  <c r="Y520" i="1" s="1"/>
  <c r="X444" i="1"/>
  <c r="Y444" i="1" s="1"/>
  <c r="X776" i="1"/>
  <c r="Y776" i="1" s="1"/>
  <c r="X543" i="1"/>
  <c r="Y543" i="1" s="1"/>
  <c r="X711" i="1"/>
  <c r="Y711" i="1" s="1"/>
  <c r="X204" i="1"/>
  <c r="Y204" i="1" s="1"/>
  <c r="X768" i="1"/>
  <c r="Y768" i="1" s="1"/>
  <c r="X655" i="1"/>
  <c r="Y655" i="1" s="1"/>
  <c r="I484" i="1"/>
  <c r="X484" i="1" s="1"/>
  <c r="X490" i="1"/>
  <c r="X745" i="1"/>
  <c r="Y745" i="1" s="1"/>
  <c r="X620" i="1"/>
  <c r="Y620" i="1" s="1"/>
  <c r="X756" i="1"/>
  <c r="Y756" i="1" s="1"/>
  <c r="X668" i="1"/>
  <c r="Y668" i="1" s="1"/>
  <c r="X623" i="1"/>
  <c r="Y623" i="1" s="1"/>
  <c r="X743" i="1"/>
  <c r="Y743" i="1" s="1"/>
  <c r="X843" i="1"/>
  <c r="I424" i="1"/>
  <c r="X424" i="1" s="1"/>
  <c r="X432" i="1"/>
  <c r="X519" i="1"/>
  <c r="Y519" i="1" s="1"/>
  <c r="X670" i="1"/>
  <c r="Y670" i="1" s="1"/>
  <c r="X643" i="1"/>
  <c r="Y643" i="1" s="1"/>
  <c r="X667" i="1"/>
  <c r="Y667" i="1" s="1"/>
  <c r="X733" i="1"/>
  <c r="Y733" i="1" s="1"/>
  <c r="X738" i="1"/>
  <c r="Y738" i="1" s="1"/>
  <c r="X614" i="1"/>
  <c r="Y614" i="1" s="1"/>
  <c r="X744" i="1"/>
  <c r="Y744" i="1" s="1"/>
  <c r="X741" i="1"/>
  <c r="Y741" i="1" s="1"/>
  <c r="X651" i="1"/>
  <c r="Y651" i="1" s="1"/>
  <c r="X605" i="1"/>
  <c r="Y605" i="1" s="1"/>
  <c r="X731" i="1"/>
  <c r="Y731" i="1" s="1"/>
  <c r="P104" i="1"/>
  <c r="W882" i="1"/>
  <c r="T882" i="1"/>
  <c r="T863" i="1" s="1"/>
  <c r="V882" i="1"/>
  <c r="V863" i="1" s="1"/>
  <c r="W502" i="1"/>
  <c r="V502" i="1"/>
  <c r="V498" i="1" s="1"/>
  <c r="T502" i="1"/>
  <c r="T498" i="1" s="1"/>
  <c r="X491" i="1"/>
  <c r="Y491" i="1" s="1"/>
  <c r="X550" i="1"/>
  <c r="Y550" i="1" s="1"/>
  <c r="X514" i="1"/>
  <c r="Y514" i="1" s="1"/>
  <c r="X688" i="1"/>
  <c r="Y688" i="1" s="1"/>
  <c r="X637" i="1"/>
  <c r="Y637" i="1" s="1"/>
  <c r="X658" i="1"/>
  <c r="Y658" i="1" s="1"/>
  <c r="X662" i="1"/>
  <c r="Y662" i="1" s="1"/>
  <c r="X725" i="1"/>
  <c r="Y725" i="1" s="1"/>
  <c r="X636" i="1"/>
  <c r="Y636" i="1" s="1"/>
  <c r="X679" i="1"/>
  <c r="Y679" i="1" s="1"/>
  <c r="X759" i="1"/>
  <c r="Y759" i="1" s="1"/>
  <c r="X709" i="1"/>
  <c r="Y709" i="1" s="1"/>
  <c r="X608" i="1"/>
  <c r="Y608" i="1" s="1"/>
  <c r="X732" i="1"/>
  <c r="Y732" i="1" s="1"/>
  <c r="X729" i="1"/>
  <c r="Y729" i="1" s="1"/>
  <c r="X577" i="1"/>
  <c r="Y577" i="1" s="1"/>
  <c r="X591" i="1"/>
  <c r="Y591" i="1" s="1"/>
  <c r="X719" i="1"/>
  <c r="Y719" i="1" s="1"/>
  <c r="X766" i="1"/>
  <c r="Y766" i="1" s="1"/>
  <c r="X601" i="1"/>
  <c r="Y601" i="1" s="1"/>
  <c r="W428" i="1"/>
  <c r="Y428" i="1" s="1"/>
  <c r="V428" i="1"/>
  <c r="T428" i="1"/>
  <c r="I885" i="1"/>
  <c r="X885" i="1" s="1"/>
  <c r="Y885" i="1" s="1"/>
  <c r="P784" i="1"/>
  <c r="P5" i="1"/>
  <c r="O424" i="1"/>
  <c r="O365" i="1" s="1"/>
  <c r="P331" i="1"/>
  <c r="M885" i="1"/>
  <c r="P226" i="1"/>
  <c r="P799" i="1"/>
  <c r="P504" i="1"/>
  <c r="P510" i="1"/>
  <c r="P553" i="1"/>
  <c r="P531" i="1"/>
  <c r="P647" i="1"/>
  <c r="P535" i="1"/>
  <c r="O863" i="1"/>
  <c r="O799" i="1" s="1"/>
  <c r="P516" i="1"/>
  <c r="M799" i="1"/>
  <c r="P763" i="1"/>
  <c r="F484" i="1"/>
  <c r="M365" i="1"/>
  <c r="P774" i="1"/>
  <c r="P592" i="1"/>
  <c r="P630" i="1"/>
  <c r="I553" i="1"/>
  <c r="I630" i="1"/>
  <c r="I226" i="1"/>
  <c r="I592" i="1"/>
  <c r="H841" i="1"/>
  <c r="F885" i="1"/>
  <c r="F424" i="1"/>
  <c r="H863" i="1"/>
  <c r="I647" i="1"/>
  <c r="I104" i="1"/>
  <c r="I331" i="1"/>
  <c r="I784" i="1"/>
  <c r="X784" i="1" s="1"/>
  <c r="Y784" i="1" s="1"/>
  <c r="I5" i="1"/>
  <c r="X5" i="1" s="1"/>
  <c r="Y5" i="1" s="1"/>
  <c r="I531" i="1"/>
  <c r="X531" i="1" s="1"/>
  <c r="Y531" i="1" s="1"/>
  <c r="I763" i="1"/>
  <c r="F799" i="1"/>
  <c r="I535" i="1"/>
  <c r="I510" i="1"/>
  <c r="I516" i="1"/>
  <c r="X516" i="1" s="1"/>
  <c r="Y516" i="1" s="1"/>
  <c r="I504" i="1"/>
  <c r="Y418" i="1" l="1"/>
  <c r="X774" i="1"/>
  <c r="Y774" i="1" s="1"/>
  <c r="X630" i="1"/>
  <c r="Y630" i="1" s="1"/>
  <c r="X553" i="1"/>
  <c r="Y553" i="1" s="1"/>
  <c r="T424" i="1"/>
  <c r="X504" i="1"/>
  <c r="Y504" i="1" s="1"/>
  <c r="X510" i="1"/>
  <c r="Y510" i="1" s="1"/>
  <c r="X535" i="1"/>
  <c r="Y535" i="1" s="1"/>
  <c r="T799" i="1"/>
  <c r="I799" i="1"/>
  <c r="X647" i="1"/>
  <c r="Y647" i="1" s="1"/>
  <c r="Y489" i="1"/>
  <c r="W484" i="1"/>
  <c r="Y432" i="1"/>
  <c r="V799" i="1"/>
  <c r="Y810" i="1"/>
  <c r="W800" i="1"/>
  <c r="Y490" i="1"/>
  <c r="X592" i="1"/>
  <c r="Y592" i="1" s="1"/>
  <c r="Y882" i="1"/>
  <c r="W863" i="1"/>
  <c r="Y863" i="1" s="1"/>
  <c r="X799" i="1"/>
  <c r="Y484" i="1"/>
  <c r="W820" i="1"/>
  <c r="Y820" i="1" s="1"/>
  <c r="Y822" i="1"/>
  <c r="X763" i="1"/>
  <c r="Y763" i="1" s="1"/>
  <c r="X226" i="1"/>
  <c r="Y226" i="1" s="1"/>
  <c r="Y843" i="1"/>
  <c r="W841" i="1"/>
  <c r="Y841" i="1" s="1"/>
  <c r="V424" i="1"/>
  <c r="Y502" i="1"/>
  <c r="W498" i="1"/>
  <c r="Y498" i="1" s="1"/>
  <c r="Y422" i="1"/>
  <c r="X331" i="1"/>
  <c r="Y331" i="1" s="1"/>
  <c r="W424" i="1"/>
  <c r="Y424" i="1" s="1"/>
  <c r="T365" i="1"/>
  <c r="T899" i="1" s="1"/>
  <c r="X104" i="1"/>
  <c r="Y104" i="1" s="1"/>
  <c r="V484" i="1"/>
  <c r="F365" i="1"/>
  <c r="F899" i="1" s="1"/>
  <c r="P365" i="1"/>
  <c r="P901" i="1"/>
  <c r="O899" i="1"/>
  <c r="M899" i="1"/>
  <c r="H799" i="1"/>
  <c r="H899" i="1" s="1"/>
  <c r="P899" i="1"/>
  <c r="I365" i="1"/>
  <c r="V365" i="1" l="1"/>
  <c r="V899" i="1" s="1"/>
  <c r="Y800" i="1"/>
  <c r="W799" i="1"/>
  <c r="Y799" i="1" s="1"/>
  <c r="W365" i="1"/>
  <c r="I901" i="1"/>
  <c r="X365" i="1"/>
  <c r="I899" i="1"/>
  <c r="W901" i="1" l="1"/>
  <c r="W899" i="1"/>
  <c r="Y365" i="1"/>
  <c r="P903" i="1"/>
  <c r="W900" i="1"/>
  <c r="W902" i="1" l="1"/>
  <c r="I905" i="2"/>
  <c r="K909" i="2" s="1"/>
</calcChain>
</file>

<file path=xl/sharedStrings.xml><?xml version="1.0" encoding="utf-8"?>
<sst xmlns="http://schemas.openxmlformats.org/spreadsheetml/2006/main" count="5250" uniqueCount="1623">
  <si>
    <t>Стоимость работ, руб. с НДС</t>
  </si>
  <si>
    <t>Стоимость материалов, руб. с НДС</t>
  </si>
  <si>
    <t>№</t>
  </si>
  <si>
    <t>Наименовение</t>
  </si>
  <si>
    <t>Ед.изм</t>
  </si>
  <si>
    <t>Кол-во</t>
  </si>
  <si>
    <t>за ед.</t>
  </si>
  <si>
    <t>Итого</t>
  </si>
  <si>
    <t>Итого, руб. с НДС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</si>
  <si>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</si>
  <si>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</si>
  <si>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</si>
  <si>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1.1.1</t>
  </si>
  <si>
    <t>Демонтажные работы</t>
  </si>
  <si>
    <t>1.1.1.1</t>
  </si>
  <si>
    <t>Частичный демонтаж крестовых связей</t>
  </si>
  <si>
    <t>тн</t>
  </si>
  <si>
    <t>1.1.1.2</t>
  </si>
  <si>
    <t>Демонтаж сэндвич панелей</t>
  </si>
  <si>
    <t>м2</t>
  </si>
  <si>
    <t>1.1.3</t>
  </si>
  <si>
    <t>Устройство сэндвич панелей</t>
  </si>
  <si>
    <t>1.1.4</t>
  </si>
  <si>
    <t>Устройство перегородок</t>
  </si>
  <si>
    <t>1.1.4.1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</si>
  <si>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</si>
  <si>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1.1.4.2</t>
  </si>
  <si>
    <t>Устройство отверстий под воздуховоды</t>
  </si>
  <si>
    <t>шт</t>
  </si>
  <si>
    <t>1.1.5</t>
  </si>
  <si>
    <t>Отделка потолков помещений</t>
  </si>
  <si>
    <t>1.1.5.1</t>
  </si>
  <si>
    <t>Подвесной потолок системы "Армстронг"</t>
  </si>
  <si>
    <t>1.1.5.2</t>
  </si>
  <si>
    <t>Подвесной потолок системы с шумоглушением</t>
  </si>
  <si>
    <t>1.1.5.3</t>
  </si>
  <si>
    <t>Реечный алюминиевый потолок</t>
  </si>
  <si>
    <t>1.1.6</t>
  </si>
  <si>
    <t>Полы помещений</t>
  </si>
  <si>
    <t>1.1.6.1</t>
  </si>
  <si>
    <t>Очистка поверхности от грязи и мусора</t>
  </si>
  <si>
    <t>1.1.6.2</t>
  </si>
  <si>
    <t>Устройство пола из бетона кл. В25 толщиной до 100 мм</t>
  </si>
  <si>
    <t>м3</t>
  </si>
  <si>
    <t>1.1.6.3</t>
  </si>
  <si>
    <t>Керамогранитная плитка</t>
  </si>
  <si>
    <t>1.1.6.5</t>
  </si>
  <si>
    <t>Коммерческий линолеум (33-34 кл.)</t>
  </si>
  <si>
    <t>1.1.6.6</t>
  </si>
  <si>
    <t>Гидроизоляция Гидроизол</t>
  </si>
  <si>
    <t>1.1.6.7</t>
  </si>
  <si>
    <t>Наливной пол толщиной до 50мм</t>
  </si>
  <si>
    <t>1.1.6.9</t>
  </si>
  <si>
    <t>Наливной пол толщиной до 45мм армированный сеткой d4 В500 100х100</t>
  </si>
  <si>
    <t>1.1.6.10</t>
  </si>
  <si>
    <t>Грунтовка поверхностей перед финишным покрытием</t>
  </si>
  <si>
    <t>1.1.7</t>
  </si>
  <si>
    <t>Отделка стен помещений</t>
  </si>
  <si>
    <t>1.1.8</t>
  </si>
  <si>
    <t>Установка потивопожарных окон</t>
  </si>
  <si>
    <t>1.1.9</t>
  </si>
  <si>
    <t>Установка внутренних окон</t>
  </si>
  <si>
    <t>1.1.10</t>
  </si>
  <si>
    <t>Установка потивопожарных дверей</t>
  </si>
  <si>
    <t>1.1.11</t>
  </si>
  <si>
    <t>Лестничная клетка</t>
  </si>
  <si>
    <t>1.1.12</t>
  </si>
  <si>
    <t>Устройство перекрытия</t>
  </si>
  <si>
    <t>1.1.13</t>
  </si>
  <si>
    <t>Пол АБК</t>
  </si>
  <si>
    <t>1.1.14</t>
  </si>
  <si>
    <t>Прорезка проёмов дверных и оконных</t>
  </si>
  <si>
    <t>1.1.16</t>
  </si>
  <si>
    <t>Проходка воздуховодов сквозь кровлю АБК</t>
  </si>
  <si>
    <t>1.1.17</t>
  </si>
  <si>
    <t>Устройство мк отверстий диам. 400 мм в покрытии здания</t>
  </si>
  <si>
    <t>1.1.18</t>
  </si>
  <si>
    <t>Устройство дверного проёма в стене цеха (пож.выход)</t>
  </si>
  <si>
    <t>1.1.19</t>
  </si>
  <si>
    <t>Дополнительные работы</t>
  </si>
  <si>
    <t>1.1.19.1</t>
  </si>
  <si>
    <t>Обшивка стен Гипсокартон ГКЛ толщиной 12,5 мм в 2 слоя</t>
  </si>
  <si>
    <t>1.1.19.2</t>
  </si>
  <si>
    <t>Перенос дверных проёмов</t>
  </si>
  <si>
    <t>1.1.19.3</t>
  </si>
  <si>
    <t>Обрамление оконных проёмов</t>
  </si>
  <si>
    <t>1.1.19.4</t>
  </si>
  <si>
    <t>Демонтаж и монтаж временных ворот</t>
  </si>
  <si>
    <t>1.1.20</t>
  </si>
  <si>
    <t>Монтаж фасоных элементов</t>
  </si>
  <si>
    <t> </t>
  </si>
  <si>
    <t>1.1.20.1</t>
  </si>
  <si>
    <t>Монтаж фасоного элемента Дз-1</t>
  </si>
  <si>
    <t>м.п.</t>
  </si>
  <si>
    <t>1.1.20.2</t>
  </si>
  <si>
    <t>Монтаж фасоного элемента Дз-2</t>
  </si>
  <si>
    <t>1.1.20.3</t>
  </si>
  <si>
    <t>Монтаж фасоного элемента Дз-3</t>
  </si>
  <si>
    <t>1.1.20.4</t>
  </si>
  <si>
    <t>Монтаж фасоного элемента Дз-4</t>
  </si>
  <si>
    <t>1.1.20.5</t>
  </si>
  <si>
    <t>Монтаж фасоного элемента Дз-5</t>
  </si>
  <si>
    <t>1.1.20.6</t>
  </si>
  <si>
    <t>Монтаж колонн (усиление перегородок)</t>
  </si>
  <si>
    <t>1.1.20.7</t>
  </si>
  <si>
    <t>Демонтаж ГКЛ 2 слоя</t>
  </si>
  <si>
    <t>1.1.20.8</t>
  </si>
  <si>
    <t>Монтаж профильной трубы 40х40</t>
  </si>
  <si>
    <t>1.1.20.9</t>
  </si>
  <si>
    <t>Монтаж ГКЛ 2 слоя</t>
  </si>
  <si>
    <t>1.1.20.10</t>
  </si>
  <si>
    <t>Увеличение дверных проёмов</t>
  </si>
  <si>
    <t>1.1.20.11</t>
  </si>
  <si>
    <t>1.1.20.12</t>
  </si>
  <si>
    <t>Усиление площадки лестничного марша</t>
  </si>
  <si>
    <t>1.1.20.13</t>
  </si>
  <si>
    <t>Устройство стен из газобетонных блоков</t>
  </si>
  <si>
    <t>1.1.20.14</t>
  </si>
  <si>
    <t>Облицовка ступеней плиткой на лестнечной клетке</t>
  </si>
  <si>
    <t>1.1.20.15</t>
  </si>
  <si>
    <t>Штукатурка откосов Ролл ворот в цеху</t>
  </si>
  <si>
    <t>1.1.21</t>
  </si>
  <si>
    <t xml:space="preserve">  Установка пластиковых дверей</t>
  </si>
  <si>
    <t>1.1.22</t>
  </si>
  <si>
    <t>Демонтаж перегородок ГКЛВ перед кладкой газоблока</t>
  </si>
  <si>
    <t>1.1.23</t>
  </si>
  <si>
    <t>Монтаж перегородок после кладки газоблока</t>
  </si>
  <si>
    <t>1.1.24</t>
  </si>
  <si>
    <t>Зашивка дверного проема и ригеля ГКЛ</t>
  </si>
  <si>
    <t>1.1.25</t>
  </si>
  <si>
    <t>Устройство и обрамление дверных проемов</t>
  </si>
  <si>
    <t>1.1.26</t>
  </si>
  <si>
    <t>Окраска крестовых связей за 2 раза</t>
  </si>
  <si>
    <t>1.1.27</t>
  </si>
  <si>
    <t>Увеличение проходки в покрытии АБК 1300х1000</t>
  </si>
  <si>
    <t>1.1.28</t>
  </si>
  <si>
    <t>Увеличение проходки в покрытии АБК 700х700</t>
  </si>
  <si>
    <t>1.1.29</t>
  </si>
  <si>
    <t>Увеличение проходки в покрытии АБК 900х600</t>
  </si>
  <si>
    <t>1.1.30</t>
  </si>
  <si>
    <t>Увеличение проходки в покрытии АБК 350х350</t>
  </si>
  <si>
    <t>1.1.31</t>
  </si>
  <si>
    <t>Увеличение проходки в покрытии АБК 300х300</t>
  </si>
  <si>
    <t>1.1.32</t>
  </si>
  <si>
    <t>Увеличение проходки в покрытии АБК 200х200</t>
  </si>
  <si>
    <t>1.1.33</t>
  </si>
  <si>
    <t>Устройство проходоки в плите перекрытия АБК 1300х1000</t>
  </si>
  <si>
    <t>1.1.34</t>
  </si>
  <si>
    <t>Устройство проходоки в плите перекрытия АБК 650х650</t>
  </si>
  <si>
    <t>1.1.35</t>
  </si>
  <si>
    <t>Устройство проходоки в плите перекрытия АБК 600х500</t>
  </si>
  <si>
    <t>1.1.36</t>
  </si>
  <si>
    <t>Устройство проходоки в стене ГКЛ  АБК 800х600</t>
  </si>
  <si>
    <t>1.1.37</t>
  </si>
  <si>
    <t>Устройство проходоки в стене ГКЛ АБК 500х400</t>
  </si>
  <si>
    <t>1.1.38</t>
  </si>
  <si>
    <t>Проходки в стене сэндвича 860х660</t>
  </si>
  <si>
    <t>1.1.39</t>
  </si>
  <si>
    <t xml:space="preserve">Устройство ревизионных лючков 500х500 с врезкой замка </t>
  </si>
  <si>
    <t>1.1.40</t>
  </si>
  <si>
    <t>Окраска металлической лестницы</t>
  </si>
  <si>
    <t>1.1.41</t>
  </si>
  <si>
    <t>Заполнение пространства между перегородками и профильным листом</t>
  </si>
  <si>
    <t>1.1.42</t>
  </si>
  <si>
    <t>Заполнение пространства между несущим двутавром и плитой перекрытия газоблоком на пену 31 м.п. 1,85 м3.</t>
  </si>
  <si>
    <t>1.1.43</t>
  </si>
  <si>
    <t>Устройство армирования пола сеткой арм. Ш6 А500С ячейкой 150х150 мм</t>
  </si>
  <si>
    <t>т</t>
  </si>
  <si>
    <t>1.1.44</t>
  </si>
  <si>
    <t>Пандус металлический</t>
  </si>
  <si>
    <t>шт.</t>
  </si>
  <si>
    <t>1.1.45</t>
  </si>
  <si>
    <t>Монтаж фасоного элемента над окном лестничной клетки</t>
  </si>
  <si>
    <t>1.1.46</t>
  </si>
  <si>
    <t>Заделка мест прохода инженерных коммуникаций</t>
  </si>
  <si>
    <t>1.1.47</t>
  </si>
  <si>
    <t>Финальный клининг</t>
  </si>
  <si>
    <t>1.2</t>
  </si>
  <si>
    <t>130-23-АС1 Архитектурно-строительные решения</t>
  </si>
  <si>
    <t>1.2.1</t>
  </si>
  <si>
    <t>Металлоконструкции огрунтованные КМ</t>
  </si>
  <si>
    <t>1.2.1.1</t>
  </si>
  <si>
    <t>Монтаж фахверковых стоек массой до 1,0 т.</t>
  </si>
  <si>
    <t>т.</t>
  </si>
  <si>
    <t>1.2.1.2</t>
  </si>
  <si>
    <t>Монтаж распорок, ригелей, в том числе: 
Профили стальные гнутые замкнутые квадратные 100х4</t>
  </si>
  <si>
    <t>1.2.2</t>
  </si>
  <si>
    <t>Окраска металлоконструкций</t>
  </si>
  <si>
    <t>1.2.2.1</t>
  </si>
  <si>
    <t xml:space="preserve">Устройство огнезащитной краски по металлу </t>
  </si>
  <si>
    <t>1.2.3</t>
  </si>
  <si>
    <t>Крепление металлоконструкций</t>
  </si>
  <si>
    <t>1.2.3.1</t>
  </si>
  <si>
    <t xml:space="preserve">Сверление отверстий в железобетонных конструкциях </t>
  </si>
  <si>
    <t>1.2.3.2</t>
  </si>
  <si>
    <t>Устройство высокопрочных анкеров, закладных</t>
  </si>
  <si>
    <t>компл.</t>
  </si>
  <si>
    <t>1.2.5</t>
  </si>
  <si>
    <t>Устройство перегородки</t>
  </si>
  <si>
    <t>1.2.5.1</t>
  </si>
  <si>
    <t>Стеновые сэндвич-панели 100-1000-Г-Г</t>
  </si>
  <si>
    <t>1.2.6</t>
  </si>
  <si>
    <t>Устройство бетонного плинтуса</t>
  </si>
  <si>
    <t>1.2.6.1</t>
  </si>
  <si>
    <t xml:space="preserve">Устройство плинтуса из фасонного элемента </t>
  </si>
  <si>
    <t>м/п</t>
  </si>
  <si>
    <t>1.3</t>
  </si>
  <si>
    <t>130-23-ВК Внутренние трубопроводы</t>
  </si>
  <si>
    <t>1.3.1</t>
  </si>
  <si>
    <t>Хозяйственно-питьевой водопровод В1.</t>
  </si>
  <si>
    <t>сис</t>
  </si>
  <si>
    <t>1.3.2</t>
  </si>
  <si>
    <t>Горячее водоснабжение (Т3, Т4)</t>
  </si>
  <si>
    <t>1.3.3</t>
  </si>
  <si>
    <t>Противопожарный водопровод, В2</t>
  </si>
  <si>
    <t>1.3.4</t>
  </si>
  <si>
    <t>Бытовая канализация К1</t>
  </si>
  <si>
    <t>1.4</t>
  </si>
  <si>
    <t>130-23-ПС Пожарная сигнализация</t>
  </si>
  <si>
    <t>1.4.1</t>
  </si>
  <si>
    <t>Сервер "Орион Про"</t>
  </si>
  <si>
    <t>1.4.2</t>
  </si>
  <si>
    <t>Шкаф пожарной сигнализации</t>
  </si>
  <si>
    <t>1.4.3</t>
  </si>
  <si>
    <t>Монтажный комплект</t>
  </si>
  <si>
    <t>1.4.5</t>
  </si>
  <si>
    <t>Прибор приемно-контрольный и управления пожарный</t>
  </si>
  <si>
    <t>1.4.6</t>
  </si>
  <si>
    <t>Аккумулятор 12 В, 17 А/ч</t>
  </si>
  <si>
    <t>1.4.7</t>
  </si>
  <si>
    <t>Пульт контроля и управления</t>
  </si>
  <si>
    <t>1.4.8</t>
  </si>
  <si>
    <t>Контроллер двухпроводной линиии связи</t>
  </si>
  <si>
    <t>1.4.9</t>
  </si>
  <si>
    <t>Блок контрольно-пусковой</t>
  </si>
  <si>
    <t>1.4.10</t>
  </si>
  <si>
    <t>Извещатель пожарный дымовой оптико-электронный аналого-адресный</t>
  </si>
  <si>
    <t>1.4.11</t>
  </si>
  <si>
    <t>Извещатель пожарный линейный однопозиционный адресный</t>
  </si>
  <si>
    <t>1.4.11.1</t>
  </si>
  <si>
    <t>Демонтаж и перенос Извещателя пожарного линейного в комплекте с отражателем</t>
  </si>
  <si>
    <t>1.4.12</t>
  </si>
  <si>
    <t>Траверса 30х17 мм</t>
  </si>
  <si>
    <t>м.</t>
  </si>
  <si>
    <t>1.4.13</t>
  </si>
  <si>
    <t>Извещатель пожарный ручной адресный</t>
  </si>
  <si>
    <t>1.4.14</t>
  </si>
  <si>
    <t>Аккумулятор 12 В, 40 А/ч</t>
  </si>
  <si>
    <t>1.4.15</t>
  </si>
  <si>
    <t>Источник питания резервированный</t>
  </si>
  <si>
    <t>1.4.16</t>
  </si>
  <si>
    <t>Аккумулятор 12 В, 7 А/ч</t>
  </si>
  <si>
    <t>1.4.17</t>
  </si>
  <si>
    <t>Блок контроля и индикации</t>
  </si>
  <si>
    <t>1.4.18</t>
  </si>
  <si>
    <t>Блок разветвительно-изолирующий</t>
  </si>
  <si>
    <t>1.4.19</t>
  </si>
  <si>
    <t>Преобразователь интерфейсов</t>
  </si>
  <si>
    <t>1.4.20</t>
  </si>
  <si>
    <t>Патч-корд волоконно-оптический LC/UPC-LC/UPC 50 м</t>
  </si>
  <si>
    <t>1.4.21</t>
  </si>
  <si>
    <t>Патч-корд волоконно-оптический LC/UPC-LC/UPC 1 м</t>
  </si>
  <si>
    <t>1.4.22</t>
  </si>
  <si>
    <t>Устройство коммутационное</t>
  </si>
  <si>
    <t>1.4.23</t>
  </si>
  <si>
    <t>Оповещатель охранно-пожарный световой (табло) ЛЮКС-24 "Выход"</t>
  </si>
  <si>
    <t>1.4.24</t>
  </si>
  <si>
    <t>Оповещатель охранно-пожарный световой (табло) ЛЮКС-24 "Стрелка влево"</t>
  </si>
  <si>
    <t>1.4.25</t>
  </si>
  <si>
    <t>Оповещатель охранно-пожарный световой (табло) ЛЮКС-24 "Стрелка вправо"</t>
  </si>
  <si>
    <t>1.4.26</t>
  </si>
  <si>
    <t>Оповещатель охранно-пожарный звуковой Маяк-24-ЗМ2</t>
  </si>
  <si>
    <t>1.4.27</t>
  </si>
  <si>
    <t>Комбинированный оповещатель со стробовспышкой Г-24КПР</t>
  </si>
  <si>
    <t>1.4.28</t>
  </si>
  <si>
    <t>Оповещатель охранно-пожарный комбинированный свето-звуковой Маяк-24-КПМ2</t>
  </si>
  <si>
    <t>1.4.29</t>
  </si>
  <si>
    <t>Саморез со сверлом</t>
  </si>
  <si>
    <t>1.4.30</t>
  </si>
  <si>
    <t>Модуль подключения нагрузки</t>
  </si>
  <si>
    <t>1.4.31</t>
  </si>
  <si>
    <t>Блок сигнально-пусковой адресный</t>
  </si>
  <si>
    <t>1.4.32</t>
  </si>
  <si>
    <t>Кнопка "ТЕСТ"</t>
  </si>
  <si>
    <t>1.4.33</t>
  </si>
  <si>
    <t>Шкаф контрольно пусковой ШКП-10RS (М)</t>
  </si>
  <si>
    <t>1.4.34</t>
  </si>
  <si>
    <t>Шкаф контрольно пусковой ШКП-18RS (М)</t>
  </si>
  <si>
    <t>1.4.35</t>
  </si>
  <si>
    <t>Легкая консоль для лотков с основанием 100 мм</t>
  </si>
  <si>
    <t>1.4.36</t>
  </si>
  <si>
    <t>Гайка М6</t>
  </si>
  <si>
    <t>1.4.37</t>
  </si>
  <si>
    <t>Болт М6</t>
  </si>
  <si>
    <t>1.4.38</t>
  </si>
  <si>
    <t>Лоток перфорированный 100х50х3000</t>
  </si>
  <si>
    <t>м</t>
  </si>
  <si>
    <t>1.4.39</t>
  </si>
  <si>
    <t>Перегородка для лотка</t>
  </si>
  <si>
    <t>1.4.40</t>
  </si>
  <si>
    <t>Крышка с заземлением на лоток основание 100 L3000</t>
  </si>
  <si>
    <t>1.4.41</t>
  </si>
  <si>
    <t>Угол CPO 90 горизонтальный 90° 100х50</t>
  </si>
  <si>
    <t>1.4.42</t>
  </si>
  <si>
    <t>Угол CS 90 вертикальный внутренний 90° 100х50</t>
  </si>
  <si>
    <t>1.4.43</t>
  </si>
  <si>
    <t>Лоток 50х50 L=3000 перфорированный</t>
  </si>
  <si>
    <t>1.4.44</t>
  </si>
  <si>
    <t>Крышка с заземлением на лоток основание 50 L3000</t>
  </si>
  <si>
    <t>1.4.45</t>
  </si>
  <si>
    <t>Крышка S5 CPO90 90х100 угла горизонтального</t>
  </si>
  <si>
    <t>1.4.46</t>
  </si>
  <si>
    <t>Крышка S5 CS90 90x100 угла вертикального внутреннего</t>
  </si>
  <si>
    <t>1.4.47</t>
  </si>
  <si>
    <t>Ответвитель S5 DL 100x50 горизонтальный</t>
  </si>
  <si>
    <t>1.4.48</t>
  </si>
  <si>
    <t>Крышка S5 DL 100х50 ответвителя горизонтального</t>
  </si>
  <si>
    <t>1.4.49</t>
  </si>
  <si>
    <t>Угол S5 CD90 90x50x50 вертикальный внешний</t>
  </si>
  <si>
    <t>1.4.50</t>
  </si>
  <si>
    <t>Крышка S5 CD90 90x50 угла вертикального внешнего</t>
  </si>
  <si>
    <t>1.4.51</t>
  </si>
  <si>
    <t>Ответвитель S5 DL 50x50 горизонтальный</t>
  </si>
  <si>
    <t>1.4.52</t>
  </si>
  <si>
    <t>Крышка S5 DL 50х50 ответвителя горизонтального</t>
  </si>
  <si>
    <t>1.4.53</t>
  </si>
  <si>
    <t>Кронштейн индивидуального изготовления L=1250</t>
  </si>
  <si>
    <t>1.4.54</t>
  </si>
  <si>
    <t>Кронштейн юстировочный для монтажа линейного извещателя</t>
  </si>
  <si>
    <t>1.4.55</t>
  </si>
  <si>
    <t>Стандартный анкер с болтом М8</t>
  </si>
  <si>
    <t>1.4.56</t>
  </si>
  <si>
    <t>Винт для электрического соединения М5х8</t>
  </si>
  <si>
    <t>1.4.57</t>
  </si>
  <si>
    <t>Коробка огнестойкая 100х100х50мм</t>
  </si>
  <si>
    <t>1.4.58</t>
  </si>
  <si>
    <t>Кабель огнестойкий КПСЭнг(А)-FRHF 1х2х1,0</t>
  </si>
  <si>
    <t>1.4.59</t>
  </si>
  <si>
    <t>Кабель огнестойкий КПСЭнг(А)-FRHF 1х2х1,5</t>
  </si>
  <si>
    <t>1.4.60</t>
  </si>
  <si>
    <t>Кабель огнестойкий КПСЭнг(А)-FRHF 2х2х0,75</t>
  </si>
  <si>
    <t>1.4.61</t>
  </si>
  <si>
    <t>Кабель огнестойкий КПСЭнг(А)-FRHF 2х2х0,5</t>
  </si>
  <si>
    <t>1.4.62</t>
  </si>
  <si>
    <t>Кабель силовой огнестойкий ППГ нг(А)-FRHF 3х1.5</t>
  </si>
  <si>
    <t>1.4.63</t>
  </si>
  <si>
    <t>Труба гофрированная ПВХ легкая серая D20</t>
  </si>
  <si>
    <t>1.4.64</t>
  </si>
  <si>
    <t>Скоба металлическая однолапковая Д20</t>
  </si>
  <si>
    <t>1.4.65</t>
  </si>
  <si>
    <t>Металлический дюбель для газобетона 6х32</t>
  </si>
  <si>
    <t>1.4.66</t>
  </si>
  <si>
    <t>Саморез с пресс-шайбой 4.2х32</t>
  </si>
  <si>
    <t>1.4.67</t>
  </si>
  <si>
    <t>Аксессуары (расходные материалы, крепеж)</t>
  </si>
  <si>
    <t>1.4.68</t>
  </si>
  <si>
    <t>Пуско-наладочные работы, приемо-сдаточные работы</t>
  </si>
  <si>
    <t>1.4.70</t>
  </si>
  <si>
    <t>Автоматизация управления воротами</t>
  </si>
  <si>
    <t>1.4.70.1</t>
  </si>
  <si>
    <t>1.4.70.2</t>
  </si>
  <si>
    <t>Прибор приемно-контрольный охранно-пожарный</t>
  </si>
  <si>
    <t>1.4.70.3</t>
  </si>
  <si>
    <t>Щит с монтажной панелью 600х600х250 ЩМПг-60.60.25 IP54</t>
  </si>
  <si>
    <t>1.4.70.4</t>
  </si>
  <si>
    <t>1.4.70.5</t>
  </si>
  <si>
    <t>1.4.70.6</t>
  </si>
  <si>
    <t xml:space="preserve">Светофор двухцветный светодиодный </t>
  </si>
  <si>
    <t>1.4.70.7</t>
  </si>
  <si>
    <t>1.4.70.8</t>
  </si>
  <si>
    <t>Извещатель охранный точечный магнитоконтактный</t>
  </si>
  <si>
    <t>1.4.70.9</t>
  </si>
  <si>
    <t>Кабель силовой ППГнг(А)-FRHF 3х1.5</t>
  </si>
  <si>
    <t>1.4.70.10</t>
  </si>
  <si>
    <t>1.4.70.11</t>
  </si>
  <si>
    <t>1.4.70.12</t>
  </si>
  <si>
    <t>Коробка ответвительная с кабельными вводами IP55, 100х100х50</t>
  </si>
  <si>
    <t>1.4.70.13</t>
  </si>
  <si>
    <t>1.4.70.14</t>
  </si>
  <si>
    <t>компл</t>
  </si>
  <si>
    <t>1.4.70.15</t>
  </si>
  <si>
    <t>Пуско-наладочные работы</t>
  </si>
  <si>
    <t>1.5</t>
  </si>
  <si>
    <t>130-23-ОВ2 Отопление и вентиляция</t>
  </si>
  <si>
    <t>1.5.1</t>
  </si>
  <si>
    <t>Монтаж приточной системы</t>
  </si>
  <si>
    <t>к-т</t>
  </si>
  <si>
    <t>1.5.2</t>
  </si>
  <si>
    <t>Монтаж вытяжных и приточно-вытяжных систем</t>
  </si>
  <si>
    <t>1.5.3</t>
  </si>
  <si>
    <t>Монтаж комплектов автоматики</t>
  </si>
  <si>
    <t>1.5.4</t>
  </si>
  <si>
    <t>Монтаж воздухораспределителей</t>
  </si>
  <si>
    <t>1.5.5</t>
  </si>
  <si>
    <t>Прокладка воздуховодов из оцинкованой стали</t>
  </si>
  <si>
    <t>1.5.6</t>
  </si>
  <si>
    <t>Монтаж клапанов огнезадерживающих</t>
  </si>
  <si>
    <t>1.5.7</t>
  </si>
  <si>
    <t>Монтаж фильтрационных агрегатов</t>
  </si>
  <si>
    <t>1.5.8</t>
  </si>
  <si>
    <t>Монтаж воздушно-тепловых завес</t>
  </si>
  <si>
    <t>1.5.9</t>
  </si>
  <si>
    <t>1.5.10</t>
  </si>
  <si>
    <t>Теплоснабжение</t>
  </si>
  <si>
    <t>1.5.11</t>
  </si>
  <si>
    <t>Прокладка трубопроводов теплоснабжения</t>
  </si>
  <si>
    <t>п.м.</t>
  </si>
  <si>
    <t>1.5.12</t>
  </si>
  <si>
    <t>Прокладка кабелей системы автоматизации вентиляции</t>
  </si>
  <si>
    <t>1.5.13</t>
  </si>
  <si>
    <t xml:space="preserve">Пуско-наладочные работы </t>
  </si>
  <si>
    <t>1.5.14</t>
  </si>
  <si>
    <t>Металлоконструкции для монтажа тепловых завес над воротами</t>
  </si>
  <si>
    <t>1.6</t>
  </si>
  <si>
    <t>130-23-ОВ1 Отопление, вентиляция и кондиционирование</t>
  </si>
  <si>
    <t>1.6.1</t>
  </si>
  <si>
    <t>Монтаж отопительных приборов в комплекте с запорно-регулирующей арматурой</t>
  </si>
  <si>
    <t>1.6.2</t>
  </si>
  <si>
    <t>Прокладка трубопроводов отопления в изоляции</t>
  </si>
  <si>
    <t>1.6.3</t>
  </si>
  <si>
    <t xml:space="preserve">Насос циркуляционный </t>
  </si>
  <si>
    <t>1.6.4</t>
  </si>
  <si>
    <t>Теплоснабжение установки П1</t>
  </si>
  <si>
    <t>1.6.4.1</t>
  </si>
  <si>
    <t>Прокладка трубопроводов теплоснабжения в изоляции</t>
  </si>
  <si>
    <t>1.6.5</t>
  </si>
  <si>
    <t>Вентиляция</t>
  </si>
  <si>
    <t>1.6.5.1</t>
  </si>
  <si>
    <t>1.6.5.2</t>
  </si>
  <si>
    <t>Монтаж узла терморегулирования</t>
  </si>
  <si>
    <t>1.6.5.3</t>
  </si>
  <si>
    <t>Монтаж вытяжных систем</t>
  </si>
  <si>
    <t>1.6.5.4</t>
  </si>
  <si>
    <t>Монтаж воздухораспределителей, дроссель-клапанов, зонтов</t>
  </si>
  <si>
    <t>1.6.5.5</t>
  </si>
  <si>
    <t>1.6.5.6</t>
  </si>
  <si>
    <t>Монтаж противодымных систем ПД1, ДУ1</t>
  </si>
  <si>
    <t>1.6.5.7</t>
  </si>
  <si>
    <t>Монтаж клапанов противопожарных</t>
  </si>
  <si>
    <t>1.6.5.8</t>
  </si>
  <si>
    <t>Прокладка воздуховодов из чёрной и оцинкованой стали</t>
  </si>
  <si>
    <t>1.6.6</t>
  </si>
  <si>
    <t>Кондиционирование воздуха</t>
  </si>
  <si>
    <t>1.6.6.1</t>
  </si>
  <si>
    <t>Монтаж наружных блоков сиситем кондиционирования воздуха</t>
  </si>
  <si>
    <t>1.6.6.2</t>
  </si>
  <si>
    <t>Монтаж внутренних блоков сиситем кондиционирования воздуха</t>
  </si>
  <si>
    <t>1.6.6.3</t>
  </si>
  <si>
    <t>Прокладка медных трубопроводов с изоляцией</t>
  </si>
  <si>
    <t>пм</t>
  </si>
  <si>
    <t>1.6.6.4</t>
  </si>
  <si>
    <t>Прокладка дренажных трубопроводов</t>
  </si>
  <si>
    <t>1.6.6.5</t>
  </si>
  <si>
    <t>Установка дренажных насосов</t>
  </si>
  <si>
    <t>1.6.6.6</t>
  </si>
  <si>
    <t>1.7</t>
  </si>
  <si>
    <t>130-23-СКС Структурированная кабельная сеть</t>
  </si>
  <si>
    <t>1.7.1</t>
  </si>
  <si>
    <t>Шкаф настенный 19", 18U, 600х901x600 мм, стеклянная дверь с перфорацией, цвет черный. IP20</t>
  </si>
  <si>
    <t>1.7.2</t>
  </si>
  <si>
    <t>Панель с щеточным кабельным вводом в пол/потолок, 65х293 мм, цвет черный</t>
  </si>
  <si>
    <t>1.7.3</t>
  </si>
  <si>
    <t xml:space="preserve">Оптический кросс-бокс стационарный 19", 1U, 32 порта, адаптеры SC/2xLC. </t>
  </si>
  <si>
    <t>1.7.4</t>
  </si>
  <si>
    <t>Пигтейл с коннектором LC/UPC, 9/125 (SM), LSZH, 1,5 м</t>
  </si>
  <si>
    <t>1.7.5</t>
  </si>
  <si>
    <t>Оптический адаптер (проходной соединитель) LC-LC duplex, SM</t>
  </si>
  <si>
    <t>1.7.6</t>
  </si>
  <si>
    <t>Патч-панель 19", 1U, 24 порта RJ-45, категория 5e, Dual IDC, RоHS, цвет черный</t>
  </si>
  <si>
    <t>1.7.7</t>
  </si>
  <si>
    <t>Коммутатор управляемый, уровень L3, 48 портов 1 Гбит/с, 4 порта SFP+, питание по Ethernet (PoE)</t>
  </si>
  <si>
    <t>1.7.8</t>
  </si>
  <si>
    <t>Коммутатор управляемый, уровень L2/3, 24 10/100/1000, 2 SFP, РоЕ ES-24-250W</t>
  </si>
  <si>
    <t>1.7.9</t>
  </si>
  <si>
    <t>Источник бесперебойного питания однофазный вход/выход, 2200 ВА/1980 Вт</t>
  </si>
  <si>
    <t>1.7.10</t>
  </si>
  <si>
    <t>Источник бесперебойного питания однофазный вход/выход, 1000 ВА/800 Вт</t>
  </si>
  <si>
    <t>1.7.11</t>
  </si>
  <si>
    <t>Карта мониторинга Спутник/12</t>
  </si>
  <si>
    <t>1.7.12</t>
  </si>
  <si>
    <t>Кабельный органайзер пластиковый с крышкой, глубина 53 мм, 19", 1U</t>
  </si>
  <si>
    <t>1.7.13</t>
  </si>
  <si>
    <t>Блок розеток горизонтальный 8 розеток C13, с LED выключателем, 1U, IP20,</t>
  </si>
  <si>
    <t>1.7.14</t>
  </si>
  <si>
    <t>Розетка компьютерная RJ-45 8P8C серии "Viva", установка в кабель-каналы, кат. 5е 45x25мм</t>
  </si>
  <si>
    <t>1.7.15</t>
  </si>
  <si>
    <t xml:space="preserve">Розетка компьютерная RJ-45 настенная, IP66, с откидной крышкой </t>
  </si>
  <si>
    <t>1.7.16</t>
  </si>
  <si>
    <t xml:space="preserve">Корпус настенной розетки компьютерной для 1 вставки </t>
  </si>
  <si>
    <t>1.7.17</t>
  </si>
  <si>
    <t>Вставка RJ-45 (8P8C), кат. 5e, 110 IDC, монтаж инструментом NE-TOOL, белая</t>
  </si>
  <si>
    <t>1.7.19</t>
  </si>
  <si>
    <t xml:space="preserve">Точка доступа (радиомодуль беспроводной), мощность передатчика до 20 дБм, </t>
  </si>
  <si>
    <t>1.7.20</t>
  </si>
  <si>
    <t>Шнур (патч-корд) оптический, SM 9/125 мкм, дуплекс, LC-LC, 3 м</t>
  </si>
  <si>
    <t>1.7.21</t>
  </si>
  <si>
    <t>Патч-корд U/UTP cat. 5e, внешняя оболочка LSZH, 4 пары, RJ45-RJ45, длина 1 м, серый</t>
  </si>
  <si>
    <t>1.7.22</t>
  </si>
  <si>
    <t>Патч-корд U/UTP cat. 5e, внешняя оболочка LSZH, 4 пары, RJ45-RJ45, длина 3 м, серый</t>
  </si>
  <si>
    <t>1.7.23</t>
  </si>
  <si>
    <t>Шнур (патч-корд) оптический, SM 9/125 мкм, дуплекс, LC-ST, 3 м</t>
  </si>
  <si>
    <t>1.7.24</t>
  </si>
  <si>
    <t>Кабельный короб 80x40  с крышкой на защелке, с направляющими для разделителей, ПВХ, белый, L=2м</t>
  </si>
  <si>
    <t>1.7.25</t>
  </si>
  <si>
    <t>Разделитель  (перегородка) пространства короба на секции, L=2</t>
  </si>
  <si>
    <t>1.7.26</t>
  </si>
  <si>
    <t>Угол внутренний изменяемый 80x40 изменяемый (70-120°) , белый</t>
  </si>
  <si>
    <t>1.7.27</t>
  </si>
  <si>
    <t xml:space="preserve">Угол внешний 80x40мм  изменяемый (70-120°), белый </t>
  </si>
  <si>
    <t>1.7.28</t>
  </si>
  <si>
    <t>Рамка-суппорт 2-модульная для электроустановочных изделий "Viva", 45х50 мм, белый</t>
  </si>
  <si>
    <t>1.7.29</t>
  </si>
  <si>
    <t>Накладка  на стык профиля 80х40, белый</t>
  </si>
  <si>
    <t>1.7.30</t>
  </si>
  <si>
    <t>Накладка на стык крышки 80х40, белый</t>
  </si>
  <si>
    <t>1.7.31</t>
  </si>
  <si>
    <t>Тройник /отвод 80х40, белый</t>
  </si>
  <si>
    <t>1.7.32</t>
  </si>
  <si>
    <t>Заглушка 80x40, белый</t>
  </si>
  <si>
    <t>1.7.34</t>
  </si>
  <si>
    <t>Лоток 50х300 L=3000 перфорированный</t>
  </si>
  <si>
    <t>1.7.35</t>
  </si>
  <si>
    <t>Лоток 50х100 L=3000 перфорированный</t>
  </si>
  <si>
    <t>1.7.36</t>
  </si>
  <si>
    <t>Перегородка SEP для лотка, высота 50 мм, L=3 м</t>
  </si>
  <si>
    <t>1.7.37</t>
  </si>
  <si>
    <t>Крышка на лоток с заземлением, основание 100 мм, L=3 м, толщина 0,6 мм</t>
  </si>
  <si>
    <t>1.7.38</t>
  </si>
  <si>
    <t>1.7.39</t>
  </si>
  <si>
    <t>1.7.40</t>
  </si>
  <si>
    <t>Ответвитель S5  DL 100x50 горизонтальный</t>
  </si>
  <si>
    <t>1.7.41</t>
  </si>
  <si>
    <t>Угол S5  CD90 90x50x50 вертикальный внешний</t>
  </si>
  <si>
    <t>1.7.42</t>
  </si>
  <si>
    <t>1.7.43</t>
  </si>
  <si>
    <t>1.7.44</t>
  </si>
  <si>
    <t>Винт для соединения крышек лотков</t>
  </si>
  <si>
    <t>1.7.45</t>
  </si>
  <si>
    <t>Кабель волоконно-оптический 9/125 одномодовый, 16 волокон, для внутренней прокладки, LSZH</t>
  </si>
  <si>
    <t>1.7.46</t>
  </si>
  <si>
    <t>Кабель витая пара неэкранированный U/UTP 4x2x0,51 категория 5е, материал оболочки LSZH (нг(А)-HF)</t>
  </si>
  <si>
    <t>1.7.47</t>
  </si>
  <si>
    <t>1.7.48</t>
  </si>
  <si>
    <t>Держатель с защелкой и дюбелем d=20 мм</t>
  </si>
  <si>
    <t>1.7.49</t>
  </si>
  <si>
    <t>Кронштейн для крепления точки доступа</t>
  </si>
  <si>
    <t>1.7.50</t>
  </si>
  <si>
    <t>Универсальная противопожарная пена CP620</t>
  </si>
  <si>
    <t>1.7.51</t>
  </si>
  <si>
    <t>Лента ламинированная для маркирования, черный текст на белом фоне, термотрансферная печать, шир 12 мм, дл 8м Vell-231</t>
  </si>
  <si>
    <t>1.7.52</t>
  </si>
  <si>
    <t>Лента ламинированная для маркирования, черный текст на белом фоне, термотрансферная печать, шир 9 мм Vell-221</t>
  </si>
  <si>
    <t>1.7.53</t>
  </si>
  <si>
    <t>1.7.54</t>
  </si>
  <si>
    <t>1.7.55</t>
  </si>
  <si>
    <t>Кронштейн для лотка 200 мм</t>
  </si>
  <si>
    <t>1.7.56</t>
  </si>
  <si>
    <t>Шпилька М8х2000</t>
  </si>
  <si>
    <t>1.7.57</t>
  </si>
  <si>
    <t>1.7.58</t>
  </si>
  <si>
    <t>1.7.59</t>
  </si>
  <si>
    <t>Гайка М8</t>
  </si>
  <si>
    <t>1.7.60</t>
  </si>
  <si>
    <t>Шайба М8</t>
  </si>
  <si>
    <t>1.7.61</t>
  </si>
  <si>
    <t>1.8</t>
  </si>
  <si>
    <t>130-23-СОТ Система охранного телевидения</t>
  </si>
  <si>
    <t>1.8.1</t>
  </si>
  <si>
    <t xml:space="preserve">IP-камера уличная цилиндрическая. Разрешение 2 Мп, 1/2.8" Progressive   </t>
  </si>
  <si>
    <t>1.8.2</t>
  </si>
  <si>
    <t>IP-камера уличая купольная. Разрешение 2 Мп, 1/2.8" Progressive Scan CMOS</t>
  </si>
  <si>
    <t>1.8.3</t>
  </si>
  <si>
    <t>Кронштейн для крепления IP-камер</t>
  </si>
  <si>
    <t>1.8.4</t>
  </si>
  <si>
    <t xml:space="preserve">Монтажная коробка для IP-камер </t>
  </si>
  <si>
    <t>1.8.5</t>
  </si>
  <si>
    <t>Коммутатор управляемый, уровень L3, 16 портов PoE 10/100M RJ45</t>
  </si>
  <si>
    <t>1.8.6</t>
  </si>
  <si>
    <t>Шнур (патч-корд) оптический, SM9/125 мкм, дуплекс, LC-LC, 3 м 130202-02793</t>
  </si>
  <si>
    <t>1.8.7</t>
  </si>
  <si>
    <t>Муфта вводная dвн=20,4 мм, dнар=20,6 мм, исполнение прямолинейное, вводная резьба 1/2"</t>
  </si>
  <si>
    <t>1.8.8</t>
  </si>
  <si>
    <t>Коннектор RJ-45 кат.5E неэкранированный</t>
  </si>
  <si>
    <t>1.8.9</t>
  </si>
  <si>
    <t>Кабель витая пара неэкранированный U/UTP 4x2x0,51 кат. 5е, материал оболочки LSZH (нг(А)-HF)</t>
  </si>
  <si>
    <t>1.8.10</t>
  </si>
  <si>
    <t>1.8.11</t>
  </si>
  <si>
    <t>Стяжка нейлоновая неоткрывающаяся, безгалогенная, 300х3,6 мм GT-300IBC</t>
  </si>
  <si>
    <t>1.8.12</t>
  </si>
  <si>
    <t>Лента ламинированная для маркирования, черный текст на белом фоне, термотрансферная печать, шир 12 мм Vell-231</t>
  </si>
  <si>
    <t>1.8.13</t>
  </si>
  <si>
    <t>1.8.14</t>
  </si>
  <si>
    <t>1.8.15</t>
  </si>
  <si>
    <t>1.8.16</t>
  </si>
  <si>
    <t>1.8.17</t>
  </si>
  <si>
    <t>1.9</t>
  </si>
  <si>
    <t>130-23-УА1 Устройства автоматики</t>
  </si>
  <si>
    <t>1.9.1</t>
  </si>
  <si>
    <t>1.9.2</t>
  </si>
  <si>
    <t>1.10</t>
  </si>
  <si>
    <t>130-23-ЭО1 Электрическое освещение</t>
  </si>
  <si>
    <t>1.10.1</t>
  </si>
  <si>
    <t>Демонтаж светильников</t>
  </si>
  <si>
    <t>1.10.3</t>
  </si>
  <si>
    <t>Щит управления освещением ЩУО1</t>
  </si>
  <si>
    <t>1.10.5</t>
  </si>
  <si>
    <t>Кабель силовой ППГнг(А)-FRHF 3х2.5</t>
  </si>
  <si>
    <t>1.10.6</t>
  </si>
  <si>
    <t>Светодиодный светильник промышленный 180Вт, без БАП</t>
  </si>
  <si>
    <t>1.10.7</t>
  </si>
  <si>
    <t>Светодиодный светильник промышленный 180Вт, c БАП</t>
  </si>
  <si>
    <t>1.10.10</t>
  </si>
  <si>
    <t>1.10.11</t>
  </si>
  <si>
    <t>Крышка L=3000 для лотков шириной 50мм</t>
  </si>
  <si>
    <t>1.10.14</t>
  </si>
  <si>
    <t>1.10.15</t>
  </si>
  <si>
    <t>1.10.16</t>
  </si>
  <si>
    <t>1.10.18</t>
  </si>
  <si>
    <t>Профиль BPL2130 DBL 21x41x1,5 L=3000 C-образный</t>
  </si>
  <si>
    <t>1.10.19</t>
  </si>
  <si>
    <t>Коробка распаечная 80х80х40мм IP44 серая</t>
  </si>
  <si>
    <t>1.10.20</t>
  </si>
  <si>
    <t>Коробка ответвительная с кабельными вводами, из термопласта, 4 полюса</t>
  </si>
  <si>
    <t>1.10.21</t>
  </si>
  <si>
    <t>1.10.22</t>
  </si>
  <si>
    <t>1.11</t>
  </si>
  <si>
    <t>130-23-АС4 Архитектурно-строительные решения</t>
  </si>
  <si>
    <t>1.11.1</t>
  </si>
  <si>
    <t>Устройство металлического каркаса помещения компрессорной</t>
  </si>
  <si>
    <t>1.11.2</t>
  </si>
  <si>
    <t>Устройство стен потолков компрессорной из сэндвич-панелей (монтаж стеновых, кровельных эндвич панелей)</t>
  </si>
  <si>
    <t>1.11.3</t>
  </si>
  <si>
    <t>Оконный проем в осях А/32-33 на отм. +7,600</t>
  </si>
  <si>
    <t>1.11.5</t>
  </si>
  <si>
    <t>Фундаментная плита наружной установки под воздухосборник и компрессоры</t>
  </si>
  <si>
    <t>1.11.6</t>
  </si>
  <si>
    <t>Ограждение</t>
  </si>
  <si>
    <t>1.11.7</t>
  </si>
  <si>
    <t>Устройство навеса компрессоров</t>
  </si>
  <si>
    <t>1.11.8</t>
  </si>
  <si>
    <t>1.12</t>
  </si>
  <si>
    <t>130-23-ЭО2 Электрическое освещение</t>
  </si>
  <si>
    <t>1.12.1</t>
  </si>
  <si>
    <t>Щит распределительный навесного исполнения</t>
  </si>
  <si>
    <t>1.12.3</t>
  </si>
  <si>
    <t>Кабель силовой ППГнг(А)-HF 3х2.5</t>
  </si>
  <si>
    <t>1.12.4</t>
  </si>
  <si>
    <t>1.12.5</t>
  </si>
  <si>
    <t>Кабель силовой ППГнг(А)-HF 3х1.5</t>
  </si>
  <si>
    <t>1.12.6</t>
  </si>
  <si>
    <t>Светодиодный светильник VARTON A070 2.0 20 Вт 4000 K IP40 с рассеивателем опал</t>
  </si>
  <si>
    <t>1.12.7</t>
  </si>
  <si>
    <t>Светодиодный светильник 20 Вт 4000 K IP40 с БАП</t>
  </si>
  <si>
    <t>1.12.8</t>
  </si>
  <si>
    <t>Светодиодный светильник VARTON DL-01 круглый встраиваемый 190x70 мм 25 W 4000 K IP54</t>
  </si>
  <si>
    <t>1.12.9</t>
  </si>
  <si>
    <t>Светодиодный светильник VARTON ЖКХ круг 10 W IP65 185х70 мм антивандальный 4000 K</t>
  </si>
  <si>
    <t>1.12.10</t>
  </si>
  <si>
    <t>Провод силовой желто-зеленый ПуГВнг(А)-LS 1х6</t>
  </si>
  <si>
    <t>1.12.11</t>
  </si>
  <si>
    <t>Крышка на лоток с заземлением, основание 100 мм, L=3 м</t>
  </si>
  <si>
    <t>1.12.12</t>
  </si>
  <si>
    <t>1.12.13</t>
  </si>
  <si>
    <t>Выключатель для скрытой установки, одноклавишный, ~220В,10А, IP20</t>
  </si>
  <si>
    <t>1.12.14</t>
  </si>
  <si>
    <t>Выключатель однополюсный для открытой установки, одноклавишный, ~220В,10А, IP54</t>
  </si>
  <si>
    <t>1.12.15</t>
  </si>
  <si>
    <t>Переключатель проходной ОП Этюд 1-кл. для открытой установки IP20, 10А, 250В ВА10-004В</t>
  </si>
  <si>
    <t>1.12.16</t>
  </si>
  <si>
    <t>Переключатель Aling-conel одноклавишный перекрестный открытая установка серый IP44</t>
  </si>
  <si>
    <t>1.12.17</t>
  </si>
  <si>
    <t>Розетка силовая Viva 2 модуля белая</t>
  </si>
  <si>
    <t>1.12.18</t>
  </si>
  <si>
    <t>1.12.19</t>
  </si>
  <si>
    <t>Труба D=20 гибкая гофрированная не распространяющая горение</t>
  </si>
  <si>
    <t>1.12.21</t>
  </si>
  <si>
    <t>Профиль 21x41x1,5 L=3000 C-образный</t>
  </si>
  <si>
    <t>1.12.22</t>
  </si>
  <si>
    <t>1.12.23</t>
  </si>
  <si>
    <t>1.12.24</t>
  </si>
  <si>
    <t>1.12.25</t>
  </si>
  <si>
    <t>Анкер М8 латунный разрезной</t>
  </si>
  <si>
    <t>1.12.26</t>
  </si>
  <si>
    <t>Болт М6х12 с шестигранной головкой DIN 933, оцинкованная сталь</t>
  </si>
  <si>
    <t>1.12.27</t>
  </si>
  <si>
    <t>Шайба М6</t>
  </si>
  <si>
    <t>1.12.28</t>
  </si>
  <si>
    <t>1.12.29</t>
  </si>
  <si>
    <t>1.12.30</t>
  </si>
  <si>
    <t>1.12.31</t>
  </si>
  <si>
    <t>1.12.32</t>
  </si>
  <si>
    <t>1.12.33</t>
  </si>
  <si>
    <t>1.12.34</t>
  </si>
  <si>
    <t>1.12.35</t>
  </si>
  <si>
    <t>1.13</t>
  </si>
  <si>
    <t>130-23-АС2 Полы. Архитектурно-строительные решения</t>
  </si>
  <si>
    <t>1.13.1</t>
  </si>
  <si>
    <t>Модульные здания</t>
  </si>
  <si>
    <t>1.13.1.1</t>
  </si>
  <si>
    <t>Модульный офис 2МД5</t>
  </si>
  <si>
    <t>1.13.1.2</t>
  </si>
  <si>
    <t>Модульный офис 4МД6</t>
  </si>
  <si>
    <t>1.13.2</t>
  </si>
  <si>
    <t>Заполнение проемов</t>
  </si>
  <si>
    <t>1.13.2.1</t>
  </si>
  <si>
    <t>Дверь противопожарная 2080х1470 EI-60, внутренняя глухая, с доводчиком</t>
  </si>
  <si>
    <t>1.13.2.3</t>
  </si>
  <si>
    <t>Ворота откатные противопожарные 8000х4500h EI-30</t>
  </si>
  <si>
    <t>1.13.2.4</t>
  </si>
  <si>
    <t>Ворота секционные промышленные с калиткой и электроприводом 4000х5000h</t>
  </si>
  <si>
    <t>1.13.2.5</t>
  </si>
  <si>
    <t>Ворота секционные промышленные с калиткой и электроприводом 4700х5000h</t>
  </si>
  <si>
    <t>1.13.3</t>
  </si>
  <si>
    <t xml:space="preserve">Устройство перемычек, обрамление проемов ворот, закладка оконных проемов </t>
  </si>
  <si>
    <t>1.13.3.1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</si>
  <si>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</si>
  <si>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1.13.3.2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</si>
  <si>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</si>
  <si>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</si>
  <si>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1.13.3.3</t>
  </si>
  <si>
    <t>Заполнение оконных проемов кирпичем (380мм ) (с учетом приготовления ц/п раствора вручную в построечных условиях)</t>
  </si>
  <si>
    <t>1.13.3.4</t>
  </si>
  <si>
    <t>Приготовление раствора вручную в построечных условиях</t>
  </si>
  <si>
    <t>1.13.3.5</t>
  </si>
  <si>
    <t>Изготовление дополнительных перемычек ворот для устройства потолочных откосов проёмов (43,7м)</t>
  </si>
  <si>
    <t>1.13.3.6</t>
  </si>
  <si>
    <t>Монтаж дополнительных перемычек ворот для устройства потолочных откосов проёмов (43,7м)</t>
  </si>
  <si>
    <t>1.13.3.7</t>
  </si>
  <si>
    <t>Антикорозийная защита изготовленных перемычек: грунтование в 1слой ГФ-021, покрытие эмалью ПФ-115 в один слой</t>
  </si>
  <si>
    <t>1.13.3.8</t>
  </si>
  <si>
    <t>Утепление верха м/к ворот сэндвич-панелями</t>
  </si>
  <si>
    <t>1.13.3.9</t>
  </si>
  <si>
    <t>Устройство ц/п защитныж стяжек фасонными элементами</t>
  </si>
  <si>
    <t>1.13.3.10</t>
  </si>
  <si>
    <t xml:space="preserve">Изготовление на строительной площадке металлоконструкций </t>
  </si>
  <si>
    <t>1.13.3.11</t>
  </si>
  <si>
    <t>Монтаж изготовленных металлоконструкций</t>
  </si>
  <si>
    <t>1.13.3.12</t>
  </si>
  <si>
    <t>Покрытие металлоконструкций  грунтовкой ГФ-021 (2 слоя)). Общая толщина не менее 80 мкм</t>
  </si>
  <si>
    <t>1.13.3.13</t>
  </si>
  <si>
    <t>Покрытие металлоконструкций  эмалью ПФ-115 (2 слоя). Общая толщина не менее 80 мкм</t>
  </si>
  <si>
    <t>1.13.3.14</t>
  </si>
  <si>
    <t xml:space="preserve">Кладка из кирпича </t>
  </si>
  <si>
    <t>1.13.3.15</t>
  </si>
  <si>
    <t>Армирование кладки сетками 50x50x3</t>
  </si>
  <si>
    <t>1.13.3.16</t>
  </si>
  <si>
    <t>Сверленние отверстий Ø12х115</t>
  </si>
  <si>
    <t>1.13.3.17</t>
  </si>
  <si>
    <t>Установка анкеров на высокопрочный клеевой состав</t>
  </si>
  <si>
    <t>1.13.4</t>
  </si>
  <si>
    <t>Подстилающий слой пола вокруг ж/д путей</t>
  </si>
  <si>
    <t>1.13.4.1</t>
  </si>
  <si>
    <t>Устройство монолитного железобетонного покрытия пола из бетона кл. В25, W4, F50 толщиной 150 мм</t>
  </si>
  <si>
    <t>1.13.4.2</t>
  </si>
  <si>
    <t>Проливка балласта щебеночного цементным раствором М100 на глубину 50 мм</t>
  </si>
  <si>
    <t>1.13.4.3</t>
  </si>
  <si>
    <t>Профилированная мембрана Planter</t>
  </si>
  <si>
    <t>1.13.4.4</t>
  </si>
  <si>
    <t>Шлифовка поверхности покрытия с использованием порошкового упрочнителя</t>
  </si>
  <si>
    <t>1.13.5</t>
  </si>
  <si>
    <t>Локальный ремонт полов сборочного цеха</t>
  </si>
  <si>
    <t>1.13.5.1</t>
  </si>
  <si>
    <t>Демонтаж металлического обрамления уголком 50х50 мм</t>
  </si>
  <si>
    <t>1.13.5.2</t>
  </si>
  <si>
    <t>Армирование сеткой - анкера в боковые стены</t>
  </si>
  <si>
    <t>кв.м.</t>
  </si>
  <si>
    <t>1.13.5.3</t>
  </si>
  <si>
    <t>Подготовка, заливка бетона В25</t>
  </si>
  <si>
    <t>1.13.5.4</t>
  </si>
  <si>
    <t>Шлифовка (5 шагов). Нанесение пропитки Mapei Prosfas</t>
  </si>
  <si>
    <t>1.13.5.5</t>
  </si>
  <si>
    <t>Нарезка, демонтаж бетона разрушенных швов, ширина 100 мм</t>
  </si>
  <si>
    <t>1.13.5.6</t>
  </si>
  <si>
    <t>Заливка ремонтной смеси М600. Ручная шлифовка (5 шагов). Нанесение пропитки
Mapei Prosfas</t>
  </si>
  <si>
    <t>1.13.5.7</t>
  </si>
  <si>
    <t>Нарезка нового шва на глубину до 40 мм</t>
  </si>
  <si>
    <t>1.13.5.8</t>
  </si>
  <si>
    <t>Нанесение эпоксидной грунтовки с быстрым набором прочности</t>
  </si>
  <si>
    <t>1.13.5.9</t>
  </si>
  <si>
    <t>Заполнение шва шнуром Вилатерм</t>
  </si>
  <si>
    <t>1.13.5.10</t>
  </si>
  <si>
    <t>Заполнение шва двухкомпонентным полиуретановым герметиком (Снятие излишек)</t>
  </si>
  <si>
    <t>1.13.5.11</t>
  </si>
  <si>
    <t>Удаление грязи из трещин</t>
  </si>
  <si>
    <t>1.13.5.12</t>
  </si>
  <si>
    <t>Заполнение трещин эпоксидной смолой</t>
  </si>
  <si>
    <t>1.13.5.13</t>
  </si>
  <si>
    <t>Чистка бетона от излишек эпоксидной смолы</t>
  </si>
  <si>
    <t>1.13.5.14</t>
  </si>
  <si>
    <t>Удаление шпилек и арматуры. (Вырез квадрата 100х100м, глубиной до 40 мм. Демонтаж шпильки, арматуры, бетона. Заливка ремонтной смемью М600)</t>
  </si>
  <si>
    <t>1.13.5.15</t>
  </si>
  <si>
    <t>1.13.5.16</t>
  </si>
  <si>
    <t>Подготовка. Заливка ремонтной смесью шурф 200 мм, глубина 70 мм</t>
  </si>
  <si>
    <t>1.13.5.17</t>
  </si>
  <si>
    <t>1.13.6</t>
  </si>
  <si>
    <t xml:space="preserve">Полы сварочного цеха </t>
  </si>
  <si>
    <t>1.13.6.1</t>
  </si>
  <si>
    <t>Фрезеровка поверхности покрытия со снятием топпинга, шлифовка, полировка, нанесение защитной пропитки,ремонт и герметизация швов, дефектов покрытия</t>
  </si>
  <si>
    <t>1.13.6.2</t>
  </si>
  <si>
    <t>Нанесение сигнальной расцветки на пол</t>
  </si>
  <si>
    <t>1.13.7</t>
  </si>
  <si>
    <t>Фундаменты под домкраты ФМ-1 (24 шт) - 3й путь
сварочный пролет</t>
  </si>
  <si>
    <t>1.13.7.1</t>
  </si>
  <si>
    <t>Демонтаж ж/б покрытия пола с погрузкой</t>
  </si>
  <si>
    <t>1.13.7.2</t>
  </si>
  <si>
    <t>Вывоз и утилизация с К разрыхления 1,47</t>
  </si>
  <si>
    <t>1.13.7.3</t>
  </si>
  <si>
    <t>Разработка грунта под котлованы с погрузкой</t>
  </si>
  <si>
    <t>1.13.7.4</t>
  </si>
  <si>
    <t>Вывоз и утилизация с К разрыхления 1,6</t>
  </si>
  <si>
    <t>1.13.7.5</t>
  </si>
  <si>
    <t>Устройство ж/б фундаментов ФМ-1</t>
  </si>
  <si>
    <t>1.13.8</t>
  </si>
  <si>
    <t>Кабельные лотки. Демонтаж существующего пола 400мм, монтаж лотков, крышек.</t>
  </si>
  <si>
    <t>1.13.8.1</t>
  </si>
  <si>
    <t>Демонтаж существующего слоя пола толщиной 400 мм шириной 700мм</t>
  </si>
  <si>
    <t>1.13.8.2</t>
  </si>
  <si>
    <t>1.13.8.3</t>
  </si>
  <si>
    <t>Доработка грунта вручную до проектной отметки, 10 см</t>
  </si>
  <si>
    <t>1.13.8.4</t>
  </si>
  <si>
    <t>1.13.8.5</t>
  </si>
  <si>
    <t>Устройство бетонной подготовки из бетона В15 100 мм</t>
  </si>
  <si>
    <t>1.13.8.6</t>
  </si>
  <si>
    <t>Монтаж лотков ЛК 300.60.30 0,231м3/ шт. (22,47м3/107шт.)</t>
  </si>
  <si>
    <t>1.13.8.7</t>
  </si>
  <si>
    <t>Демонтаж существующего слоя пола толщиной 400 мм шириной 600мм</t>
  </si>
  <si>
    <t>1.13.8.8</t>
  </si>
  <si>
    <t>1.13.8.9</t>
  </si>
  <si>
    <t>1.13.8.10</t>
  </si>
  <si>
    <t>Монтаж лотков ЛК 300.60.30 с устройством закладных</t>
  </si>
  <si>
    <t>1.13.8.11</t>
  </si>
  <si>
    <t xml:space="preserve">Монтаж плит ПТ 75.60.8-3 </t>
  </si>
  <si>
    <t>1.13.8.12</t>
  </si>
  <si>
    <t>Монтаж стальных крышек каналов с ручками подъёма 479 шт.</t>
  </si>
  <si>
    <t>1.13.9</t>
  </si>
  <si>
    <t>Ремонт примыкания кровли к проходкам труб</t>
  </si>
  <si>
    <t>1.13.9.1</t>
  </si>
  <si>
    <t>1.13.9.2</t>
  </si>
  <si>
    <t>Техноэласт ЭПП</t>
  </si>
  <si>
    <t>1.13.9.3</t>
  </si>
  <si>
    <t>Цементный раствор М150</t>
  </si>
  <si>
    <t>1.13.9.4</t>
  </si>
  <si>
    <t>Обжимной хомут</t>
  </si>
  <si>
    <t>1.13.9.5</t>
  </si>
  <si>
    <t>Юбка из металла</t>
  </si>
  <si>
    <t>1.13.9.6</t>
  </si>
  <si>
    <t>Герметик</t>
  </si>
  <si>
    <t>1.13.10</t>
  </si>
  <si>
    <t>Ремонт примыкания кровли к фонарю</t>
  </si>
  <si>
    <t>1.13.10.1</t>
  </si>
  <si>
    <t>1.13.10.2</t>
  </si>
  <si>
    <t>1.13.10.3</t>
  </si>
  <si>
    <t>Прижимная рейка</t>
  </si>
  <si>
    <t>1.13.11</t>
  </si>
  <si>
    <t>Ремонт кровли</t>
  </si>
  <si>
    <t>1.13.11.1</t>
  </si>
  <si>
    <t>1.13.11.2</t>
  </si>
  <si>
    <t>1.13.12</t>
  </si>
  <si>
    <t xml:space="preserve">Отделка сварочного цеха (стен, колонн, ферм, стен покрытия) </t>
  </si>
  <si>
    <t>1.13.12.1</t>
  </si>
  <si>
    <t>Зачистка поверхности</t>
  </si>
  <si>
    <t>1.13.12.2</t>
  </si>
  <si>
    <t>Грунтовка</t>
  </si>
  <si>
    <t>1.13.12.3</t>
  </si>
  <si>
    <t>штукатурка  цементная</t>
  </si>
  <si>
    <t>1.13.12.4</t>
  </si>
  <si>
    <t xml:space="preserve">грунтовка </t>
  </si>
  <si>
    <t>1.13.12.5</t>
  </si>
  <si>
    <t>акриловая краска в 2 слоя</t>
  </si>
  <si>
    <t>1.13.13</t>
  </si>
  <si>
    <t>Демонтаж модульных зданий и монтаж в новом проектном положении</t>
  </si>
  <si>
    <t>1.13.13.1</t>
  </si>
  <si>
    <t>Демонтаж модульного здания из 2 блок контейнеров</t>
  </si>
  <si>
    <t>1.13.13.2</t>
  </si>
  <si>
    <t>Устройство металлического каркаса под кабины мастеров</t>
  </si>
  <si>
    <t>1.13.13.3</t>
  </si>
  <si>
    <t>Монтаж модульного здания</t>
  </si>
  <si>
    <t>1.13.13.4</t>
  </si>
  <si>
    <t>Устройство металлического ограждения</t>
  </si>
  <si>
    <t>1.13.13.6</t>
  </si>
  <si>
    <t>Монтаж металлической лестницы</t>
  </si>
  <si>
    <t>1.13.14</t>
  </si>
  <si>
    <t>Демонтажные работы фасада, ворот</t>
  </si>
  <si>
    <t>1.13.14.1</t>
  </si>
  <si>
    <t>Демонтаж профилированного покрытия фасада стен по мет. обрешетке</t>
  </si>
  <si>
    <t>1.13.14.2</t>
  </si>
  <si>
    <t>Демонтаж существующих металлических ворот (3шт.)</t>
  </si>
  <si>
    <t>1.13.14.3</t>
  </si>
  <si>
    <t>Резка алмазными дисками стены из кирпича и блоков толщ 380мм</t>
  </si>
  <si>
    <t>1.13.14.4</t>
  </si>
  <si>
    <t xml:space="preserve">Пробивка проемов в кирпичных стенах толщ 380мм </t>
  </si>
  <si>
    <t>1.13.14.5</t>
  </si>
  <si>
    <t>Демонтаж ж/б перемычек (4шт)</t>
  </si>
  <si>
    <t>1.13.14.6</t>
  </si>
  <si>
    <t>Демонтаж остекления (мет ок. блоки 6х1.8м - 7 шт)</t>
  </si>
  <si>
    <t>1.13.14.7</t>
  </si>
  <si>
    <t>Очистка от строительного мусора, боя кирпича, бетона и погрузка вручную при автомобильных перевозках</t>
  </si>
  <si>
    <t>1.13.14.8</t>
  </si>
  <si>
    <t>1.13.15</t>
  </si>
  <si>
    <t>Установка автомата газирования воды с подключениям к сетям</t>
  </si>
  <si>
    <t>1.13.16</t>
  </si>
  <si>
    <t>Устройство швов сжатия и расширения</t>
  </si>
  <si>
    <t>1.13.17</t>
  </si>
  <si>
    <t>Устройство швов сопряжения покрытий</t>
  </si>
  <si>
    <t>1.13.18</t>
  </si>
  <si>
    <t>Окраска колонн сборочного и сварочного пролетов, окраска кран-балок</t>
  </si>
  <si>
    <t>1.13.19</t>
  </si>
  <si>
    <t>Окраска колонн</t>
  </si>
  <si>
    <t>1.13.19.1</t>
  </si>
  <si>
    <t>Обеспыливание поверхности</t>
  </si>
  <si>
    <t>1.13.19.2</t>
  </si>
  <si>
    <t xml:space="preserve">Грунтовка  </t>
  </si>
  <si>
    <t>1.13.19.3</t>
  </si>
  <si>
    <t>Акриловая краска в 2 слоя цвет оранжевый</t>
  </si>
  <si>
    <t>1.13.19.4</t>
  </si>
  <si>
    <t>Укрывные работы</t>
  </si>
  <si>
    <t>комп</t>
  </si>
  <si>
    <t>1.13.20</t>
  </si>
  <si>
    <t>Окраска кран-балок</t>
  </si>
  <si>
    <t>1.13.20.1</t>
  </si>
  <si>
    <t>1.13.20.2</t>
  </si>
  <si>
    <t>Окрашивание эмалью в 2 слоя цвет оранжевый</t>
  </si>
  <si>
    <t>1.13.21</t>
  </si>
  <si>
    <t>Устройство пандусов подьемных ворот по оси 1</t>
  </si>
  <si>
    <t>1.13.21.1</t>
  </si>
  <si>
    <t>Резка алмазными дисками пола</t>
  </si>
  <si>
    <t>1.13.21.2</t>
  </si>
  <si>
    <t>1.13.21.3</t>
  </si>
  <si>
    <t>1.13.21.4</t>
  </si>
  <si>
    <t>Выемка техногенного грунта с перевозкой на 30 км и утилизацией</t>
  </si>
  <si>
    <t>1.13.21.5</t>
  </si>
  <si>
    <t>1.13.21.6</t>
  </si>
  <si>
    <t>1.13.22</t>
  </si>
  <si>
    <t>Устройство фасадов  ось 33</t>
  </si>
  <si>
    <t>1.13.22.1</t>
  </si>
  <si>
    <t>Установка и разборка инвентарных и наружных лесов высотой 14,8м</t>
  </si>
  <si>
    <t>1.13.22.2</t>
  </si>
  <si>
    <t xml:space="preserve">Монтаж подсистемы </t>
  </si>
  <si>
    <t>1.13.22.3</t>
  </si>
  <si>
    <t xml:space="preserve">Монтаж проф.листа </t>
  </si>
  <si>
    <t>1.13.22.4</t>
  </si>
  <si>
    <t>1.13.23</t>
  </si>
  <si>
    <t>Смотровая канава 2 путь</t>
  </si>
  <si>
    <t>1.13.23.1</t>
  </si>
  <si>
    <t>Устройство смотровой канавы</t>
  </si>
  <si>
    <t>1.13.24</t>
  </si>
  <si>
    <t>Фундаменты под домкраты ФМ-2 (8 шт) - 2й путь
сборочный пролет Смотровая канава</t>
  </si>
  <si>
    <t>1.13.24.1</t>
  </si>
  <si>
    <t>1.13.24.2</t>
  </si>
  <si>
    <t>1.13.24.3</t>
  </si>
  <si>
    <t>1.13.24.4</t>
  </si>
  <si>
    <t>1.13.24.5</t>
  </si>
  <si>
    <t>Устройство ж/б фундаментов ФМ-2</t>
  </si>
  <si>
    <t>1.13.25</t>
  </si>
  <si>
    <t>Отделка продольных ферм в состав по типу стен:</t>
  </si>
  <si>
    <t>1.13.25.1</t>
  </si>
  <si>
    <t>1.13.25.2</t>
  </si>
  <si>
    <t>1.13.25.3</t>
  </si>
  <si>
    <t>Шпаклевка цементная</t>
  </si>
  <si>
    <t>1.13.25.4</t>
  </si>
  <si>
    <t>1.13.25.5</t>
  </si>
  <si>
    <t>Акриловая краска в 2 слоя</t>
  </si>
  <si>
    <t>1.13.26</t>
  </si>
  <si>
    <t>Отделка швов плит покрытия в состав по типу стен:</t>
  </si>
  <si>
    <t>1.13.26.1</t>
  </si>
  <si>
    <t>1.13.26.2</t>
  </si>
  <si>
    <t>1.13.26.3</t>
  </si>
  <si>
    <t>1.13.26.4</t>
  </si>
  <si>
    <t>1.13.26.5</t>
  </si>
  <si>
    <t>1.13.27</t>
  </si>
  <si>
    <t>1.13.27.1</t>
  </si>
  <si>
    <t>Демонтаж кондиционеров в помещении АБК в осях 4-23/В</t>
  </si>
  <si>
    <t>1.13.27.2</t>
  </si>
  <si>
    <t>Демонтаж пожарного водопровода по оси Б</t>
  </si>
  <si>
    <t>1.13.27.3</t>
  </si>
  <si>
    <t>Демонтаж пожарных опусков д.57 мм по колоннам по оси Б</t>
  </si>
  <si>
    <t>1.13.27.4</t>
  </si>
  <si>
    <t>Демонтаж кранов пожарных Ду50</t>
  </si>
  <si>
    <t>1.13.27.5</t>
  </si>
  <si>
    <t>Демонтаж шкафов пожарных настенных</t>
  </si>
  <si>
    <t>1.13.27.6</t>
  </si>
  <si>
    <t>Демонтаж кранов шаровых Ду50</t>
  </si>
  <si>
    <t>1.13.27.7</t>
  </si>
  <si>
    <t>Демонтаж подкрановых площадок</t>
  </si>
  <si>
    <t>1.13.27.8</t>
  </si>
  <si>
    <t>Ремонт пола после демонтажа электрических шкафов</t>
  </si>
  <si>
    <t>1.13.27.9</t>
  </si>
  <si>
    <t>Демонтаж воздуховодов существующей вентиляции</t>
  </si>
  <si>
    <t>1.13.27.10</t>
  </si>
  <si>
    <t>Демонтаж отводов вентиляторов радиальных 90 град 800х800 в помещениях  техэтажа</t>
  </si>
  <si>
    <t>1.13.27.11</t>
  </si>
  <si>
    <t>Демонтаж жалюзийных решеток (клапанов)</t>
  </si>
  <si>
    <t>1.13.27.12</t>
  </si>
  <si>
    <t>Демонтаж вентиляторов радиальных напольных № 2,5 на высоте 4м</t>
  </si>
  <si>
    <t>1.13.27.13</t>
  </si>
  <si>
    <t>Демонтаж тепловых завес водяных 45кВт по оси 33 в осях А3-Б</t>
  </si>
  <si>
    <t>1.13.27.14</t>
  </si>
  <si>
    <t>Перенос задвижек тепловых завес по оси 33 в осях А3-Б</t>
  </si>
  <si>
    <t>1.13.28</t>
  </si>
  <si>
    <t>Работы в венткамере</t>
  </si>
  <si>
    <t>1.13.28.1</t>
  </si>
  <si>
    <t>Демонтаж отводов вентиляторов радиальных</t>
  </si>
  <si>
    <t>1.13.28.2</t>
  </si>
  <si>
    <t>1.13.28.3</t>
  </si>
  <si>
    <t>Монтаж перегородок из ЦСП 4000 * 1500 по изготовленной подсистеме из стальной полосы в местах демонтированных решёток</t>
  </si>
  <si>
    <t>1.13.29</t>
  </si>
  <si>
    <t>Прочие работы</t>
  </si>
  <si>
    <t>1.13.29.1</t>
  </si>
  <si>
    <t>Изготовление стоек под ЯВЗЩ</t>
  </si>
  <si>
    <t>1.13.29.2</t>
  </si>
  <si>
    <t>Подрезка тупиковых упоров пути 1,2,3,4</t>
  </si>
  <si>
    <t>1.13.29.3</t>
  </si>
  <si>
    <t>Устройство страховочных троссовых линий по оси Б</t>
  </si>
  <si>
    <t>1.13.29.4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</si>
  <si>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</si>
  <si>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1.13.29.5</t>
  </si>
  <si>
    <t>Устройство отверстий в кровле цеха под монтаж воздуховодов для систем ОВ1, ОВ3 с последующей заделкой</t>
  </si>
  <si>
    <t>1.13.29.6</t>
  </si>
  <si>
    <t>Заделка мест прохода воздуховодов системы ОВ1 в помещение венткамеры кирпичной кладки с штукатуркой и покраской</t>
  </si>
  <si>
    <t>1.13.29.7</t>
  </si>
  <si>
    <t>Монтаж металлического плинтуса в оси А</t>
  </si>
  <si>
    <t>1.13.29.8</t>
  </si>
  <si>
    <t>Замена стеклопакетов существующего остекления по оси А</t>
  </si>
  <si>
    <t>1.13.29.9</t>
  </si>
  <si>
    <t>Заделка проема ворот в осях А/3-Б - 1 с последующей штукатуркой и покраской</t>
  </si>
  <si>
    <t>1.13.29.10</t>
  </si>
  <si>
    <t>Резка алмазными дисками существующего пола (h)0,4м</t>
  </si>
  <si>
    <t>п.м</t>
  </si>
  <si>
    <t>1.13.29.11</t>
  </si>
  <si>
    <t>Заделка проема венткамеры в/о 32-33, отм. +7.600</t>
  </si>
  <si>
    <t>1.13.29.12</t>
  </si>
  <si>
    <t>Кирпичная кладка из полнотелого керамического кирпича толшиной 250мм армированная сеткой 50х50х3 Вр-1 через 3 ряда кладки</t>
  </si>
  <si>
    <t>1.13.29.13</t>
  </si>
  <si>
    <t>Штукатурка стен ц/п раствором толщиной 20мм по сетке тканой с ячекой 20х20мм</t>
  </si>
  <si>
    <t>1.13.29.14</t>
  </si>
  <si>
    <t>Монтаж металлических крышек лотка в осях 21-22</t>
  </si>
  <si>
    <t>1.13.29.15</t>
  </si>
  <si>
    <t>Замена потолочных плит армстронг в помещениях старого АБК</t>
  </si>
  <si>
    <t>1.13.29.16</t>
  </si>
  <si>
    <t>Локальный ремонт потолка сборочного цеха</t>
  </si>
  <si>
    <t>1.13.29.17</t>
  </si>
  <si>
    <t>1.14</t>
  </si>
  <si>
    <t>130-23-ЭМ1 Силовое электрооборудование</t>
  </si>
  <si>
    <t>1.14.1</t>
  </si>
  <si>
    <t>Щит распределительный</t>
  </si>
  <si>
    <t>1.14.2</t>
  </si>
  <si>
    <t>Кабель силовой, не поддерживающий горение, безгалогенный ППГнг(А)-HF 5х16</t>
  </si>
  <si>
    <t>1.14.3</t>
  </si>
  <si>
    <t>Кабель силовой, не поддерживающий горение, безгалогенный  ППГнг(А)-HF 5х2.5</t>
  </si>
  <si>
    <t>1.14.4</t>
  </si>
  <si>
    <t>Кабель силовой ППГнг(А)-HF 3х6</t>
  </si>
  <si>
    <t>1.14.5</t>
  </si>
  <si>
    <t>1.14.6</t>
  </si>
  <si>
    <t>1.14.7</t>
  </si>
  <si>
    <t>1.14.8</t>
  </si>
  <si>
    <t>Крышка L=3000 для лотков шириной 300мм</t>
  </si>
  <si>
    <t>1.14.9</t>
  </si>
  <si>
    <t>Панель ППУ в комплекте с АВР, навесного исполнения с двумя вводами на 63А</t>
  </si>
  <si>
    <t>1.14.10</t>
  </si>
  <si>
    <t>1.14.11</t>
  </si>
  <si>
    <t>1.14.12</t>
  </si>
  <si>
    <t>1.14.13</t>
  </si>
  <si>
    <t>Провод силовой желто-зеленый ПуГВнг(А)-LS 1х25</t>
  </si>
  <si>
    <t>1.14.14</t>
  </si>
  <si>
    <t>1.14.15</t>
  </si>
  <si>
    <t>Провод силовой желто-зеленый ПуГВнг(А)-LS 1х70 мм2</t>
  </si>
  <si>
    <t>1.14.16</t>
  </si>
  <si>
    <t>1.14.17</t>
  </si>
  <si>
    <t>Кабель силовой ППГнг(A)-HF 1х50</t>
  </si>
  <si>
    <t>1.14.18</t>
  </si>
  <si>
    <t xml:space="preserve">Скоба металлическая </t>
  </si>
  <si>
    <t>1.14.19</t>
  </si>
  <si>
    <t>Кабель силовой ППГнг(А)-HF 5х25</t>
  </si>
  <si>
    <t>1.14.20</t>
  </si>
  <si>
    <t>Кабель силовой ППГнг(А)-HF 5х6</t>
  </si>
  <si>
    <t>1.14.21</t>
  </si>
  <si>
    <t>1.14.22</t>
  </si>
  <si>
    <t>1.14.23</t>
  </si>
  <si>
    <t>Кабель силовой ППГнг(А)-FRHF 5х10</t>
  </si>
  <si>
    <t>1.14.24</t>
  </si>
  <si>
    <t>Кабель силовой ППГнг(А)-FRHF 5х6</t>
  </si>
  <si>
    <t>1.14.25</t>
  </si>
  <si>
    <t>Щит силовой ЩР-АБК.2(в)</t>
  </si>
  <si>
    <t>1.14.26</t>
  </si>
  <si>
    <t>Щит силовой ЩР-АБК.2(р)</t>
  </si>
  <si>
    <t>1.14.27</t>
  </si>
  <si>
    <t>Кабель силовой ППГнг(А)-FRHF 5х4</t>
  </si>
  <si>
    <t>1.14.28</t>
  </si>
  <si>
    <t>Лоток 50х200 L=3000 перфорированный</t>
  </si>
  <si>
    <t>1.14.29</t>
  </si>
  <si>
    <t>Угол плоский</t>
  </si>
  <si>
    <t>1.14.30</t>
  </si>
  <si>
    <t>Угол внешний</t>
  </si>
  <si>
    <t>1.14.31</t>
  </si>
  <si>
    <t>Угол внутренний</t>
  </si>
  <si>
    <t>1.14.32</t>
  </si>
  <si>
    <t>Траверса 30х17мм</t>
  </si>
  <si>
    <t>1.14.33</t>
  </si>
  <si>
    <t>1.14.34</t>
  </si>
  <si>
    <t>1.14.35</t>
  </si>
  <si>
    <t>1.14.36</t>
  </si>
  <si>
    <t>1.14.37</t>
  </si>
  <si>
    <t>1.14.38</t>
  </si>
  <si>
    <t>1.15</t>
  </si>
  <si>
    <t>130-23-ВС Воздухоснабжение</t>
  </si>
  <si>
    <t>1.15.1</t>
  </si>
  <si>
    <t xml:space="preserve">Установка компрессора винт. ДЭН-75Ш ТВЖ «Плюс» </t>
  </si>
  <si>
    <t>1.15.2</t>
  </si>
  <si>
    <t>Сепартатор влагоотделитель СЦ-1200Р</t>
  </si>
  <si>
    <t>1.15.3</t>
  </si>
  <si>
    <t>Установка воздухосборника ВВ-0,9-1,0-УХЛ1, V=0,9 м3; Р=1,0 Мпа. Габаритные размеры: Ф900 мм х 2100 мм.</t>
  </si>
  <si>
    <t xml:space="preserve"> шт.</t>
  </si>
  <si>
    <t>1.15.4</t>
  </si>
  <si>
    <t>Установка компенсатора сильфонного осевого: КСО ARM 100-16-30 Фланцевый</t>
  </si>
  <si>
    <t>1.15.5</t>
  </si>
  <si>
    <t>Устройство труб стальных горячедеформированных, по ГОСТ 9940-81, сталь 12Х18Н10Т Ø114×3,0 мм.</t>
  </si>
  <si>
    <t xml:space="preserve"> п.м.</t>
  </si>
  <si>
    <t>1.15.6</t>
  </si>
  <si>
    <t>Установка осушителя воздуха адсорбционного ОВА – 0870 14,5 м3/мин. 220В/50Гц. Габаритные размеры: 1175 мм х 640 мм х 2260 мм.</t>
  </si>
  <si>
    <t>1.15.7</t>
  </si>
  <si>
    <t>Устройство труб стальных горячедеформированных, по ГОСТ 9940-81, сталь 12Х18Н10Т Ø21,5×2,5 мм.</t>
  </si>
  <si>
    <t>1.15.8</t>
  </si>
  <si>
    <t>Монтаж крана шарового латунного наруж. резьба DN 20 VALTEC BASE</t>
  </si>
  <si>
    <t>1.15.9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</si>
  <si>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</si>
  <si>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шт.</t>
  </si>
  <si>
    <t>1.15.10</t>
  </si>
  <si>
    <t>Монтаж крана шарового латунного наруж. резьба DN 25 VALTEC BASE</t>
  </si>
  <si>
    <t>1.15.11</t>
  </si>
  <si>
    <t xml:space="preserve">Установка фильтра/редуктора/лубрикатора Nordberg NP8414 </t>
  </si>
  <si>
    <t>1.15.12</t>
  </si>
  <si>
    <t>9.8 атм, 1/2M</t>
  </si>
  <si>
    <t>1.15.13</t>
  </si>
  <si>
    <t>Установка отвода стального приварного крутоизогнутого 90гр. 20×2,5</t>
  </si>
  <si>
    <t>1.15.14</t>
  </si>
  <si>
    <t>Установка отвода стального приварного крутоизогнутого 90гр. 114×3,0</t>
  </si>
  <si>
    <t>1.15.15</t>
  </si>
  <si>
    <t>Установка тройника стального бесшовного приварного 12Х18Н10Т ГОСТ 17376-2001 20×2,5</t>
  </si>
  <si>
    <t>1.15.16</t>
  </si>
  <si>
    <t>Установка тройника стального бесшовного приварного 12Х18Н10Т ГОСТ 17376-2001 114×3,0</t>
  </si>
  <si>
    <t>1.15.17</t>
  </si>
  <si>
    <t>Установка фланца стального плоского приварного 12Х18Н10Т ГОСТ 33259-2015 DN 100мм, PN10 кгс/см2.</t>
  </si>
  <si>
    <t>1.15.21</t>
  </si>
  <si>
    <t>Устройство металлических конструкций для установки трубопровода на эстакаде и крепления к существующим конструкциям</t>
  </si>
  <si>
    <t>1.15.22</t>
  </si>
  <si>
    <t>Установка гильз через стены труба стальная сварная 133×4,0</t>
  </si>
  <si>
    <t>1.15.23</t>
  </si>
  <si>
    <t>Установка вентиляционной решетки фасадной РЖН , 1500х2000</t>
  </si>
  <si>
    <t>1.15.24</t>
  </si>
  <si>
    <t>Установка клапана воздушного прямоугольного АВК 2070х1562 ШхВ</t>
  </si>
  <si>
    <t>1.15.25</t>
  </si>
  <si>
    <t>Гидростатические испытания трубопроводов</t>
  </si>
  <si>
    <t>комл.</t>
  </si>
  <si>
    <t>1.15.26</t>
  </si>
  <si>
    <t>Демонтаж стены (проём 1550 на 4100 для установки воздушного клапана</t>
  </si>
  <si>
    <t xml:space="preserve"> м.кв.</t>
  </si>
  <si>
    <t>1.15.27</t>
  </si>
  <si>
    <t>Демонтаж металлоконструкций фермы</t>
  </si>
  <si>
    <t>1.15.32</t>
  </si>
  <si>
    <t>1.15.33</t>
  </si>
  <si>
    <t>Изготовление оконечных устройств ВС</t>
  </si>
  <si>
    <t>1.15.34</t>
  </si>
  <si>
    <t>Изготовление опорных кронштейнов оконечных устройств ВС</t>
  </si>
  <si>
    <t>1.15.35</t>
  </si>
  <si>
    <t>Ракрепление оконечных устройств на стену</t>
  </si>
  <si>
    <t>1.15.36</t>
  </si>
  <si>
    <t>Монтаж фильтра ФВ-1200</t>
  </si>
  <si>
    <t>1.15.37</t>
  </si>
  <si>
    <t>Демонтаж магистральных сепараторов СЦ-1200</t>
  </si>
  <si>
    <t>1.15.38</t>
  </si>
  <si>
    <t>Монтаж магистральных сепараторов СЦ-1200</t>
  </si>
  <si>
    <t>1.15.39</t>
  </si>
  <si>
    <t>Установка крана шарового фланцевого LD КШ.Ц.Ф.100.016 "под задвижку" , L=230 П/П Ру-10 Ду-100</t>
  </si>
  <si>
    <t>1.15.40</t>
  </si>
  <si>
    <t>Проем с усилением и утеплением</t>
  </si>
  <si>
    <t>1.15.41</t>
  </si>
  <si>
    <t>Металлоконструкции (опоры)</t>
  </si>
  <si>
    <t>1.15.42</t>
  </si>
  <si>
    <t>Металлоконструкции (переход АБК)</t>
  </si>
  <si>
    <t>1.15.43</t>
  </si>
  <si>
    <t>Монтаж системы воздухоснабжения фильтра 19086-MDV-SE-V-F-00.00.00PЭ</t>
  </si>
  <si>
    <t>1.15.44</t>
  </si>
  <si>
    <t>Бурение полнопроходных отверстий</t>
  </si>
  <si>
    <t>1.16</t>
  </si>
  <si>
    <t>130-23-ОВ3 Вентиляция и кондиционирование</t>
  </si>
  <si>
    <t>1.16.1</t>
  </si>
  <si>
    <t>1.16.1.1</t>
  </si>
  <si>
    <t>1.16.2</t>
  </si>
  <si>
    <t>1.16.2.1</t>
  </si>
  <si>
    <t>1.16.2.2</t>
  </si>
  <si>
    <t>1.16.2.3</t>
  </si>
  <si>
    <t>1.16.2.4</t>
  </si>
  <si>
    <t>1.16.2.5</t>
  </si>
  <si>
    <t>1.16.3</t>
  </si>
  <si>
    <t>1.16.3.1</t>
  </si>
  <si>
    <t>Прокладка воздуховодов из оцинкованой стали с огнезащитным покрытием</t>
  </si>
  <si>
    <t>1.16.3.2</t>
  </si>
  <si>
    <t>1.16.3.3</t>
  </si>
  <si>
    <t>1.16.3.4</t>
  </si>
  <si>
    <t>1.16.3.5</t>
  </si>
  <si>
    <t>1.16.3.6</t>
  </si>
  <si>
    <t>1.16.3.7</t>
  </si>
  <si>
    <t>1.17</t>
  </si>
  <si>
    <t>130-23-ЭМ2 Силовое электрооборудование</t>
  </si>
  <si>
    <t>1.17.1</t>
  </si>
  <si>
    <t>Щит распределительный навесного исполнения ЩР1….ЩР19</t>
  </si>
  <si>
    <t>1.17.2</t>
  </si>
  <si>
    <t>Ящик силовой с рубильником  ЯВЗШ 100А IP54</t>
  </si>
  <si>
    <t>1.17.3</t>
  </si>
  <si>
    <t>Щит силовой мобильного блок-контейнера ЩС.МБК1 - ЩС.МБК3</t>
  </si>
  <si>
    <t>1.17.4</t>
  </si>
  <si>
    <t>Щит управления воротами ЩУ1</t>
  </si>
  <si>
    <t>1.17.5</t>
  </si>
  <si>
    <t>Щит управления воротами ЩУ2</t>
  </si>
  <si>
    <t>1.17.6</t>
  </si>
  <si>
    <t>Щит управления компрессорами</t>
  </si>
  <si>
    <t>1.17.7</t>
  </si>
  <si>
    <t>Шкаф питания вентиляции ЩВ</t>
  </si>
  <si>
    <t>1.17.8</t>
  </si>
  <si>
    <t>Щит питания оборудования СКС</t>
  </si>
  <si>
    <t>1.17.9</t>
  </si>
  <si>
    <t>Ящик с понижающими трансформаторами с розеткой ЯТП-0,25 220/36-3АВ У3 IP54</t>
  </si>
  <si>
    <t>1.17.10</t>
  </si>
  <si>
    <t>Кабель силовой 5х70</t>
  </si>
  <si>
    <t>1.17.11</t>
  </si>
  <si>
    <t>Кабель силовой 5х16</t>
  </si>
  <si>
    <t>1.17.12</t>
  </si>
  <si>
    <t>Кабель силовой 5х10</t>
  </si>
  <si>
    <t>1.17.13</t>
  </si>
  <si>
    <t>Кабель силовой 5х6</t>
  </si>
  <si>
    <t>1.17.14</t>
  </si>
  <si>
    <t>Кабель силовой 5х4</t>
  </si>
  <si>
    <t>1.17.15</t>
  </si>
  <si>
    <t>Кабель силовой 5х2,5</t>
  </si>
  <si>
    <t>1.17.16</t>
  </si>
  <si>
    <t>Кабель силовой 3х2,5</t>
  </si>
  <si>
    <t>1.17.17</t>
  </si>
  <si>
    <t>Наконечник кабельный медный луженый ТМЛ 120-10-17</t>
  </si>
  <si>
    <t>1.17.18</t>
  </si>
  <si>
    <t>Наконечник кабельный медный луженый ТМЛ У 70-8</t>
  </si>
  <si>
    <t>1.17.19</t>
  </si>
  <si>
    <t>Наконечник кабельный медный луженый ТМЛ 35-10-10</t>
  </si>
  <si>
    <t>1.17.20</t>
  </si>
  <si>
    <t>Наконечник штифтовой плоский НШП-35 50311</t>
  </si>
  <si>
    <t>1.17.21</t>
  </si>
  <si>
    <t>Наконечник кабельный медный луженый ТМЛ 25-8-7</t>
  </si>
  <si>
    <t>1.17.22</t>
  </si>
  <si>
    <t>Светильник светодиодный 1000Лм 12в 10м переносной</t>
  </si>
  <si>
    <t>1.17.23</t>
  </si>
  <si>
    <t>Светильник для смотровой ямы</t>
  </si>
  <si>
    <t>1.17.24</t>
  </si>
  <si>
    <t>Монтаж стойки для ЯВЗШ (индивидуального изготовления)</t>
  </si>
  <si>
    <t>1.17.25</t>
  </si>
  <si>
    <t>1.17.26</t>
  </si>
  <si>
    <t>Крышка L=3000 для лотков шириной 100мм</t>
  </si>
  <si>
    <t>1.17.27</t>
  </si>
  <si>
    <t>1.17.28</t>
  </si>
  <si>
    <t>1.17.29</t>
  </si>
  <si>
    <t>Полоса стальная 40х5</t>
  </si>
  <si>
    <t>1.17.30</t>
  </si>
  <si>
    <t>1.17.31</t>
  </si>
  <si>
    <t>1.17.32</t>
  </si>
  <si>
    <t>1.17.33</t>
  </si>
  <si>
    <t>Легкая консоль для лотков с основанием 200 мм</t>
  </si>
  <si>
    <t>1.17.34</t>
  </si>
  <si>
    <t>1.17.35</t>
  </si>
  <si>
    <t>Траверса монтажная 30х17</t>
  </si>
  <si>
    <t>1.17.36</t>
  </si>
  <si>
    <t>Лоток неперфорированный 300х100х3000</t>
  </si>
  <si>
    <t>1.17.37</t>
  </si>
  <si>
    <t>1.17.38</t>
  </si>
  <si>
    <t>Гайка М6 с насечкой препятствующей откручиванию</t>
  </si>
  <si>
    <t>1.17.39</t>
  </si>
  <si>
    <t>1.17.40</t>
  </si>
  <si>
    <t>1.17.41</t>
  </si>
  <si>
    <t>1.17.42</t>
  </si>
  <si>
    <t>1.17.43</t>
  </si>
  <si>
    <t>1.17.44</t>
  </si>
  <si>
    <t>Крышка L=3000 для лотков шириной 200мм</t>
  </si>
  <si>
    <t>1.17.45</t>
  </si>
  <si>
    <t>1.17.46</t>
  </si>
  <si>
    <t>1.17.47</t>
  </si>
  <si>
    <t>Угол CPO 90 горизонтальный 90° 200х50</t>
  </si>
  <si>
    <t>1.17.48</t>
  </si>
  <si>
    <t>Угол CS 90 вертикальный внутр. 90° 300/100</t>
  </si>
  <si>
    <t>1.17.49</t>
  </si>
  <si>
    <t>Ответвитель DL 300х100</t>
  </si>
  <si>
    <t>1.17.50</t>
  </si>
  <si>
    <t>Пластина торцевая TC 300х100</t>
  </si>
  <si>
    <t>1.17.51</t>
  </si>
  <si>
    <t>Угол CPO 90 горизонтальный 90 градусов 300х100</t>
  </si>
  <si>
    <t>1.17.52</t>
  </si>
  <si>
    <t>Лента сигнальная ЛСЭ-150 "Осторожно кабель" ЛСЭ-150</t>
  </si>
  <si>
    <t>1.17.53</t>
  </si>
  <si>
    <t>Провод силовой желто-зеленый ПуГВ нг(А)LS 1х16</t>
  </si>
  <si>
    <t>1.17.54</t>
  </si>
  <si>
    <t>Наконечник медный ТМЛ 25-8-8 ГОСТ 7386-80</t>
  </si>
  <si>
    <t>1.17.55</t>
  </si>
  <si>
    <t>Пена двухкомпонентная огнезащитная DN1201</t>
  </si>
  <si>
    <t>1.17.56</t>
  </si>
  <si>
    <t>Винт с крестообразным шлицем М6х10</t>
  </si>
  <si>
    <t>1.17.57</t>
  </si>
  <si>
    <t>Винт М6х20 с гладкой головкой и квадратным подголовником</t>
  </si>
  <si>
    <t>1.17.58</t>
  </si>
  <si>
    <t xml:space="preserve">Розетка силовая 2Р+Е, со сторками, 2 мод., белый, IP20, 250B,16А Viva </t>
  </si>
  <si>
    <t>1.17.59</t>
  </si>
  <si>
    <t>Шина N ноль на 15 присоединений медь 480А 500В</t>
  </si>
  <si>
    <t>1.17.60</t>
  </si>
  <si>
    <t xml:space="preserve">Держатель шины заземления </t>
  </si>
  <si>
    <t>1.17.61</t>
  </si>
  <si>
    <t>Выключатель скрытой установки, одноклавишный, ~220В,10А</t>
  </si>
  <si>
    <t>1.17.62</t>
  </si>
  <si>
    <t>Устройство песчаной подушки</t>
  </si>
  <si>
    <t>1.17.63</t>
  </si>
  <si>
    <t>Мастика</t>
  </si>
  <si>
    <t>кг</t>
  </si>
  <si>
    <t>1.17.64</t>
  </si>
  <si>
    <t>Стержень заземления омедненный 16 мм х 1.5 метра</t>
  </si>
  <si>
    <t>1.17.65</t>
  </si>
  <si>
    <t xml:space="preserve">Муфта соединительная для стержня 16 мм, латунь </t>
  </si>
  <si>
    <t>1.17.66</t>
  </si>
  <si>
    <t>Наконечник заземления для стержня 16 мм, сталь оцинк</t>
  </si>
  <si>
    <t>1.17.67</t>
  </si>
  <si>
    <t>Зажим стержень — полоса/пруток крестообразный, нержавеющая сталь</t>
  </si>
  <si>
    <t>1.17.68</t>
  </si>
  <si>
    <t>Смазка графитная 100 гр</t>
  </si>
  <si>
    <t>1.17.69</t>
  </si>
  <si>
    <t>Лента антикоррозионная</t>
  </si>
  <si>
    <t>1.17.70</t>
  </si>
  <si>
    <t>Головка удароприемная для стержня 16 мм, сталь</t>
  </si>
  <si>
    <t>1.17.71</t>
  </si>
  <si>
    <t>Труба  водогазопроводная оцинкованная d наруж=80мм</t>
  </si>
  <si>
    <t>1.17.72</t>
  </si>
  <si>
    <t>Труба  водогазопроводная оцинкованная d наруж=50мм</t>
  </si>
  <si>
    <t>1.17.73</t>
  </si>
  <si>
    <t>Разработка грунта вручную</t>
  </si>
  <si>
    <t>1.17.74</t>
  </si>
  <si>
    <t>1.17.75</t>
  </si>
  <si>
    <t>Обратная засыпка вручную</t>
  </si>
  <si>
    <t>1.17.76</t>
  </si>
  <si>
    <t>Вывоз лишнего грунта</t>
  </si>
  <si>
    <t>1.17.77</t>
  </si>
  <si>
    <t>1.17.78</t>
  </si>
  <si>
    <t>1.17.79</t>
  </si>
  <si>
    <t>Подключение оборудования (компрессоры 2 шт., ворота 4 шт., ФВУ 12 шт</t>
  </si>
  <si>
    <t>1.17.80</t>
  </si>
  <si>
    <t>Демонтаж силовых щитов</t>
  </si>
  <si>
    <t>1.17.81</t>
  </si>
  <si>
    <t>Демонтаж труб ВГП по колоннам</t>
  </si>
  <si>
    <t>1.17.82</t>
  </si>
  <si>
    <t>Демонтаж силовых кабелей от коммутационных боксов на шинопроводе до щитов</t>
  </si>
  <si>
    <t>1.17.83</t>
  </si>
  <si>
    <t>Щит питания компрессоров ЩУК 2.1</t>
  </si>
  <si>
    <t>1.17.84</t>
  </si>
  <si>
    <t>Щит питания светильников 12В ЩОС</t>
  </si>
  <si>
    <t>1.17.85</t>
  </si>
  <si>
    <t>Выключатель автоматический 3р, Iном=16 А, Icu=10 кА, хар. С</t>
  </si>
  <si>
    <t>1.17.86</t>
  </si>
  <si>
    <t>Выключатель автоматический трехполюсный 50А, хар. C</t>
  </si>
  <si>
    <t>1.17.87</t>
  </si>
  <si>
    <t>Выключатель автоматический трехполюсный 200А, хар. C</t>
  </si>
  <si>
    <t>1.17.88</t>
  </si>
  <si>
    <t>Выключатель автоматический OptiMat 200 А, 690 В, 25 кА</t>
  </si>
  <si>
    <t>1.17.89</t>
  </si>
  <si>
    <t>Выключатель автоматический 320 А, 690 В, 40 кА</t>
  </si>
  <si>
    <t>1.17.90</t>
  </si>
  <si>
    <t>Провод силовой желто-зеленый 1х95</t>
  </si>
  <si>
    <t>1.17.91</t>
  </si>
  <si>
    <t>Провод силовой желто-зеленый 1х25</t>
  </si>
  <si>
    <t>1.17.92</t>
  </si>
  <si>
    <t>Провод силовой желто-зеленый 1х6</t>
  </si>
  <si>
    <t>1.17.93</t>
  </si>
  <si>
    <t>Кабель силовой 3х1,5</t>
  </si>
  <si>
    <t>1.17.94</t>
  </si>
  <si>
    <t>Кабель силовой 3х6</t>
  </si>
  <si>
    <t>1.17.95</t>
  </si>
  <si>
    <t>Кабель силовой 1х35</t>
  </si>
  <si>
    <t>1.17.96</t>
  </si>
  <si>
    <t>Кабель силовой 1х50</t>
  </si>
  <si>
    <t>1.17.97</t>
  </si>
  <si>
    <t>Кабель силовой 1х120</t>
  </si>
  <si>
    <t>1.17.98</t>
  </si>
  <si>
    <t>Кабель силовой ППГнг(А)-HF 5х25 мм2</t>
  </si>
  <si>
    <t>1.17.99</t>
  </si>
  <si>
    <t>1.17.100</t>
  </si>
  <si>
    <t>Светильник светодиодный 6550 Лм 140  Вт</t>
  </si>
  <si>
    <t>1.17.101</t>
  </si>
  <si>
    <t>Светильник светодиодный 6550 Лм 140  Вт с БАП</t>
  </si>
  <si>
    <t>1.17.102</t>
  </si>
  <si>
    <t>Кабель силовой ППГнг(А)-HF 1х70</t>
  </si>
  <si>
    <t>1.17.103</t>
  </si>
  <si>
    <t>Кабель силовой ППГнг(А)-HF 1х16</t>
  </si>
  <si>
    <t>1.17.104</t>
  </si>
  <si>
    <t>Кабель силовой ППГнг(А)-HF 5х1,5 мм2</t>
  </si>
  <si>
    <t>1.17.105</t>
  </si>
  <si>
    <t>Провод силовой желто-зеленый ПуГВнг(А)-LS 1х70</t>
  </si>
  <si>
    <t>1.17.106</t>
  </si>
  <si>
    <t>Провод силовой желто-зеленый ПуГВнг(А)-LS 1х35</t>
  </si>
  <si>
    <t>1.17.107</t>
  </si>
  <si>
    <t xml:space="preserve">Монтаж ПВХ кабель-канала 25х16 мм по стенам и потолкам на высоте до 4 метров </t>
  </si>
  <si>
    <t>1.17.108</t>
  </si>
  <si>
    <t xml:space="preserve">Монтаж ПВХ кабель-канала 80х40 мм по стенам и потолкам на высоте до 2 метров </t>
  </si>
  <si>
    <t>1.17.109</t>
  </si>
  <si>
    <t xml:space="preserve">Монтаж ПВХ кабель-канала 60х40 мм по стенам и потолкам на высоте до 2 метров </t>
  </si>
  <si>
    <t>1.17.110</t>
  </si>
  <si>
    <t>Металлический дюбель для газобетона</t>
  </si>
  <si>
    <t>1.17.111</t>
  </si>
  <si>
    <t>Кронштейн для лотка 200</t>
  </si>
  <si>
    <t>1.17.112</t>
  </si>
  <si>
    <t>Кронштейн для лотка 100 мм</t>
  </si>
  <si>
    <t>1.17.113</t>
  </si>
  <si>
    <t>Металлический анкер</t>
  </si>
  <si>
    <t>1.17.114</t>
  </si>
  <si>
    <t>Кронштейн для лотка (сварной)</t>
  </si>
  <si>
    <t>1.17.115</t>
  </si>
  <si>
    <t>Металлический дюбель</t>
  </si>
  <si>
    <t>1.18</t>
  </si>
  <si>
    <t>130-23-ЭМ3 Силовое электрооборудование</t>
  </si>
  <si>
    <t>1.18.1</t>
  </si>
  <si>
    <t>Щит распределительный ШПВ АБК</t>
  </si>
  <si>
    <t>1.18.2</t>
  </si>
  <si>
    <t>Кабель силовой, не поддерживающий горение, безгалогенныйППГнг(А)-HF 5х25</t>
  </si>
  <si>
    <t>1.18.3</t>
  </si>
  <si>
    <t>Кабель силовой, не поддерживающий горение, безгалогенный ППГнг(А)-HF 5х4</t>
  </si>
  <si>
    <t>1.18.4</t>
  </si>
  <si>
    <t xml:space="preserve">Кабель силовой, не поддерживающий горение, безгалогенный ППГнг(А)-HF 3х6 </t>
  </si>
  <si>
    <t>1.18.5</t>
  </si>
  <si>
    <t>Кабель силовой ППГнг(А)-HF 5х2.5</t>
  </si>
  <si>
    <t>1.18.6</t>
  </si>
  <si>
    <t>1.18.16</t>
  </si>
  <si>
    <t>Труба гофрированная ПВХ 50 мм с протяжкой</t>
  </si>
  <si>
    <t>1.18.18</t>
  </si>
  <si>
    <t>1.18.21</t>
  </si>
  <si>
    <t>1.18.22</t>
  </si>
  <si>
    <t>1.19</t>
  </si>
  <si>
    <t>130-23-УА2 Устройства автоматики</t>
  </si>
  <si>
    <t>1.19.1</t>
  </si>
  <si>
    <t>1.19.2</t>
  </si>
  <si>
    <t>1.19.3</t>
  </si>
  <si>
    <t>1.19.4</t>
  </si>
  <si>
    <t>1.20</t>
  </si>
  <si>
    <t>130-23-УА3 Устройства автоматики</t>
  </si>
  <si>
    <t>1.20.1</t>
  </si>
  <si>
    <t>1.20.2</t>
  </si>
  <si>
    <t>1.20.3</t>
  </si>
  <si>
    <t>Объекты энергетического хозяйства</t>
  </si>
  <si>
    <t>2.1</t>
  </si>
  <si>
    <t>130-23-ЭН Наружное освещение</t>
  </si>
  <si>
    <t>2.1.1</t>
  </si>
  <si>
    <t>Ящик управления освещением</t>
  </si>
  <si>
    <t>2.1.2</t>
  </si>
  <si>
    <t>Кабель силовой, не поддерживающий горение, безгалогенный 5х2.5</t>
  </si>
  <si>
    <t>2.1.3</t>
  </si>
  <si>
    <t>Кабель силовой, не поддерживающий горение, безгалогенный 3х1.5</t>
  </si>
  <si>
    <t>2.1.4</t>
  </si>
  <si>
    <t>Светильник светодиодный промышленный FL-Pro 60° 50 Вт 5000К Вартон</t>
  </si>
  <si>
    <t>2.1.5</t>
  </si>
  <si>
    <t>2.1.6</t>
  </si>
  <si>
    <t>2.1.7</t>
  </si>
  <si>
    <t>Зажим безвинтовой 3х(0,5-2,5) кв.мм прозрачный VSE-203</t>
  </si>
  <si>
    <t>2.1.8</t>
  </si>
  <si>
    <t>Стандартный анкер со шпилькой М8</t>
  </si>
  <si>
    <t>2.1.9</t>
  </si>
  <si>
    <t>Анкер клиновой</t>
  </si>
  <si>
    <t>2.1.10</t>
  </si>
  <si>
    <t>Дюбель-гвоздь</t>
  </si>
  <si>
    <t>2.1.11</t>
  </si>
  <si>
    <t>2.1.12</t>
  </si>
  <si>
    <t>2.1.13</t>
  </si>
  <si>
    <t>Объекты транспортного хозяйства и связи</t>
  </si>
  <si>
    <t>3.1</t>
  </si>
  <si>
    <t>130-23-ПЖ Пути железнодорожные</t>
  </si>
  <si>
    <t>3.1.1</t>
  </si>
  <si>
    <t>Железнодорожный путь №1</t>
  </si>
  <si>
    <t>3.1.1.1</t>
  </si>
  <si>
    <t>Сооружение земляного полотна</t>
  </si>
  <si>
    <t>3.1.1.1.1</t>
  </si>
  <si>
    <t>3.1.1.1.2</t>
  </si>
  <si>
    <t xml:space="preserve">Вырезка существующего бетонного покрытия пола </t>
  </si>
  <si>
    <t>3.1.1.1.3</t>
  </si>
  <si>
    <t>3.1.1.1.4</t>
  </si>
  <si>
    <t>3.1.1.2</t>
  </si>
  <si>
    <t>Устройство балластного слоя ж/д пути под подошвой шпалы (h)20см</t>
  </si>
  <si>
    <t>3.1.1.2.1</t>
  </si>
  <si>
    <t xml:space="preserve"> - из щебня балластного фр.25-60 </t>
  </si>
  <si>
    <t>3.1.1.2.2</t>
  </si>
  <si>
    <t xml:space="preserve"> - из щебня балластного фр.25-60 (с К 1,26 уплотнения)</t>
  </si>
  <si>
    <t>3.1.1.2.3</t>
  </si>
  <si>
    <t xml:space="preserve"> - гравийно-песчаная подушка</t>
  </si>
  <si>
    <t>3.1.1.2.4</t>
  </si>
  <si>
    <t xml:space="preserve"> - гравийно-песчаная подушка  (с К 1,2 уплотнения)</t>
  </si>
  <si>
    <t>3.1.1.2.5</t>
  </si>
  <si>
    <t xml:space="preserve"> - геотекстиль 5м 500г/м</t>
  </si>
  <si>
    <t>3.1.1.3</t>
  </si>
  <si>
    <t>Верхнее строение пути №1</t>
  </si>
  <si>
    <t>3.1.1.3.1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</si>
  <si>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</si>
  <si>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3.1.1.3.2</t>
  </si>
  <si>
    <t>Выправка пути в плане и в профиле (Р65, шпалы ж/б)</t>
  </si>
  <si>
    <t>3.1.1.3.3</t>
  </si>
  <si>
    <t>Послеосадочный ремонт (Р65, шпалы ж/б)</t>
  </si>
  <si>
    <t>3.1.1.3.4</t>
  </si>
  <si>
    <t>Устройство тупикового рельсового упора колесных пар РУ-1</t>
  </si>
  <si>
    <t>3.1.1.3.5</t>
  </si>
  <si>
    <t xml:space="preserve">Изготовление и монтаж в построечных условиях конструкций закладных МС2 (68шт., L=150мм; 0,72кг/шт.) </t>
  </si>
  <si>
    <t>3.1.1.3.6</t>
  </si>
  <si>
    <t>Установка изделий МС-1 с огнезащитным покрытием штукатурным составом толщ. покрытия 1 мм</t>
  </si>
  <si>
    <t>3.1.1.3.7</t>
  </si>
  <si>
    <t>Корректировка отметки ж/д путей к проектной с учетом нового трансбордера</t>
  </si>
  <si>
    <t>3.1.2</t>
  </si>
  <si>
    <t>Железнодорожный путь №2</t>
  </si>
  <si>
    <t>3.1.2.1</t>
  </si>
  <si>
    <t>3.1.2.1.1</t>
  </si>
  <si>
    <t>3.1.2.1.2</t>
  </si>
  <si>
    <t>3.1.2.1.3</t>
  </si>
  <si>
    <t>3.1.2.1.4</t>
  </si>
  <si>
    <t>3.1.2.2</t>
  </si>
  <si>
    <t>3.1.2.2.1</t>
  </si>
  <si>
    <t>3.1.2.2.2</t>
  </si>
  <si>
    <t xml:space="preserve"> - из щебня балластного фр.25-60 (с К 1, 26 уплотнения)</t>
  </si>
  <si>
    <t>3.1.2.2.3</t>
  </si>
  <si>
    <t>3.1.2.2.4</t>
  </si>
  <si>
    <t xml:space="preserve"> - гравийно-песчаная подушка  (с К 1,2 уплотнения )</t>
  </si>
  <si>
    <t>3.1.2.2.5</t>
  </si>
  <si>
    <t>3.1.2.3</t>
  </si>
  <si>
    <t>Верхнее строение пути №2</t>
  </si>
  <si>
    <t>3.1.2.3.1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</si>
  <si>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</si>
  <si>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3.1.2.3.2</t>
  </si>
  <si>
    <t>Монтаж дюбеля полимерного, Сверление в ж/б конструкциях вертикальных отверстий Ф 35 мм</t>
  </si>
  <si>
    <t>Устройство тупикового рельсового упора колесных пар</t>
  </si>
  <si>
    <t>3.1.1.3.8</t>
  </si>
  <si>
    <t>3.1.3</t>
  </si>
  <si>
    <t>Железнодорожный путь №3</t>
  </si>
  <si>
    <t>3.1.3.1</t>
  </si>
  <si>
    <t>3.1.3.1.1</t>
  </si>
  <si>
    <t>3.1.3.1.2</t>
  </si>
  <si>
    <t>3.1.3.1.3</t>
  </si>
  <si>
    <t>3.1.3.1.4</t>
  </si>
  <si>
    <t>3.1.3.1.4.1</t>
  </si>
  <si>
    <t>3.1.3.1.4.2</t>
  </si>
  <si>
    <t>3.1.3.1.4.3</t>
  </si>
  <si>
    <t xml:space="preserve"> - геотекстиль, 3м</t>
  </si>
  <si>
    <t>3.1.3.1.4.4</t>
  </si>
  <si>
    <t xml:space="preserve"> - гравийно-песчаная подушка (с К 1,2 уплотнения)</t>
  </si>
  <si>
    <t>3.1.3.1.4.5</t>
  </si>
  <si>
    <t xml:space="preserve"> - геотекстиль 2м 500г/м</t>
  </si>
  <si>
    <t>3.1.3.1.4.6</t>
  </si>
  <si>
    <t>3.1.3.2</t>
  </si>
  <si>
    <t>Верхнее строение пути №3</t>
  </si>
  <si>
    <t>3.1.3.2.1</t>
  </si>
  <si>
    <t>3.1.3.2.2</t>
  </si>
  <si>
    <t>3.1.3.2.3</t>
  </si>
  <si>
    <t>3.1.3.2.4</t>
  </si>
  <si>
    <t>3.1.3.2.5</t>
  </si>
  <si>
    <t>3.1.3.2.6</t>
  </si>
  <si>
    <t>3.1.3.2.7</t>
  </si>
  <si>
    <t>3.1.3.2.8</t>
  </si>
  <si>
    <t>3.1.4</t>
  </si>
  <si>
    <t>Железнодорожный путь №4</t>
  </si>
  <si>
    <t>3.1.4.2</t>
  </si>
  <si>
    <t>Верхнее строение пути №4</t>
  </si>
  <si>
    <t>3.1.4.2.1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</si>
  <si>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</si>
  <si>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3.1.4.2.2</t>
  </si>
  <si>
    <t>3.1.4.2.3</t>
  </si>
  <si>
    <t>3.1.4.2.4</t>
  </si>
  <si>
    <t>3.1.4.2.5</t>
  </si>
  <si>
    <t>3.1.4.2.6</t>
  </si>
  <si>
    <t>3.1.4.3</t>
  </si>
  <si>
    <t>3.1.4.3.1</t>
  </si>
  <si>
    <t>3.1.4.3.2</t>
  </si>
  <si>
    <t>3.1.4.3.3</t>
  </si>
  <si>
    <t>3.1.4.3.4</t>
  </si>
  <si>
    <t>3.1.4.3.4.1</t>
  </si>
  <si>
    <t>3.1.4.3.4.2</t>
  </si>
  <si>
    <t>3.1.4.3.4.3</t>
  </si>
  <si>
    <t>3.1.4.3.4.4</t>
  </si>
  <si>
    <t xml:space="preserve"> - гравийно-песчаная подушка (К 1,2 уплотнения)</t>
  </si>
  <si>
    <t>3.1.4.3.4.5</t>
  </si>
  <si>
    <t xml:space="preserve"> - из щебня балластного фр.25-60 (К 1,26 уплотнения)</t>
  </si>
  <si>
    <t>3.1.4.3.4.6</t>
  </si>
  <si>
    <t>3.1.4.3.5</t>
  </si>
  <si>
    <t>3.1.4.3.6</t>
  </si>
  <si>
    <t>Наружные сети и сооружения водоснабжения, водоотведения, теплоснабжения и газоснабжения</t>
  </si>
  <si>
    <t>4.1.</t>
  </si>
  <si>
    <t>130-23-НВК Наружные сети канализации</t>
  </si>
  <si>
    <t>4.1.1</t>
  </si>
  <si>
    <t>Разборка дорожных покрытий</t>
  </si>
  <si>
    <t>4.1.2</t>
  </si>
  <si>
    <t>Демонтаж коллектора</t>
  </si>
  <si>
    <t>4.1.3</t>
  </si>
  <si>
    <t>Прочие работы. Погрузка, вывоз, утилизация</t>
  </si>
  <si>
    <t>4.1.3.1</t>
  </si>
  <si>
    <t>Погрузка дорожного покрытия, щебня, жб мусора</t>
  </si>
  <si>
    <t>4.1.3.2</t>
  </si>
  <si>
    <t>4.1.4</t>
  </si>
  <si>
    <t>Земляные работы. Разработка грунта, обратная засыпка щебнем, песком, грунтом, уплотнение</t>
  </si>
  <si>
    <t>4.1.5</t>
  </si>
  <si>
    <t>Прочие работы. Лишний грунт. Погрузка, вывоз, утилизация</t>
  </si>
  <si>
    <t>4.1.5.1</t>
  </si>
  <si>
    <t>Погрузка лишнего грунта</t>
  </si>
  <si>
    <t>4.1.5.2</t>
  </si>
  <si>
    <t>4.1.6</t>
  </si>
  <si>
    <t>Прокладка ПВХ трубопровода Дн 160 в стальном футляре, с отводами в колодцы, бетонированием</t>
  </si>
  <si>
    <t>4.1.7</t>
  </si>
  <si>
    <t xml:space="preserve">Установка ж/б колодцев К1-1 </t>
  </si>
  <si>
    <t>4.1.8</t>
  </si>
  <si>
    <t>Установка ж/б колодцев К1-3</t>
  </si>
  <si>
    <t>4.1.9</t>
  </si>
  <si>
    <t>Резка асфальтового покрытия фрезой</t>
  </si>
  <si>
    <t>ИТОГО текущий договор, руб. с НДС</t>
  </si>
  <si>
    <t>Запроцентовано</t>
  </si>
  <si>
    <t>Остаток</t>
  </si>
  <si>
    <t>Приложение №1 к Дополнительному соглашению № 9 от 01 августа 2024г. 
к Договору генерального строительного подряда № МВМ/19-07 от 19 июля 2023г.</t>
  </si>
  <si>
    <t>Стоимость работ по ремонту Объекта</t>
  </si>
  <si>
    <t>ИТОГО, руб. с НДС</t>
  </si>
  <si>
    <t>В т.ч. НДС 20%</t>
  </si>
  <si>
    <r>
      <rPr>
        <b/>
        <sz val="11"/>
        <rFont val="Arial"/>
        <family val="2"/>
        <charset val="204"/>
      </rPr>
      <t xml:space="preserve">Заказчик
АО "Метровагонмаш"
</t>
    </r>
    <r>
      <rPr>
        <sz val="11"/>
        <rFont val="Arial"/>
        <family val="2"/>
        <charset val="204"/>
      </rPr>
      <t>Генеральный директор</t>
    </r>
  </si>
  <si>
    <r>
      <t xml:space="preserve">Генеральный подрядчик
ООО "КиКГЕОСТРОЙ"
</t>
    </r>
    <r>
      <rPr>
        <sz val="11"/>
        <rFont val="Arial"/>
        <family val="2"/>
        <charset val="204"/>
      </rPr>
      <t>Генеральный директор</t>
    </r>
  </si>
  <si>
    <t>_______________/ А.Б.Степнов /</t>
  </si>
  <si>
    <t>_______________/ Ю.Ф.Кесслер /</t>
  </si>
  <si>
    <t>Приложение №1.1 к Договору генерального строительного подряда № МВМ/19-07 от 19 июля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</si>
</sst>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#,##0.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i/>
      <sz val="11"/>
      <color rgb="FFC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9" fillId="0" borderId="0"/>
  </cellStyleXfs>
  <cellXfs count="543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4" fontId="2" fillId="0" borderId="0" xfId="2" applyNumberFormat="1" applyFont="1" applyBorder="1" applyAlignment="1">
      <alignment horizontal="right" vertical="center" wrapText="1"/>
    </xf>
    <xf numFmtId="4" fontId="2" fillId="0" borderId="0" xfId="1" applyNumberFormat="1" applyFont="1" applyAlignment="1">
      <alignment horizontal="right" vertical="center" wrapText="1"/>
    </xf>
    <xf numFmtId="0" fontId="3" fillId="0" borderId="0" xfId="0" applyFont="1"/>
    <xf numFmtId="0" fontId="4" fillId="2" borderId="1" xfId="1" applyFont="1" applyFill="1" applyBorder="1" applyAlignment="1">
      <alignment horizontal="left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7" xfId="1" applyFont="1" applyFill="1" applyBorder="1" applyAlignment="1">
      <alignment horizontal="center" vertical="center" wrapText="1"/>
    </xf>
    <xf numFmtId="4" fontId="4" fillId="2" borderId="0" xfId="1" applyNumberFormat="1" applyFont="1" applyFill="1" applyAlignment="1">
      <alignment horizontal="center" vertical="center" wrapText="1"/>
    </xf>
    <xf numFmtId="4" fontId="4" fillId="2" borderId="8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4" fontId="4" fillId="2" borderId="6" xfId="2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left" vertical="center"/>
    </xf>
    <xf numFmtId="4" fontId="6" fillId="3" borderId="5" xfId="1" applyNumberFormat="1" applyFont="1" applyFill="1" applyBorder="1" applyAlignment="1">
      <alignment horizontal="left" vertical="center" wrapText="1"/>
    </xf>
    <xf numFmtId="4" fontId="6" fillId="3" borderId="11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4" fontId="6" fillId="3" borderId="11" xfId="2" applyNumberFormat="1" applyFont="1" applyFill="1" applyBorder="1" applyAlignment="1">
      <alignment horizontal="right" vertical="center" wrapText="1"/>
    </xf>
    <xf numFmtId="4" fontId="2" fillId="3" borderId="11" xfId="1" applyNumberFormat="1" applyFont="1" applyFill="1" applyBorder="1" applyAlignment="1">
      <alignment horizontal="center" vertical="center" wrapText="1"/>
    </xf>
    <xf numFmtId="4" fontId="2" fillId="3" borderId="12" xfId="1" applyNumberFormat="1" applyFont="1" applyFill="1" applyBorder="1" applyAlignment="1">
      <alignment horizontal="center" vertical="center" wrapText="1"/>
    </xf>
    <xf numFmtId="4" fontId="6" fillId="4" borderId="11" xfId="1" applyNumberFormat="1" applyFont="1" applyFill="1" applyBorder="1" applyAlignment="1">
      <alignment horizontal="right" vertical="center" wrapText="1"/>
    </xf>
    <xf numFmtId="4" fontId="6" fillId="4" borderId="4" xfId="1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Fill="1" applyBorder="1" applyAlignment="1">
      <alignment horizontal="left" vertical="center"/>
    </xf>
    <xf numFmtId="0" fontId="6" fillId="0" borderId="15" xfId="3" applyFont="1" applyFill="1" applyBorder="1" applyAlignment="1">
      <alignment horizontal="left" vertical="center" wrapText="1"/>
    </xf>
    <xf numFmtId="0" fontId="2" fillId="0" borderId="15" xfId="3" applyFont="1" applyFill="1" applyBorder="1" applyAlignment="1">
      <alignment horizontal="center" vertical="center" wrapText="1"/>
    </xf>
    <xf numFmtId="164" fontId="2" fillId="0" borderId="15" xfId="3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 wrapText="1"/>
    </xf>
    <xf numFmtId="4" fontId="2" fillId="0" borderId="15" xfId="1" applyNumberFormat="1" applyFont="1" applyFill="1" applyBorder="1" applyAlignment="1">
      <alignment horizontal="right" vertical="center" wrapText="1"/>
    </xf>
    <xf numFmtId="4" fontId="2" fillId="0" borderId="4" xfId="1" applyNumberFormat="1" applyFont="1" applyFill="1" applyBorder="1" applyAlignment="1">
      <alignment horizontal="right" vertical="center" wrapText="1"/>
    </xf>
    <xf numFmtId="14" fontId="2" fillId="0" borderId="14" xfId="3" quotePrefix="1" applyNumberFormat="1" applyFont="1" applyFill="1" applyBorder="1" applyAlignment="1">
      <alignment horizontal="left" vertical="center"/>
    </xf>
    <xf numFmtId="0" fontId="2" fillId="0" borderId="4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center" vertical="center" wrapText="1"/>
    </xf>
    <xf numFmtId="164" fontId="2" fillId="0" borderId="4" xfId="3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horizontal="righ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center" vertical="center" wrapText="1"/>
    </xf>
    <xf numFmtId="164" fontId="6" fillId="0" borderId="4" xfId="3" applyNumberFormat="1" applyFont="1" applyFill="1" applyBorder="1" applyAlignment="1">
      <alignment horizontal="center" vertical="center" wrapText="1"/>
    </xf>
    <xf numFmtId="4" fontId="6" fillId="0" borderId="4" xfId="2" applyNumberFormat="1" applyFont="1" applyFill="1" applyBorder="1" applyAlignment="1">
      <alignment horizontal="right" vertical="center" wrapText="1"/>
    </xf>
    <xf numFmtId="4" fontId="6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2" fillId="0" borderId="4" xfId="3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6" fillId="0" borderId="16" xfId="3" quotePrefix="1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 wrapText="1"/>
    </xf>
    <xf numFmtId="4" fontId="6" fillId="0" borderId="6" xfId="1" applyNumberFormat="1" applyFont="1" applyFill="1" applyBorder="1" applyAlignment="1">
      <alignment horizontal="right" vertical="center" wrapText="1"/>
    </xf>
    <xf numFmtId="4" fontId="6" fillId="0" borderId="11" xfId="2" applyNumberFormat="1" applyFont="1" applyFill="1" applyBorder="1" applyAlignment="1">
      <alignment horizontal="right" vertical="center" wrapText="1"/>
    </xf>
    <xf numFmtId="4" fontId="2" fillId="0" borderId="11" xfId="2" applyNumberFormat="1" applyFont="1" applyFill="1" applyBorder="1" applyAlignment="1">
      <alignment horizontal="right" vertical="center" wrapText="1"/>
    </xf>
    <xf numFmtId="49" fontId="2" fillId="0" borderId="5" xfId="3" quotePrefix="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3" xfId="3" quotePrefix="1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 inden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6" xfId="2" applyNumberFormat="1" applyFont="1" applyFill="1" applyBorder="1" applyAlignment="1">
      <alignment horizontal="right" vertical="center" wrapText="1"/>
    </xf>
    <xf numFmtId="4" fontId="2" fillId="0" borderId="6" xfId="1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inden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16" xfId="2" applyNumberFormat="1" applyFont="1" applyFill="1" applyBorder="1" applyAlignment="1">
      <alignment horizontal="right" vertical="center" wrapText="1"/>
    </xf>
    <xf numFmtId="0" fontId="6" fillId="4" borderId="18" xfId="1" applyFont="1" applyFill="1" applyBorder="1" applyAlignment="1">
      <alignment horizontal="left" vertical="center"/>
    </xf>
    <xf numFmtId="4" fontId="6" fillId="4" borderId="19" xfId="1" applyNumberFormat="1" applyFont="1" applyFill="1" applyBorder="1" applyAlignment="1">
      <alignment horizontal="left" vertical="center" wrapText="1"/>
    </xf>
    <xf numFmtId="4" fontId="6" fillId="4" borderId="9" xfId="1" applyNumberFormat="1" applyFont="1" applyFill="1" applyBorder="1" applyAlignment="1">
      <alignment horizontal="center" vertical="center" wrapText="1"/>
    </xf>
    <xf numFmtId="164" fontId="6" fillId="4" borderId="9" xfId="1" applyNumberFormat="1" applyFont="1" applyFill="1" applyBorder="1" applyAlignment="1">
      <alignment horizontal="center" vertical="center" wrapText="1"/>
    </xf>
    <xf numFmtId="4" fontId="6" fillId="4" borderId="9" xfId="1" applyNumberFormat="1" applyFont="1" applyFill="1" applyBorder="1" applyAlignment="1">
      <alignment horizontal="right" vertical="center" wrapText="1"/>
    </xf>
    <xf numFmtId="4" fontId="6" fillId="4" borderId="19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right" vertical="center" wrapText="1"/>
    </xf>
    <xf numFmtId="4" fontId="6" fillId="4" borderId="9" xfId="2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Border="1" applyAlignment="1">
      <alignment horizontal="left" vertical="center"/>
    </xf>
    <xf numFmtId="4" fontId="6" fillId="0" borderId="4" xfId="3" applyNumberFormat="1" applyFont="1" applyBorder="1" applyAlignment="1">
      <alignment vertical="center" wrapText="1"/>
    </xf>
    <xf numFmtId="4" fontId="6" fillId="0" borderId="4" xfId="3" applyNumberFormat="1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4" fontId="6" fillId="0" borderId="4" xfId="3" applyNumberFormat="1" applyFont="1" applyBorder="1" applyAlignment="1">
      <alignment horizontal="right" vertical="center" wrapText="1"/>
    </xf>
    <xf numFmtId="4" fontId="6" fillId="0" borderId="4" xfId="1" applyNumberFormat="1" applyFont="1" applyBorder="1" applyAlignment="1">
      <alignment horizontal="right" vertical="center" wrapText="1"/>
    </xf>
    <xf numFmtId="14" fontId="2" fillId="0" borderId="14" xfId="3" quotePrefix="1" applyNumberFormat="1" applyFont="1" applyBorder="1" applyAlignment="1">
      <alignment horizontal="left" vertical="center"/>
    </xf>
    <xf numFmtId="4" fontId="2" fillId="0" borderId="4" xfId="3" applyNumberFormat="1" applyFont="1" applyBorder="1" applyAlignment="1">
      <alignment horizontal="left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164" fontId="2" fillId="0" borderId="4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right" vertical="center" wrapText="1"/>
    </xf>
    <xf numFmtId="4" fontId="2" fillId="5" borderId="4" xfId="2" applyNumberFormat="1" applyFont="1" applyFill="1" applyBorder="1" applyAlignment="1">
      <alignment horizontal="right" vertical="center" wrapText="1"/>
    </xf>
    <xf numFmtId="4" fontId="2" fillId="0" borderId="4" xfId="1" applyNumberFormat="1" applyFont="1" applyBorder="1" applyAlignment="1">
      <alignment horizontal="right" vertical="center" wrapText="1"/>
    </xf>
    <xf numFmtId="4" fontId="6" fillId="0" borderId="4" xfId="3" applyNumberFormat="1" applyFont="1" applyBorder="1" applyAlignment="1">
      <alignment horizontal="left" vertical="center" wrapText="1"/>
    </xf>
    <xf numFmtId="3" fontId="6" fillId="0" borderId="4" xfId="3" applyNumberFormat="1" applyFont="1" applyBorder="1" applyAlignment="1">
      <alignment horizontal="center" vertical="center" wrapText="1"/>
    </xf>
    <xf numFmtId="4" fontId="6" fillId="5" borderId="4" xfId="3" applyNumberFormat="1" applyFont="1" applyFill="1" applyBorder="1" applyAlignment="1">
      <alignment horizontal="right" vertical="center" wrapText="1"/>
    </xf>
    <xf numFmtId="4" fontId="2" fillId="5" borderId="4" xfId="3" applyNumberFormat="1" applyFont="1" applyFill="1" applyBorder="1" applyAlignment="1">
      <alignment horizontal="left" vertical="center" wrapText="1"/>
    </xf>
    <xf numFmtId="14" fontId="2" fillId="5" borderId="14" xfId="3" quotePrefix="1" applyNumberFormat="1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" fontId="2" fillId="0" borderId="4" xfId="2" applyNumberFormat="1" applyFont="1" applyBorder="1" applyAlignment="1">
      <alignment horizontal="right" vertical="center" wrapText="1"/>
    </xf>
    <xf numFmtId="0" fontId="6" fillId="4" borderId="14" xfId="1" applyFont="1" applyFill="1" applyBorder="1" applyAlignment="1">
      <alignment horizontal="left" vertical="center"/>
    </xf>
    <xf numFmtId="4" fontId="6" fillId="4" borderId="5" xfId="1" applyNumberFormat="1" applyFont="1" applyFill="1" applyBorder="1" applyAlignment="1">
      <alignment horizontal="left" vertical="center" wrapText="1"/>
    </xf>
    <xf numFmtId="4" fontId="6" fillId="4" borderId="11" xfId="1" applyNumberFormat="1" applyFont="1" applyFill="1" applyBorder="1" applyAlignment="1">
      <alignment horizontal="center" vertical="center" wrapText="1"/>
    </xf>
    <xf numFmtId="164" fontId="6" fillId="4" borderId="11" xfId="1" applyNumberFormat="1" applyFont="1" applyFill="1" applyBorder="1" applyAlignment="1">
      <alignment horizontal="center" vertical="center" wrapText="1"/>
    </xf>
    <xf numFmtId="4" fontId="6" fillId="4" borderId="11" xfId="2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" fontId="2" fillId="0" borderId="11" xfId="1" applyNumberFormat="1" applyFont="1" applyFill="1" applyBorder="1" applyAlignment="1">
      <alignment horizontal="right" vertical="center" wrapText="1"/>
    </xf>
    <xf numFmtId="49" fontId="2" fillId="0" borderId="14" xfId="3" quotePrefix="1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" fontId="6" fillId="0" borderId="4" xfId="1" applyNumberFormat="1" applyFont="1" applyFill="1" applyBorder="1" applyAlignment="1">
      <alignment horizontal="left" vertical="center" wrapText="1"/>
    </xf>
    <xf numFmtId="0" fontId="2" fillId="0" borderId="14" xfId="4" quotePrefix="1" applyFont="1" applyFill="1" applyBorder="1" applyAlignment="1">
      <alignment horizontal="left" vertical="center"/>
    </xf>
    <xf numFmtId="165" fontId="2" fillId="0" borderId="4" xfId="2" applyNumberFormat="1" applyFont="1" applyFill="1" applyBorder="1" applyAlignment="1">
      <alignment horizontal="left" vertical="center" wrapText="1"/>
    </xf>
    <xf numFmtId="165" fontId="2" fillId="0" borderId="4" xfId="2" applyNumberFormat="1" applyFont="1" applyFill="1" applyBorder="1" applyAlignment="1">
      <alignment horizontal="center" vertical="center" wrapText="1"/>
    </xf>
    <xf numFmtId="0" fontId="6" fillId="0" borderId="14" xfId="4" quotePrefix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 wrapText="1"/>
    </xf>
    <xf numFmtId="49" fontId="2" fillId="0" borderId="14" xfId="1" quotePrefix="1" applyNumberFormat="1" applyFont="1" applyFill="1" applyBorder="1" applyAlignment="1">
      <alignment horizontal="left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center" vertical="center" wrapText="1"/>
    </xf>
    <xf numFmtId="164" fontId="2" fillId="0" borderId="4" xfId="4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vertical="center" wrapText="1"/>
    </xf>
    <xf numFmtId="4" fontId="2" fillId="0" borderId="4" xfId="3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horizontal="left" vertical="center" wrapText="1"/>
    </xf>
    <xf numFmtId="0" fontId="2" fillId="0" borderId="20" xfId="1" quotePrefix="1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center" vertical="center" wrapText="1"/>
    </xf>
    <xf numFmtId="164" fontId="2" fillId="0" borderId="6" xfId="3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 wrapText="1"/>
    </xf>
    <xf numFmtId="0" fontId="10" fillId="6" borderId="21" xfId="0" quotePrefix="1" applyFont="1" applyFill="1" applyBorder="1" applyAlignment="1">
      <alignment vertical="center" wrapText="1"/>
    </xf>
    <xf numFmtId="4" fontId="6" fillId="0" borderId="4" xfId="3" applyNumberFormat="1" applyFont="1" applyFill="1" applyBorder="1" applyAlignment="1">
      <alignment horizontal="right" vertical="center" wrapText="1"/>
    </xf>
    <xf numFmtId="0" fontId="11" fillId="6" borderId="21" xfId="0" quotePrefix="1" applyFont="1" applyFill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6" borderId="21" xfId="0" quotePrefix="1" applyFont="1" applyFill="1" applyBorder="1" applyAlignment="1">
      <alignment vertical="center" wrapText="1"/>
    </xf>
    <xf numFmtId="0" fontId="6" fillId="6" borderId="21" xfId="0" quotePrefix="1" applyFont="1" applyFill="1" applyBorder="1" applyAlignment="1">
      <alignment vertical="center" wrapText="1"/>
    </xf>
    <xf numFmtId="0" fontId="2" fillId="6" borderId="21" xfId="0" quotePrefix="1" applyFont="1" applyFill="1" applyBorder="1" applyAlignment="1">
      <alignment horizontal="left" vertical="center" wrapText="1"/>
    </xf>
    <xf numFmtId="4" fontId="2" fillId="5" borderId="4" xfId="3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5" borderId="21" xfId="0" quotePrefix="1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vertical="center" wrapText="1"/>
    </xf>
    <xf numFmtId="164" fontId="2" fillId="5" borderId="4" xfId="3" applyNumberFormat="1" applyFont="1" applyFill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164" fontId="2" fillId="0" borderId="6" xfId="3" applyNumberFormat="1" applyFont="1" applyBorder="1" applyAlignment="1">
      <alignment horizontal="center" vertical="center" wrapText="1"/>
    </xf>
    <xf numFmtId="164" fontId="2" fillId="5" borderId="15" xfId="3" applyNumberFormat="1" applyFont="1" applyFill="1" applyBorder="1" applyAlignment="1">
      <alignment horizontal="center" vertical="center" wrapText="1"/>
    </xf>
    <xf numFmtId="0" fontId="2" fillId="0" borderId="14" xfId="3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2" fillId="5" borderId="14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 wrapText="1"/>
    </xf>
    <xf numFmtId="4" fontId="2" fillId="0" borderId="4" xfId="3" applyNumberFormat="1" applyFont="1" applyBorder="1" applyAlignment="1">
      <alignment vertical="center" wrapText="1"/>
    </xf>
    <xf numFmtId="0" fontId="6" fillId="5" borderId="14" xfId="1" applyFont="1" applyFill="1" applyBorder="1" applyAlignment="1">
      <alignment horizontal="left" vertical="center"/>
    </xf>
    <xf numFmtId="164" fontId="6" fillId="0" borderId="4" xfId="3" applyNumberFormat="1" applyFont="1" applyBorder="1" applyAlignment="1">
      <alignment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164" fontId="8" fillId="6" borderId="4" xfId="0" applyNumberFormat="1" applyFont="1" applyFill="1" applyBorder="1" applyAlignment="1">
      <alignment horizontal="center" vertical="center" wrapText="1"/>
    </xf>
    <xf numFmtId="4" fontId="8" fillId="5" borderId="4" xfId="3" applyNumberFormat="1" applyFont="1" applyFill="1" applyBorder="1" applyAlignment="1">
      <alignment horizontal="left" vertical="center" wrapText="1"/>
    </xf>
    <xf numFmtId="4" fontId="6" fillId="5" borderId="4" xfId="3" applyNumberFormat="1" applyFont="1" applyFill="1" applyBorder="1" applyAlignment="1">
      <alignment horizontal="center" vertical="center" wrapText="1"/>
    </xf>
    <xf numFmtId="164" fontId="6" fillId="5" borderId="4" xfId="3" applyNumberFormat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left" vertical="center"/>
    </xf>
    <xf numFmtId="4" fontId="2" fillId="0" borderId="6" xfId="3" applyNumberFormat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left" vertical="center"/>
    </xf>
    <xf numFmtId="4" fontId="6" fillId="0" borderId="6" xfId="3" applyNumberFormat="1" applyFont="1" applyFill="1" applyBorder="1" applyAlignment="1">
      <alignment horizontal="center" vertical="center" wrapText="1"/>
    </xf>
    <xf numFmtId="164" fontId="6" fillId="0" borderId="6" xfId="3" applyNumberFormat="1" applyFont="1" applyFill="1" applyBorder="1" applyAlignment="1">
      <alignment horizontal="center" vertical="center" wrapText="1"/>
    </xf>
    <xf numFmtId="4" fontId="6" fillId="0" borderId="11" xfId="3" applyNumberFormat="1" applyFont="1" applyFill="1" applyBorder="1" applyAlignment="1">
      <alignment horizontal="right" vertical="center" wrapText="1"/>
    </xf>
    <xf numFmtId="4" fontId="2" fillId="0" borderId="6" xfId="3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4" xfId="3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0" borderId="3" xfId="3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4" fontId="2" fillId="0" borderId="10" xfId="3" applyNumberFormat="1" applyFont="1" applyFill="1" applyBorder="1" applyAlignment="1">
      <alignment horizontal="center" vertical="center" wrapText="1"/>
    </xf>
    <xf numFmtId="164" fontId="2" fillId="0" borderId="10" xfId="3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/>
    </xf>
    <xf numFmtId="0" fontId="2" fillId="0" borderId="20" xfId="1" quotePrefix="1" applyFont="1" applyFill="1" applyBorder="1" applyAlignment="1">
      <alignment horizontal="left" vertical="center"/>
    </xf>
    <xf numFmtId="4" fontId="2" fillId="0" borderId="6" xfId="1" applyNumberFormat="1" applyFont="1" applyFill="1" applyBorder="1" applyAlignment="1">
      <alignment horizontal="left" vertical="center" wrapText="1"/>
    </xf>
    <xf numFmtId="4" fontId="2" fillId="0" borderId="6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left" vertical="center"/>
    </xf>
    <xf numFmtId="0" fontId="6" fillId="0" borderId="14" xfId="1" quotePrefix="1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 wrapText="1"/>
    </xf>
    <xf numFmtId="0" fontId="2" fillId="0" borderId="4" xfId="4" applyFont="1" applyBorder="1" applyAlignment="1">
      <alignment horizontal="center" vertical="center" wrapText="1"/>
    </xf>
    <xf numFmtId="164" fontId="2" fillId="0" borderId="4" xfId="4" applyNumberFormat="1" applyFont="1" applyBorder="1" applyAlignment="1">
      <alignment horizontal="center" vertical="center" wrapText="1"/>
    </xf>
    <xf numFmtId="0" fontId="2" fillId="5" borderId="14" xfId="1" quotePrefix="1" applyFont="1" applyFill="1" applyBorder="1" applyAlignment="1">
      <alignment horizontal="left" vertical="center"/>
    </xf>
    <xf numFmtId="0" fontId="2" fillId="5" borderId="4" xfId="4" applyFont="1" applyFill="1" applyBorder="1" applyAlignment="1">
      <alignment horizontal="left" vertical="center" wrapText="1"/>
    </xf>
    <xf numFmtId="0" fontId="2" fillId="5" borderId="4" xfId="4" applyFont="1" applyFill="1" applyBorder="1" applyAlignment="1">
      <alignment horizontal="center" vertical="center" wrapText="1"/>
    </xf>
    <xf numFmtId="164" fontId="2" fillId="5" borderId="4" xfId="4" applyNumberFormat="1" applyFont="1" applyFill="1" applyBorder="1" applyAlignment="1">
      <alignment horizontal="center" vertical="center" wrapText="1"/>
    </xf>
    <xf numFmtId="0" fontId="2" fillId="0" borderId="14" xfId="1" quotePrefix="1" applyFont="1" applyBorder="1" applyAlignment="1">
      <alignment horizontal="left" vertical="center"/>
    </xf>
    <xf numFmtId="0" fontId="2" fillId="0" borderId="4" xfId="4" applyFont="1" applyBorder="1" applyAlignment="1">
      <alignment horizontal="left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/>
    </xf>
    <xf numFmtId="4" fontId="6" fillId="4" borderId="14" xfId="1" applyNumberFormat="1" applyFont="1" applyFill="1" applyBorder="1" applyAlignment="1">
      <alignment horizontal="left" vertical="center" wrapText="1"/>
    </xf>
    <xf numFmtId="0" fontId="6" fillId="3" borderId="14" xfId="1" applyFont="1" applyFill="1" applyBorder="1" applyAlignment="1">
      <alignment horizontal="left" vertical="center"/>
    </xf>
    <xf numFmtId="49" fontId="2" fillId="0" borderId="14" xfId="1" quotePrefix="1" applyNumberFormat="1" applyFont="1" applyFill="1" applyBorder="1" applyAlignment="1">
      <alignment horizontal="left" vertical="center"/>
    </xf>
    <xf numFmtId="0" fontId="6" fillId="7" borderId="13" xfId="1" quotePrefix="1" applyFont="1" applyFill="1" applyBorder="1" applyAlignment="1">
      <alignment horizontal="left" vertical="center"/>
    </xf>
    <xf numFmtId="4" fontId="8" fillId="7" borderId="5" xfId="1" applyNumberFormat="1" applyFont="1" applyFill="1" applyBorder="1" applyAlignment="1">
      <alignment horizontal="left" vertical="center" wrapText="1"/>
    </xf>
    <xf numFmtId="4" fontId="2" fillId="7" borderId="11" xfId="1" applyNumberFormat="1" applyFont="1" applyFill="1" applyBorder="1" applyAlignment="1">
      <alignment horizontal="center" vertical="center" wrapText="1"/>
    </xf>
    <xf numFmtId="164" fontId="2" fillId="7" borderId="11" xfId="1" applyNumberFormat="1" applyFont="1" applyFill="1" applyBorder="1" applyAlignment="1">
      <alignment horizontal="center" vertical="center" wrapText="1"/>
    </xf>
    <xf numFmtId="4" fontId="2" fillId="7" borderId="4" xfId="1" applyNumberFormat="1" applyFont="1" applyFill="1" applyBorder="1" applyAlignment="1">
      <alignment horizontal="right" vertical="center" wrapText="1"/>
    </xf>
    <xf numFmtId="4" fontId="6" fillId="7" borderId="4" xfId="1" applyNumberFormat="1" applyFont="1" applyFill="1" applyBorder="1" applyAlignment="1">
      <alignment horizontal="right" vertical="center" wrapText="1"/>
    </xf>
    <xf numFmtId="4" fontId="6" fillId="7" borderId="12" xfId="1" applyNumberFormat="1" applyFont="1" applyFill="1" applyBorder="1" applyAlignment="1">
      <alignment horizontal="right" vertical="center" wrapText="1"/>
    </xf>
    <xf numFmtId="4" fontId="8" fillId="0" borderId="15" xfId="1" applyNumberFormat="1" applyFont="1" applyBorder="1" applyAlignment="1">
      <alignment horizontal="left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164" fontId="2" fillId="0" borderId="15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right" vertical="center" wrapText="1"/>
    </xf>
    <xf numFmtId="4" fontId="2" fillId="0" borderId="6" xfId="1" applyNumberFormat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right" vertical="center" wrapText="1"/>
    </xf>
    <xf numFmtId="4" fontId="2" fillId="5" borderId="6" xfId="1" applyNumberFormat="1" applyFont="1" applyFill="1" applyBorder="1" applyAlignment="1">
      <alignment horizontal="right" vertical="center" wrapText="1"/>
    </xf>
    <xf numFmtId="4" fontId="2" fillId="5" borderId="6" xfId="2" applyNumberFormat="1" applyFont="1" applyFill="1" applyBorder="1" applyAlignment="1">
      <alignment horizontal="right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6" fillId="7" borderId="21" xfId="1" quotePrefix="1" applyFont="1" applyFill="1" applyBorder="1" applyAlignment="1">
      <alignment horizontal="left" vertical="center"/>
    </xf>
    <xf numFmtId="4" fontId="8" fillId="7" borderId="21" xfId="1" applyNumberFormat="1" applyFont="1" applyFill="1" applyBorder="1" applyAlignment="1">
      <alignment horizontal="left" vertical="center" wrapText="1"/>
    </xf>
    <xf numFmtId="4" fontId="2" fillId="7" borderId="21" xfId="1" applyNumberFormat="1" applyFont="1" applyFill="1" applyBorder="1" applyAlignment="1">
      <alignment horizontal="center" vertical="center" wrapText="1"/>
    </xf>
    <xf numFmtId="164" fontId="2" fillId="7" borderId="21" xfId="1" applyNumberFormat="1" applyFont="1" applyFill="1" applyBorder="1" applyAlignment="1">
      <alignment horizontal="center" vertical="center" wrapText="1"/>
    </xf>
    <xf numFmtId="4" fontId="2" fillId="7" borderId="21" xfId="1" applyNumberFormat="1" applyFont="1" applyFill="1" applyBorder="1" applyAlignment="1">
      <alignment horizontal="right" vertical="center" wrapText="1"/>
    </xf>
    <xf numFmtId="4" fontId="6" fillId="7" borderId="21" xfId="1" applyNumberFormat="1" applyFont="1" applyFill="1" applyBorder="1" applyAlignment="1">
      <alignment horizontal="right" vertical="center" wrapText="1"/>
    </xf>
    <xf numFmtId="0" fontId="6" fillId="0" borderId="18" xfId="1" quotePrefix="1" applyFont="1" applyBorder="1" applyAlignment="1">
      <alignment horizontal="left" vertical="center"/>
    </xf>
    <xf numFmtId="4" fontId="2" fillId="5" borderId="15" xfId="2" applyNumberFormat="1" applyFont="1" applyFill="1" applyBorder="1" applyAlignment="1">
      <alignment horizontal="right" vertical="center" wrapText="1"/>
    </xf>
    <xf numFmtId="4" fontId="6" fillId="0" borderId="15" xfId="1" applyNumberFormat="1" applyFont="1" applyBorder="1" applyAlignment="1">
      <alignment horizontal="right" vertical="center" wrapText="1"/>
    </xf>
    <xf numFmtId="4" fontId="2" fillId="5" borderId="15" xfId="1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right" vertical="center" wrapText="1"/>
    </xf>
    <xf numFmtId="4" fontId="8" fillId="5" borderId="4" xfId="2" applyNumberFormat="1" applyFont="1" applyFill="1" applyBorder="1" applyAlignment="1">
      <alignment horizontal="right" vertical="center" wrapText="1"/>
    </xf>
    <xf numFmtId="4" fontId="2" fillId="8" borderId="4" xfId="1" applyNumberFormat="1" applyFont="1" applyFill="1" applyBorder="1" applyAlignment="1">
      <alignment horizontal="left" vertical="center" wrapText="1"/>
    </xf>
    <xf numFmtId="4" fontId="2" fillId="8" borderId="4" xfId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left" vertical="center"/>
    </xf>
    <xf numFmtId="0" fontId="0" fillId="0" borderId="0" xfId="0" applyFill="1"/>
    <xf numFmtId="4" fontId="12" fillId="0" borderId="4" xfId="1" applyNumberFormat="1" applyFont="1" applyBorder="1" applyAlignment="1">
      <alignment horizontal="left" vertical="center" wrapText="1"/>
    </xf>
    <xf numFmtId="166" fontId="2" fillId="5" borderId="4" xfId="1" applyNumberFormat="1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4" fontId="6" fillId="7" borderId="15" xfId="1" applyNumberFormat="1" applyFont="1" applyFill="1" applyBorder="1" applyAlignment="1">
      <alignment horizontal="right" vertical="center" wrapText="1"/>
    </xf>
    <xf numFmtId="4" fontId="2" fillId="7" borderId="15" xfId="1" applyNumberFormat="1" applyFont="1" applyFill="1" applyBorder="1" applyAlignment="1">
      <alignment horizontal="right" vertical="center" wrapText="1"/>
    </xf>
    <xf numFmtId="4" fontId="2" fillId="7" borderId="17" xfId="1" applyNumberFormat="1" applyFont="1" applyFill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center" vertical="center" wrapText="1"/>
    </xf>
    <xf numFmtId="166" fontId="2" fillId="5" borderId="6" xfId="1" applyNumberFormat="1" applyFont="1" applyFill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horizontal="center" vertical="center" wrapText="1"/>
    </xf>
    <xf numFmtId="3" fontId="6" fillId="3" borderId="14" xfId="1" applyNumberFormat="1" applyFont="1" applyFill="1" applyBorder="1" applyAlignment="1">
      <alignment horizontal="left" vertical="center" wrapText="1"/>
    </xf>
    <xf numFmtId="4" fontId="6" fillId="3" borderId="19" xfId="1" applyNumberFormat="1" applyFont="1" applyFill="1" applyBorder="1" applyAlignment="1">
      <alignment horizontal="left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4" fontId="6" fillId="3" borderId="9" xfId="2" applyNumberFormat="1" applyFont="1" applyFill="1" applyBorder="1" applyAlignment="1">
      <alignment horizontal="right" vertical="center" wrapText="1"/>
    </xf>
    <xf numFmtId="4" fontId="2" fillId="3" borderId="9" xfId="1" applyNumberFormat="1" applyFont="1" applyFill="1" applyBorder="1" applyAlignment="1">
      <alignment horizontal="center" vertical="center" wrapText="1"/>
    </xf>
    <xf numFmtId="4" fontId="2" fillId="3" borderId="17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1" applyFont="1" applyFill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4" fontId="6" fillId="5" borderId="4" xfId="2" applyNumberFormat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6" fillId="5" borderId="14" xfId="1" quotePrefix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164" fontId="6" fillId="5" borderId="4" xfId="1" applyNumberFormat="1" applyFont="1" applyFill="1" applyBorder="1" applyAlignment="1">
      <alignment horizontal="center" vertical="center" wrapText="1"/>
    </xf>
    <xf numFmtId="0" fontId="6" fillId="0" borderId="14" xfId="1" quotePrefix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vertical="center"/>
    </xf>
    <xf numFmtId="0" fontId="6" fillId="4" borderId="4" xfId="4" applyFont="1" applyFill="1" applyBorder="1" applyAlignment="1">
      <alignment vertical="center" wrapText="1"/>
    </xf>
    <xf numFmtId="164" fontId="6" fillId="4" borderId="4" xfId="4" applyNumberFormat="1" applyFont="1" applyFill="1" applyBorder="1" applyAlignment="1">
      <alignment vertical="center" wrapText="1"/>
    </xf>
    <xf numFmtId="4" fontId="6" fillId="4" borderId="4" xfId="2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left" vertical="center" wrapText="1"/>
    </xf>
    <xf numFmtId="4" fontId="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left" vertical="center" wrapText="1"/>
    </xf>
    <xf numFmtId="4" fontId="6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0" fontId="2" fillId="0" borderId="22" xfId="1" applyFont="1" applyBorder="1" applyAlignment="1">
      <alignment horizontal="left" vertical="center"/>
    </xf>
    <xf numFmtId="14" fontId="6" fillId="0" borderId="18" xfId="3" quotePrefix="1" applyNumberFormat="1" applyFont="1" applyFill="1" applyBorder="1" applyAlignment="1">
      <alignment horizontal="left" vertical="center"/>
    </xf>
    <xf numFmtId="0" fontId="6" fillId="4" borderId="23" xfId="1" applyFont="1" applyFill="1" applyBorder="1" applyAlignment="1">
      <alignment horizontal="left" vertical="center"/>
    </xf>
    <xf numFmtId="4" fontId="6" fillId="4" borderId="24" xfId="1" applyNumberFormat="1" applyFont="1" applyFill="1" applyBorder="1" applyAlignment="1">
      <alignment horizontal="left" vertical="center" wrapText="1"/>
    </xf>
    <xf numFmtId="4" fontId="6" fillId="4" borderId="25" xfId="1" applyNumberFormat="1" applyFont="1" applyFill="1" applyBorder="1" applyAlignment="1">
      <alignment horizontal="center" vertical="center" wrapText="1"/>
    </xf>
    <xf numFmtId="164" fontId="6" fillId="4" borderId="25" xfId="1" applyNumberFormat="1" applyFont="1" applyFill="1" applyBorder="1" applyAlignment="1">
      <alignment horizontal="center" vertical="center" wrapText="1"/>
    </xf>
    <xf numFmtId="4" fontId="6" fillId="4" borderId="25" xfId="2" applyNumberFormat="1" applyFont="1" applyFill="1" applyBorder="1" applyAlignment="1">
      <alignment horizontal="right" vertical="center" wrapText="1"/>
    </xf>
    <xf numFmtId="4" fontId="6" fillId="4" borderId="26" xfId="1" applyNumberFormat="1" applyFont="1" applyFill="1" applyBorder="1" applyAlignment="1">
      <alignment horizontal="right" vertical="center" wrapText="1"/>
    </xf>
    <xf numFmtId="4" fontId="6" fillId="4" borderId="21" xfId="2" applyNumberFormat="1" applyFont="1" applyFill="1" applyBorder="1" applyAlignment="1">
      <alignment horizontal="right" vertical="center" wrapText="1"/>
    </xf>
    <xf numFmtId="49" fontId="2" fillId="0" borderId="24" xfId="3" quotePrefix="1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 indent="1"/>
    </xf>
    <xf numFmtId="0" fontId="2" fillId="0" borderId="24" xfId="0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4" fontId="2" fillId="0" borderId="26" xfId="2" applyNumberFormat="1" applyFont="1" applyFill="1" applyBorder="1" applyAlignment="1">
      <alignment horizontal="right" vertical="center" wrapText="1"/>
    </xf>
    <xf numFmtId="4" fontId="2" fillId="0" borderId="26" xfId="1" applyNumberFormat="1" applyFont="1" applyFill="1" applyBorder="1" applyAlignment="1">
      <alignment horizontal="right" vertical="center" wrapText="1"/>
    </xf>
    <xf numFmtId="4" fontId="2" fillId="0" borderId="25" xfId="2" applyNumberFormat="1" applyFont="1" applyFill="1" applyBorder="1" applyAlignment="1">
      <alignment horizontal="right" vertical="center" wrapText="1"/>
    </xf>
    <xf numFmtId="164" fontId="2" fillId="9" borderId="4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Alignment="1">
      <alignment horizontal="center" vertical="center" wrapText="1"/>
    </xf>
    <xf numFmtId="4" fontId="17" fillId="0" borderId="0" xfId="2" applyNumberFormat="1" applyFont="1" applyBorder="1" applyAlignment="1">
      <alignment horizontal="right" vertical="center" wrapText="1"/>
    </xf>
    <xf numFmtId="4" fontId="17" fillId="0" borderId="0" xfId="1" applyNumberFormat="1" applyFont="1" applyAlignment="1">
      <alignment horizontal="right" vertical="center" wrapText="1"/>
    </xf>
    <xf numFmtId="164" fontId="18" fillId="2" borderId="3" xfId="1" applyNumberFormat="1" applyFont="1" applyFill="1" applyBorder="1" applyAlignment="1">
      <alignment horizontal="center" vertical="center" wrapText="1"/>
    </xf>
    <xf numFmtId="4" fontId="18" fillId="2" borderId="6" xfId="1" applyNumberFormat="1" applyFont="1" applyFill="1" applyBorder="1" applyAlignment="1">
      <alignment horizontal="center" vertical="center" wrapText="1"/>
    </xf>
    <xf numFmtId="164" fontId="18" fillId="2" borderId="8" xfId="1" applyNumberFormat="1" applyFont="1" applyFill="1" applyBorder="1" applyAlignment="1">
      <alignment horizontal="center" vertical="center" wrapText="1"/>
    </xf>
    <xf numFmtId="4" fontId="18" fillId="2" borderId="6" xfId="2" applyNumberFormat="1" applyFont="1" applyFill="1" applyBorder="1" applyAlignment="1">
      <alignment horizontal="center" vertical="center" wrapText="1"/>
    </xf>
    <xf numFmtId="4" fontId="18" fillId="2" borderId="3" xfId="1" applyNumberFormat="1" applyFont="1" applyFill="1" applyBorder="1" applyAlignment="1">
      <alignment horizontal="center" vertical="center" wrapText="1"/>
    </xf>
    <xf numFmtId="4" fontId="18" fillId="2" borderId="10" xfId="1" applyNumberFormat="1" applyFont="1" applyFill="1" applyBorder="1" applyAlignment="1">
      <alignment horizontal="center" vertical="center" wrapText="1"/>
    </xf>
    <xf numFmtId="164" fontId="18" fillId="3" borderId="11" xfId="1" applyNumberFormat="1" applyFont="1" applyFill="1" applyBorder="1" applyAlignment="1">
      <alignment horizontal="center" vertical="center" wrapText="1"/>
    </xf>
    <xf numFmtId="4" fontId="18" fillId="3" borderId="11" xfId="2" applyNumberFormat="1" applyFont="1" applyFill="1" applyBorder="1" applyAlignment="1">
      <alignment horizontal="right" vertical="center" wrapText="1"/>
    </xf>
    <xf numFmtId="4" fontId="17" fillId="3" borderId="11" xfId="1" applyNumberFormat="1" applyFont="1" applyFill="1" applyBorder="1" applyAlignment="1">
      <alignment horizontal="center" vertical="center" wrapText="1"/>
    </xf>
    <xf numFmtId="4" fontId="17" fillId="3" borderId="12" xfId="1" applyNumberFormat="1" applyFont="1" applyFill="1" applyBorder="1" applyAlignment="1">
      <alignment horizontal="center" vertical="center" wrapText="1"/>
    </xf>
    <xf numFmtId="164" fontId="18" fillId="4" borderId="25" xfId="1" applyNumberFormat="1" applyFont="1" applyFill="1" applyBorder="1" applyAlignment="1">
      <alignment horizontal="center" vertical="center" wrapText="1"/>
    </xf>
    <xf numFmtId="4" fontId="18" fillId="4" borderId="25" xfId="2" applyNumberFormat="1" applyFont="1" applyFill="1" applyBorder="1" applyAlignment="1">
      <alignment horizontal="right" vertical="center" wrapText="1"/>
    </xf>
    <xf numFmtId="4" fontId="18" fillId="4" borderId="26" xfId="1" applyNumberFormat="1" applyFont="1" applyFill="1" applyBorder="1" applyAlignment="1">
      <alignment horizontal="right" vertical="center" wrapText="1"/>
    </xf>
    <xf numFmtId="164" fontId="17" fillId="0" borderId="15" xfId="3" applyNumberFormat="1" applyFont="1" applyFill="1" applyBorder="1" applyAlignment="1">
      <alignment horizontal="center" vertical="center" wrapText="1"/>
    </xf>
    <xf numFmtId="4" fontId="18" fillId="0" borderId="15" xfId="2" applyNumberFormat="1" applyFont="1" applyFill="1" applyBorder="1" applyAlignment="1">
      <alignment horizontal="right" vertical="center" wrapText="1"/>
    </xf>
    <xf numFmtId="4" fontId="17" fillId="0" borderId="15" xfId="1" applyNumberFormat="1" applyFont="1" applyFill="1" applyBorder="1" applyAlignment="1">
      <alignment horizontal="right" vertical="center" wrapText="1"/>
    </xf>
    <xf numFmtId="164" fontId="17" fillId="0" borderId="4" xfId="3" applyNumberFormat="1" applyFont="1" applyFill="1" applyBorder="1" applyAlignment="1">
      <alignment horizontal="center" vertical="center" wrapText="1"/>
    </xf>
    <xf numFmtId="4" fontId="17" fillId="0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Fill="1" applyBorder="1" applyAlignment="1">
      <alignment horizontal="center" vertical="center" wrapText="1"/>
    </xf>
    <xf numFmtId="4" fontId="18" fillId="0" borderId="4" xfId="2" applyNumberFormat="1" applyFont="1" applyFill="1" applyBorder="1" applyAlignment="1">
      <alignment horizontal="right" vertical="center" wrapText="1"/>
    </xf>
    <xf numFmtId="4" fontId="18" fillId="0" borderId="4" xfId="1" applyNumberFormat="1" applyFont="1" applyFill="1" applyBorder="1" applyAlignment="1">
      <alignment horizontal="right" vertical="center" wrapText="1"/>
    </xf>
    <xf numFmtId="164" fontId="18" fillId="0" borderId="4" xfId="1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18" fillId="0" borderId="2" xfId="2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8" fillId="0" borderId="11" xfId="2" applyNumberFormat="1" applyFont="1" applyFill="1" applyBorder="1" applyAlignment="1">
      <alignment horizontal="right" vertical="center" wrapText="1"/>
    </xf>
    <xf numFmtId="4" fontId="17" fillId="0" borderId="11" xfId="2" applyNumberFormat="1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center" vertical="center" wrapText="1"/>
    </xf>
    <xf numFmtId="4" fontId="17" fillId="0" borderId="6" xfId="2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7" fillId="0" borderId="16" xfId="2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center" vertical="center" wrapText="1"/>
    </xf>
    <xf numFmtId="4" fontId="17" fillId="0" borderId="26" xfId="2" applyNumberFormat="1" applyFont="1" applyFill="1" applyBorder="1" applyAlignment="1">
      <alignment horizontal="right" vertical="center" wrapText="1"/>
    </xf>
    <xf numFmtId="4" fontId="17" fillId="0" borderId="26" xfId="1" applyNumberFormat="1" applyFont="1" applyFill="1" applyBorder="1" applyAlignment="1">
      <alignment horizontal="right" vertical="center" wrapText="1"/>
    </xf>
    <xf numFmtId="4" fontId="17" fillId="0" borderId="25" xfId="2" applyNumberFormat="1" applyFont="1" applyFill="1" applyBorder="1" applyAlignment="1">
      <alignment horizontal="right" vertical="center" wrapText="1"/>
    </xf>
    <xf numFmtId="164" fontId="18" fillId="4" borderId="9" xfId="1" applyNumberFormat="1" applyFont="1" applyFill="1" applyBorder="1" applyAlignment="1">
      <alignment horizontal="center" vertical="center" wrapText="1"/>
    </xf>
    <xf numFmtId="4" fontId="18" fillId="4" borderId="9" xfId="2" applyNumberFormat="1" applyFont="1" applyFill="1" applyBorder="1" applyAlignment="1">
      <alignment horizontal="right" vertical="center" wrapText="1"/>
    </xf>
    <xf numFmtId="4" fontId="18" fillId="4" borderId="19" xfId="1" applyNumberFormat="1" applyFont="1" applyFill="1" applyBorder="1" applyAlignment="1">
      <alignment horizontal="right" vertical="center" wrapText="1"/>
    </xf>
    <xf numFmtId="4" fontId="18" fillId="4" borderId="15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Border="1" applyAlignment="1">
      <alignment horizontal="center" vertical="center" wrapText="1"/>
    </xf>
    <xf numFmtId="4" fontId="18" fillId="0" borderId="4" xfId="3" applyNumberFormat="1" applyFont="1" applyBorder="1" applyAlignment="1">
      <alignment horizontal="right" vertical="center" wrapText="1"/>
    </xf>
    <xf numFmtId="4" fontId="18" fillId="0" borderId="4" xfId="1" applyNumberFormat="1" applyFont="1" applyBorder="1" applyAlignment="1">
      <alignment horizontal="right" vertical="center" wrapText="1"/>
    </xf>
    <xf numFmtId="164" fontId="17" fillId="0" borderId="4" xfId="3" applyNumberFormat="1" applyFont="1" applyBorder="1" applyAlignment="1">
      <alignment horizontal="center" vertical="center" wrapText="1"/>
    </xf>
    <xf numFmtId="4" fontId="17" fillId="5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Border="1" applyAlignment="1">
      <alignment horizontal="right" vertical="center" wrapText="1"/>
    </xf>
    <xf numFmtId="4" fontId="18" fillId="5" borderId="4" xfId="3" applyNumberFormat="1" applyFont="1" applyFill="1" applyBorder="1" applyAlignment="1">
      <alignment horizontal="right" vertical="center" wrapText="1"/>
    </xf>
    <xf numFmtId="164" fontId="17" fillId="5" borderId="4" xfId="0" applyNumberFormat="1" applyFont="1" applyFill="1" applyBorder="1" applyAlignment="1">
      <alignment horizontal="center" vertical="center" wrapText="1"/>
    </xf>
    <xf numFmtId="4" fontId="17" fillId="5" borderId="4" xfId="1" applyNumberFormat="1" applyFont="1" applyFill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4" fontId="17" fillId="0" borderId="4" xfId="3" applyNumberFormat="1" applyFont="1" applyBorder="1" applyAlignment="1">
      <alignment horizontal="right" vertical="center" wrapText="1"/>
    </xf>
    <xf numFmtId="4" fontId="17" fillId="0" borderId="4" xfId="2" applyNumberFormat="1" applyFont="1" applyBorder="1" applyAlignment="1">
      <alignment horizontal="right" vertical="center" wrapText="1"/>
    </xf>
    <xf numFmtId="164" fontId="18" fillId="4" borderId="11" xfId="1" applyNumberFormat="1" applyFont="1" applyFill="1" applyBorder="1" applyAlignment="1">
      <alignment horizontal="center" vertical="center" wrapText="1"/>
    </xf>
    <xf numFmtId="4" fontId="18" fillId="4" borderId="11" xfId="2" applyNumberFormat="1" applyFont="1" applyFill="1" applyBorder="1" applyAlignment="1">
      <alignment horizontal="right" vertical="center" wrapText="1"/>
    </xf>
    <xf numFmtId="4" fontId="18" fillId="4" borderId="4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Border="1" applyAlignment="1">
      <alignment horizontal="center" vertical="center" wrapText="1"/>
    </xf>
    <xf numFmtId="4" fontId="18" fillId="4" borderId="11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Fill="1" applyBorder="1" applyAlignment="1">
      <alignment horizontal="center" vertical="center" wrapText="1"/>
    </xf>
    <xf numFmtId="4" fontId="17" fillId="0" borderId="11" xfId="1" applyNumberFormat="1" applyFont="1" applyFill="1" applyBorder="1" applyAlignment="1">
      <alignment horizontal="right" vertical="center" wrapText="1"/>
    </xf>
    <xf numFmtId="164" fontId="17" fillId="0" borderId="4" xfId="4" applyNumberFormat="1" applyFont="1" applyFill="1" applyBorder="1" applyAlignment="1">
      <alignment horizontal="center" vertical="center" wrapText="1"/>
    </xf>
    <xf numFmtId="164" fontId="17" fillId="0" borderId="6" xfId="3" applyNumberFormat="1" applyFont="1" applyFill="1" applyBorder="1" applyAlignment="1">
      <alignment horizontal="center" vertical="center" wrapText="1"/>
    </xf>
    <xf numFmtId="4" fontId="18" fillId="0" borderId="4" xfId="3" applyNumberFormat="1" applyFont="1" applyFill="1" applyBorder="1" applyAlignment="1">
      <alignment horizontal="right" vertical="center" wrapText="1"/>
    </xf>
    <xf numFmtId="164" fontId="17" fillId="6" borderId="4" xfId="0" applyNumberFormat="1" applyFont="1" applyFill="1" applyBorder="1" applyAlignment="1">
      <alignment horizontal="center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164" fontId="17" fillId="5" borderId="4" xfId="3" applyNumberFormat="1" applyFont="1" applyFill="1" applyBorder="1" applyAlignment="1">
      <alignment horizontal="center" vertical="center" wrapText="1"/>
    </xf>
    <xf numFmtId="4" fontId="17" fillId="5" borderId="4" xfId="3" applyNumberFormat="1" applyFont="1" applyFill="1" applyBorder="1" applyAlignment="1">
      <alignment horizontal="center" vertical="center" wrapText="1"/>
    </xf>
    <xf numFmtId="164" fontId="17" fillId="0" borderId="6" xfId="3" applyNumberFormat="1" applyFont="1" applyBorder="1" applyAlignment="1">
      <alignment horizontal="center" vertical="center" wrapText="1"/>
    </xf>
    <xf numFmtId="164" fontId="17" fillId="5" borderId="15" xfId="3" applyNumberFormat="1" applyFont="1" applyFill="1" applyBorder="1" applyAlignment="1">
      <alignment horizontal="center" vertical="center" wrapText="1"/>
    </xf>
    <xf numFmtId="164" fontId="18" fillId="0" borderId="4" xfId="3" applyNumberFormat="1" applyFont="1" applyBorder="1" applyAlignment="1">
      <alignment vertical="center" wrapText="1"/>
    </xf>
    <xf numFmtId="164" fontId="17" fillId="5" borderId="4" xfId="1" applyNumberFormat="1" applyFont="1" applyFill="1" applyBorder="1" applyAlignment="1">
      <alignment horizontal="center" vertical="center" wrapText="1"/>
    </xf>
    <xf numFmtId="164" fontId="19" fillId="6" borderId="4" xfId="0" applyNumberFormat="1" applyFont="1" applyFill="1" applyBorder="1" applyAlignment="1">
      <alignment horizontal="center" vertical="center" wrapText="1"/>
    </xf>
    <xf numFmtId="164" fontId="18" fillId="5" borderId="4" xfId="3" applyNumberFormat="1" applyFont="1" applyFill="1" applyBorder="1" applyAlignment="1">
      <alignment horizontal="center" vertical="center" wrapText="1"/>
    </xf>
    <xf numFmtId="164" fontId="18" fillId="0" borderId="6" xfId="3" applyNumberFormat="1" applyFont="1" applyFill="1" applyBorder="1" applyAlignment="1">
      <alignment horizontal="center" vertical="center" wrapText="1"/>
    </xf>
    <xf numFmtId="4" fontId="18" fillId="0" borderId="11" xfId="3" applyNumberFormat="1" applyFont="1" applyFill="1" applyBorder="1" applyAlignment="1">
      <alignment horizontal="right" vertical="center" wrapText="1"/>
    </xf>
    <xf numFmtId="164" fontId="17" fillId="0" borderId="3" xfId="3" applyNumberFormat="1" applyFont="1" applyFill="1" applyBorder="1" applyAlignment="1">
      <alignment horizontal="center" vertical="center" wrapText="1"/>
    </xf>
    <xf numFmtId="164" fontId="17" fillId="0" borderId="10" xfId="3" applyNumberFormat="1" applyFont="1" applyFill="1" applyBorder="1" applyAlignment="1">
      <alignment horizontal="center" vertical="center" wrapText="1"/>
    </xf>
    <xf numFmtId="4" fontId="18" fillId="4" borderId="9" xfId="1" applyNumberFormat="1" applyFont="1" applyFill="1" applyBorder="1" applyAlignment="1">
      <alignment horizontal="right" vertical="center" wrapText="1"/>
    </xf>
    <xf numFmtId="164" fontId="17" fillId="0" borderId="6" xfId="1" applyNumberFormat="1" applyFont="1" applyFill="1" applyBorder="1" applyAlignment="1">
      <alignment horizontal="center" vertical="center" wrapText="1"/>
    </xf>
    <xf numFmtId="4" fontId="18" fillId="4" borderId="21" xfId="2" applyNumberFormat="1" applyFont="1" applyFill="1" applyBorder="1" applyAlignment="1">
      <alignment horizontal="right" vertical="center" wrapText="1"/>
    </xf>
    <xf numFmtId="164" fontId="17" fillId="0" borderId="4" xfId="4" applyNumberFormat="1" applyFont="1" applyBorder="1" applyAlignment="1">
      <alignment horizontal="center" vertical="center" wrapText="1"/>
    </xf>
    <xf numFmtId="164" fontId="17" fillId="5" borderId="4" xfId="4" applyNumberFormat="1" applyFont="1" applyFill="1" applyBorder="1" applyAlignment="1">
      <alignment horizontal="center" vertical="center" wrapText="1"/>
    </xf>
    <xf numFmtId="164" fontId="17" fillId="0" borderId="9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Border="1" applyAlignment="1">
      <alignment horizontal="center" vertical="center" wrapText="1"/>
    </xf>
    <xf numFmtId="164" fontId="17" fillId="7" borderId="11" xfId="1" applyNumberFormat="1" applyFont="1" applyFill="1" applyBorder="1" applyAlignment="1">
      <alignment horizontal="center" vertical="center" wrapText="1"/>
    </xf>
    <xf numFmtId="4" fontId="18" fillId="7" borderId="12" xfId="1" applyNumberFormat="1" applyFont="1" applyFill="1" applyBorder="1" applyAlignment="1">
      <alignment horizontal="right" vertical="center" wrapText="1"/>
    </xf>
    <xf numFmtId="4" fontId="18" fillId="7" borderId="4" xfId="1" applyNumberFormat="1" applyFont="1" applyFill="1" applyBorder="1" applyAlignment="1">
      <alignment horizontal="right" vertical="center" wrapText="1"/>
    </xf>
    <xf numFmtId="4" fontId="17" fillId="7" borderId="4" xfId="1" applyNumberFormat="1" applyFont="1" applyFill="1" applyBorder="1" applyAlignment="1">
      <alignment horizontal="right" vertical="center" wrapText="1"/>
    </xf>
    <xf numFmtId="164" fontId="17" fillId="0" borderId="15" xfId="1" applyNumberFormat="1" applyFont="1" applyBorder="1" applyAlignment="1">
      <alignment horizontal="center" vertical="center" wrapText="1"/>
    </xf>
    <xf numFmtId="4" fontId="17" fillId="0" borderId="15" xfId="1" applyNumberFormat="1" applyFont="1" applyBorder="1" applyAlignment="1">
      <alignment horizontal="right" vertical="center" wrapText="1"/>
    </xf>
    <xf numFmtId="164" fontId="17" fillId="0" borderId="6" xfId="1" applyNumberFormat="1" applyFont="1" applyBorder="1" applyAlignment="1">
      <alignment horizontal="center" vertical="center" wrapText="1"/>
    </xf>
    <xf numFmtId="4" fontId="17" fillId="5" borderId="6" xfId="2" applyNumberFormat="1" applyFont="1" applyFill="1" applyBorder="1" applyAlignment="1">
      <alignment horizontal="right" vertical="center" wrapText="1"/>
    </xf>
    <xf numFmtId="4" fontId="17" fillId="5" borderId="6" xfId="1" applyNumberFormat="1" applyFont="1" applyFill="1" applyBorder="1" applyAlignment="1">
      <alignment horizontal="right" vertical="center" wrapText="1"/>
    </xf>
    <xf numFmtId="166" fontId="17" fillId="0" borderId="6" xfId="1" applyNumberFormat="1" applyFont="1" applyFill="1" applyBorder="1" applyAlignment="1">
      <alignment horizontal="center" vertical="center" wrapText="1"/>
    </xf>
    <xf numFmtId="164" fontId="17" fillId="7" borderId="21" xfId="1" applyNumberFormat="1" applyFont="1" applyFill="1" applyBorder="1" applyAlignment="1">
      <alignment horizontal="center" vertical="center" wrapText="1"/>
    </xf>
    <xf numFmtId="4" fontId="17" fillId="7" borderId="21" xfId="1" applyNumberFormat="1" applyFont="1" applyFill="1" applyBorder="1" applyAlignment="1">
      <alignment horizontal="right" vertical="center" wrapText="1"/>
    </xf>
    <xf numFmtId="4" fontId="18" fillId="7" borderId="21" xfId="1" applyNumberFormat="1" applyFont="1" applyFill="1" applyBorder="1" applyAlignment="1">
      <alignment horizontal="right" vertical="center" wrapText="1"/>
    </xf>
    <xf numFmtId="4" fontId="17" fillId="5" borderId="15" xfId="2" applyNumberFormat="1" applyFont="1" applyFill="1" applyBorder="1" applyAlignment="1">
      <alignment horizontal="right" vertical="center" wrapText="1"/>
    </xf>
    <xf numFmtId="4" fontId="18" fillId="0" borderId="15" xfId="1" applyNumberFormat="1" applyFont="1" applyBorder="1" applyAlignment="1">
      <alignment horizontal="right" vertical="center" wrapText="1"/>
    </xf>
    <xf numFmtId="4" fontId="17" fillId="5" borderId="15" xfId="1" applyNumberFormat="1" applyFont="1" applyFill="1" applyBorder="1" applyAlignment="1">
      <alignment horizontal="right" vertical="center" wrapText="1"/>
    </xf>
    <xf numFmtId="164" fontId="19" fillId="0" borderId="4" xfId="1" applyNumberFormat="1" applyFont="1" applyBorder="1" applyAlignment="1">
      <alignment horizontal="center" vertical="center" wrapText="1"/>
    </xf>
    <xf numFmtId="4" fontId="19" fillId="5" borderId="4" xfId="2" applyNumberFormat="1" applyFont="1" applyFill="1" applyBorder="1" applyAlignment="1">
      <alignment horizontal="right" vertical="center" wrapText="1"/>
    </xf>
    <xf numFmtId="4" fontId="19" fillId="0" borderId="4" xfId="1" applyNumberFormat="1" applyFont="1" applyBorder="1" applyAlignment="1">
      <alignment horizontal="right" vertical="center" wrapText="1"/>
    </xf>
    <xf numFmtId="4" fontId="19" fillId="5" borderId="4" xfId="1" applyNumberFormat="1" applyFont="1" applyFill="1" applyBorder="1" applyAlignment="1">
      <alignment horizontal="right" vertical="center" wrapText="1"/>
    </xf>
    <xf numFmtId="166" fontId="17" fillId="5" borderId="4" xfId="1" applyNumberFormat="1" applyFont="1" applyFill="1" applyBorder="1" applyAlignment="1">
      <alignment horizontal="center" vertical="center" wrapText="1"/>
    </xf>
    <xf numFmtId="166" fontId="17" fillId="0" borderId="4" xfId="1" applyNumberFormat="1" applyFont="1" applyFill="1" applyBorder="1" applyAlignment="1">
      <alignment horizontal="center" vertical="center" wrapText="1"/>
    </xf>
    <xf numFmtId="4" fontId="17" fillId="7" borderId="17" xfId="1" applyNumberFormat="1" applyFont="1" applyFill="1" applyBorder="1" applyAlignment="1">
      <alignment horizontal="right" vertical="center" wrapText="1"/>
    </xf>
    <xf numFmtId="4" fontId="18" fillId="7" borderId="15" xfId="1" applyNumberFormat="1" applyFont="1" applyFill="1" applyBorder="1" applyAlignment="1">
      <alignment horizontal="right" vertical="center" wrapText="1"/>
    </xf>
    <xf numFmtId="4" fontId="17" fillId="7" borderId="15" xfId="1" applyNumberFormat="1" applyFont="1" applyFill="1" applyBorder="1" applyAlignment="1">
      <alignment horizontal="right" vertical="center" wrapText="1"/>
    </xf>
    <xf numFmtId="166" fontId="17" fillId="5" borderId="6" xfId="1" applyNumberFormat="1" applyFont="1" applyFill="1" applyBorder="1" applyAlignment="1">
      <alignment horizontal="center" vertical="center" wrapText="1"/>
    </xf>
    <xf numFmtId="4" fontId="17" fillId="0" borderId="6" xfId="1" applyNumberFormat="1" applyFont="1" applyBorder="1" applyAlignment="1">
      <alignment horizontal="right" vertical="center" wrapText="1"/>
    </xf>
    <xf numFmtId="164" fontId="18" fillId="3" borderId="9" xfId="1" applyNumberFormat="1" applyFont="1" applyFill="1" applyBorder="1" applyAlignment="1">
      <alignment horizontal="center" vertical="center" wrapText="1"/>
    </xf>
    <xf numFmtId="4" fontId="18" fillId="3" borderId="9" xfId="2" applyNumberFormat="1" applyFont="1" applyFill="1" applyBorder="1" applyAlignment="1">
      <alignment horizontal="right" vertical="center" wrapText="1"/>
    </xf>
    <xf numFmtId="4" fontId="17" fillId="3" borderId="9" xfId="1" applyNumberFormat="1" applyFont="1" applyFill="1" applyBorder="1" applyAlignment="1">
      <alignment horizontal="center" vertical="center" wrapText="1"/>
    </xf>
    <xf numFmtId="4" fontId="17" fillId="3" borderId="17" xfId="1" applyNumberFormat="1" applyFont="1" applyFill="1" applyBorder="1" applyAlignment="1">
      <alignment horizontal="center" vertical="center" wrapText="1"/>
    </xf>
    <xf numFmtId="164" fontId="18" fillId="0" borderId="4" xfId="1" applyNumberFormat="1" applyFont="1" applyBorder="1" applyAlignment="1">
      <alignment horizontal="center" vertical="center" wrapText="1"/>
    </xf>
    <xf numFmtId="4" fontId="18" fillId="5" borderId="4" xfId="2" applyNumberFormat="1" applyFont="1" applyFill="1" applyBorder="1" applyAlignment="1">
      <alignment horizontal="right" vertical="center" wrapText="1"/>
    </xf>
    <xf numFmtId="4" fontId="18" fillId="5" borderId="4" xfId="1" applyNumberFormat="1" applyFont="1" applyFill="1" applyBorder="1" applyAlignment="1">
      <alignment horizontal="right" vertical="center" wrapText="1"/>
    </xf>
    <xf numFmtId="164" fontId="18" fillId="5" borderId="4" xfId="1" applyNumberFormat="1" applyFont="1" applyFill="1" applyBorder="1" applyAlignment="1">
      <alignment horizontal="center" vertical="center" wrapText="1"/>
    </xf>
    <xf numFmtId="164" fontId="18" fillId="4" borderId="4" xfId="4" applyNumberFormat="1" applyFont="1" applyFill="1" applyBorder="1" applyAlignment="1">
      <alignment vertical="center" wrapText="1"/>
    </xf>
    <xf numFmtId="4" fontId="18" fillId="4" borderId="4" xfId="2" applyNumberFormat="1" applyFont="1" applyFill="1" applyBorder="1" applyAlignment="1">
      <alignment horizontal="right" vertical="center" wrapText="1"/>
    </xf>
    <xf numFmtId="4" fontId="18" fillId="0" borderId="0" xfId="1" applyNumberFormat="1" applyFont="1" applyAlignment="1">
      <alignment horizontal="left" vertical="center" wrapText="1"/>
    </xf>
    <xf numFmtId="4" fontId="2" fillId="10" borderId="0" xfId="1" applyNumberFormat="1" applyFont="1" applyFill="1" applyAlignment="1">
      <alignment horizontal="right" vertical="center" wrapText="1"/>
    </xf>
    <xf numFmtId="4" fontId="4" fillId="10" borderId="3" xfId="1" applyNumberFormat="1" applyFont="1" applyFill="1" applyBorder="1" applyAlignment="1">
      <alignment horizontal="center" vertical="center" wrapText="1"/>
    </xf>
    <xf numFmtId="4" fontId="4" fillId="10" borderId="8" xfId="1" applyNumberFormat="1" applyFont="1" applyFill="1" applyBorder="1" applyAlignment="1">
      <alignment horizontal="center" vertical="center" wrapText="1"/>
    </xf>
    <xf numFmtId="4" fontId="2" fillId="10" borderId="11" xfId="1" applyNumberFormat="1" applyFont="1" applyFill="1" applyBorder="1" applyAlignment="1">
      <alignment horizontal="center" vertical="center" wrapText="1"/>
    </xf>
    <xf numFmtId="4" fontId="6" fillId="10" borderId="25" xfId="1" applyNumberFormat="1" applyFont="1" applyFill="1" applyBorder="1" applyAlignment="1">
      <alignment horizontal="right" vertical="center" wrapText="1"/>
    </xf>
    <xf numFmtId="4" fontId="2" fillId="10" borderId="15" xfId="1" applyNumberFormat="1" applyFont="1" applyFill="1" applyBorder="1" applyAlignment="1">
      <alignment horizontal="right" vertical="center" wrapText="1"/>
    </xf>
    <xf numFmtId="4" fontId="2" fillId="10" borderId="4" xfId="1" applyNumberFormat="1" applyFont="1" applyFill="1" applyBorder="1" applyAlignment="1">
      <alignment horizontal="right" vertical="center" wrapText="1"/>
    </xf>
    <xf numFmtId="4" fontId="6" fillId="10" borderId="4" xfId="1" applyNumberFormat="1" applyFont="1" applyFill="1" applyBorder="1" applyAlignment="1">
      <alignment horizontal="right" vertical="center" wrapText="1"/>
    </xf>
    <xf numFmtId="4" fontId="6" fillId="10" borderId="2" xfId="1" applyNumberFormat="1" applyFont="1" applyFill="1" applyBorder="1" applyAlignment="1">
      <alignment horizontal="right" vertical="center" wrapText="1"/>
    </xf>
    <xf numFmtId="4" fontId="2" fillId="10" borderId="2" xfId="1" applyNumberFormat="1" applyFont="1" applyFill="1" applyBorder="1" applyAlignment="1">
      <alignment horizontal="right" vertical="center" wrapText="1"/>
    </xf>
    <xf numFmtId="4" fontId="2" fillId="10" borderId="10" xfId="1" applyNumberFormat="1" applyFont="1" applyFill="1" applyBorder="1" applyAlignment="1">
      <alignment horizontal="right" vertical="center" wrapText="1"/>
    </xf>
    <xf numFmtId="4" fontId="2" fillId="10" borderId="26" xfId="1" applyNumberFormat="1" applyFont="1" applyFill="1" applyBorder="1" applyAlignment="1">
      <alignment horizontal="right" vertical="center" wrapText="1"/>
    </xf>
    <xf numFmtId="4" fontId="6" fillId="10" borderId="9" xfId="1" applyNumberFormat="1" applyFont="1" applyFill="1" applyBorder="1" applyAlignment="1">
      <alignment horizontal="right" vertical="center" wrapText="1"/>
    </xf>
    <xf numFmtId="4" fontId="6" fillId="10" borderId="4" xfId="3" applyNumberFormat="1" applyFont="1" applyFill="1" applyBorder="1" applyAlignment="1">
      <alignment horizontal="right" vertical="center" wrapText="1"/>
    </xf>
    <xf numFmtId="4" fontId="2" fillId="10" borderId="4" xfId="3" applyNumberFormat="1" applyFont="1" applyFill="1" applyBorder="1" applyAlignment="1">
      <alignment horizontal="right" vertical="center" wrapText="1"/>
    </xf>
    <xf numFmtId="4" fontId="6" fillId="10" borderId="11" xfId="1" applyNumberFormat="1" applyFont="1" applyFill="1" applyBorder="1" applyAlignment="1">
      <alignment horizontal="right" vertical="center" wrapText="1"/>
    </xf>
    <xf numFmtId="4" fontId="2" fillId="10" borderId="4" xfId="2" applyNumberFormat="1" applyFont="1" applyFill="1" applyBorder="1" applyAlignment="1">
      <alignment horizontal="right" vertical="center" wrapText="1"/>
    </xf>
    <xf numFmtId="4" fontId="2" fillId="10" borderId="6" xfId="1" applyNumberFormat="1" applyFont="1" applyFill="1" applyBorder="1" applyAlignment="1">
      <alignment horizontal="right" vertical="center" wrapText="1"/>
    </xf>
    <xf numFmtId="4" fontId="6" fillId="10" borderId="6" xfId="3" applyNumberFormat="1" applyFont="1" applyFill="1" applyBorder="1" applyAlignment="1">
      <alignment horizontal="right" vertical="center" wrapText="1"/>
    </xf>
    <xf numFmtId="4" fontId="2" fillId="10" borderId="3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right" vertical="center" wrapText="1"/>
    </xf>
    <xf numFmtId="4" fontId="2" fillId="10" borderId="0" xfId="1" applyNumberFormat="1" applyFont="1" applyFill="1" applyBorder="1" applyAlignment="1">
      <alignment horizontal="right" vertical="center" wrapText="1"/>
    </xf>
    <xf numFmtId="4" fontId="6" fillId="10" borderId="21" xfId="1" applyNumberFormat="1" applyFont="1" applyFill="1" applyBorder="1" applyAlignment="1">
      <alignment horizontal="right" vertical="center" wrapText="1"/>
    </xf>
    <xf numFmtId="4" fontId="8" fillId="10" borderId="4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center" vertical="center" wrapText="1"/>
    </xf>
    <xf numFmtId="4" fontId="6" fillId="10" borderId="6" xfId="1" applyNumberFormat="1" applyFont="1" applyFill="1" applyBorder="1" applyAlignment="1">
      <alignment horizontal="right" vertical="center" wrapText="1"/>
    </xf>
    <xf numFmtId="4" fontId="2" fillId="10" borderId="0" xfId="2" applyNumberFormat="1" applyFont="1" applyFill="1" applyBorder="1" applyAlignment="1">
      <alignment horizontal="right" vertical="center" wrapText="1"/>
    </xf>
    <xf numFmtId="164" fontId="17" fillId="0" borderId="26" xfId="3" applyNumberFormat="1" applyFont="1" applyBorder="1" applyAlignment="1">
      <alignment horizontal="center" vertical="center" wrapText="1"/>
    </xf>
    <xf numFmtId="164" fontId="2" fillId="0" borderId="26" xfId="3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9" borderId="4" xfId="1" applyNumberFormat="1" applyFont="1" applyFill="1" applyBorder="1" applyAlignment="1">
      <alignment horizontal="right" vertical="center" wrapText="1"/>
    </xf>
    <xf numFmtId="4" fontId="17" fillId="9" borderId="4" xfId="1" applyNumberFormat="1" applyFont="1" applyFill="1" applyBorder="1" applyAlignment="1">
      <alignment horizontal="right" vertical="center" wrapText="1"/>
    </xf>
    <xf numFmtId="164" fontId="16" fillId="11" borderId="9" xfId="1" applyNumberFormat="1" applyFont="1" applyFill="1" applyBorder="1" applyAlignment="1">
      <alignment horizontal="left" vertical="center" wrapText="1"/>
    </xf>
    <xf numFmtId="4" fontId="18" fillId="11" borderId="3" xfId="1" applyNumberFormat="1" applyFont="1" applyFill="1" applyBorder="1" applyAlignment="1">
      <alignment horizontal="center" vertical="center" wrapText="1"/>
    </xf>
    <xf numFmtId="4" fontId="18" fillId="11" borderId="8" xfId="1" applyNumberFormat="1" applyFont="1" applyFill="1" applyBorder="1" applyAlignment="1">
      <alignment horizontal="center" vertical="center" wrapText="1"/>
    </xf>
    <xf numFmtId="4" fontId="17" fillId="11" borderId="11" xfId="1" applyNumberFormat="1" applyFont="1" applyFill="1" applyBorder="1" applyAlignment="1">
      <alignment horizontal="center" vertical="center" wrapText="1"/>
    </xf>
    <xf numFmtId="4" fontId="18" fillId="11" borderId="25" xfId="1" applyNumberFormat="1" applyFont="1" applyFill="1" applyBorder="1" applyAlignment="1">
      <alignment horizontal="right" vertical="center" wrapText="1"/>
    </xf>
    <xf numFmtId="4" fontId="17" fillId="11" borderId="15" xfId="1" applyNumberFormat="1" applyFont="1" applyFill="1" applyBorder="1" applyAlignment="1">
      <alignment horizontal="right" vertical="center" wrapText="1"/>
    </xf>
    <xf numFmtId="4" fontId="17" fillId="11" borderId="4" xfId="1" applyNumberFormat="1" applyFont="1" applyFill="1" applyBorder="1" applyAlignment="1">
      <alignment horizontal="right" vertical="center" wrapText="1"/>
    </xf>
    <xf numFmtId="4" fontId="18" fillId="11" borderId="4" xfId="1" applyNumberFormat="1" applyFont="1" applyFill="1" applyBorder="1" applyAlignment="1">
      <alignment horizontal="right" vertical="center" wrapText="1"/>
    </xf>
    <xf numFmtId="4" fontId="18" fillId="11" borderId="2" xfId="1" applyNumberFormat="1" applyFont="1" applyFill="1" applyBorder="1" applyAlignment="1">
      <alignment horizontal="right" vertical="center" wrapText="1"/>
    </xf>
    <xf numFmtId="4" fontId="17" fillId="11" borderId="2" xfId="1" applyNumberFormat="1" applyFont="1" applyFill="1" applyBorder="1" applyAlignment="1">
      <alignment horizontal="right" vertical="center" wrapText="1"/>
    </xf>
    <xf numFmtId="4" fontId="17" fillId="11" borderId="10" xfId="1" applyNumberFormat="1" applyFont="1" applyFill="1" applyBorder="1" applyAlignment="1">
      <alignment horizontal="right" vertical="center" wrapText="1"/>
    </xf>
    <xf numFmtId="4" fontId="17" fillId="11" borderId="26" xfId="1" applyNumberFormat="1" applyFont="1" applyFill="1" applyBorder="1" applyAlignment="1">
      <alignment horizontal="right" vertical="center" wrapText="1"/>
    </xf>
    <xf numFmtId="4" fontId="18" fillId="11" borderId="9" xfId="1" applyNumberFormat="1" applyFont="1" applyFill="1" applyBorder="1" applyAlignment="1">
      <alignment horizontal="right" vertical="center" wrapText="1"/>
    </xf>
    <xf numFmtId="4" fontId="18" fillId="11" borderId="4" xfId="3" applyNumberFormat="1" applyFont="1" applyFill="1" applyBorder="1" applyAlignment="1">
      <alignment horizontal="right" vertical="center" wrapText="1"/>
    </xf>
    <xf numFmtId="4" fontId="17" fillId="11" borderId="4" xfId="3" applyNumberFormat="1" applyFont="1" applyFill="1" applyBorder="1" applyAlignment="1">
      <alignment horizontal="right" vertical="center" wrapText="1"/>
    </xf>
    <xf numFmtId="4" fontId="18" fillId="11" borderId="11" xfId="1" applyNumberFormat="1" applyFont="1" applyFill="1" applyBorder="1" applyAlignment="1">
      <alignment horizontal="right" vertical="center" wrapText="1"/>
    </xf>
    <xf numFmtId="4" fontId="17" fillId="11" borderId="4" xfId="2" applyNumberFormat="1" applyFont="1" applyFill="1" applyBorder="1" applyAlignment="1">
      <alignment horizontal="right" vertical="center" wrapText="1"/>
    </xf>
    <xf numFmtId="4" fontId="17" fillId="11" borderId="6" xfId="1" applyNumberFormat="1" applyFont="1" applyFill="1" applyBorder="1" applyAlignment="1">
      <alignment horizontal="right" vertical="center" wrapText="1"/>
    </xf>
    <xf numFmtId="4" fontId="18" fillId="11" borderId="6" xfId="3" applyNumberFormat="1" applyFont="1" applyFill="1" applyBorder="1" applyAlignment="1">
      <alignment horizontal="right" vertical="center" wrapText="1"/>
    </xf>
    <xf numFmtId="4" fontId="17" fillId="11" borderId="3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Border="1" applyAlignment="1">
      <alignment horizontal="right" vertical="center" wrapText="1"/>
    </xf>
    <xf numFmtId="4" fontId="18" fillId="11" borderId="21" xfId="1" applyNumberFormat="1" applyFont="1" applyFill="1" applyBorder="1" applyAlignment="1">
      <alignment horizontal="right" vertical="center" wrapText="1"/>
    </xf>
    <xf numFmtId="4" fontId="19" fillId="11" borderId="4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center" vertical="center" wrapText="1"/>
    </xf>
    <xf numFmtId="4" fontId="18" fillId="11" borderId="6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Alignment="1">
      <alignment horizontal="right" vertical="center" wrapText="1"/>
    </xf>
    <xf numFmtId="4" fontId="17" fillId="11" borderId="0" xfId="2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2" fillId="0" borderId="0" xfId="1" applyFont="1"/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4" fontId="13" fillId="0" borderId="0" xfId="1" applyNumberFormat="1" applyFont="1" applyAlignment="1">
      <alignment horizontal="right" vertical="center" wrapText="1"/>
    </xf>
    <xf numFmtId="4" fontId="13" fillId="0" borderId="0" xfId="1" applyNumberFormat="1" applyFont="1" applyAlignment="1">
      <alignment vertical="center" wrapText="1"/>
    </xf>
    <xf numFmtId="4" fontId="13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1" applyNumberFormat="1" applyFont="1" applyAlignment="1">
      <alignment horizontal="left" vertical="center" wrapText="1"/>
    </xf>
    <xf numFmtId="4" fontId="16" fillId="0" borderId="0" xfId="1" applyNumberFormat="1" applyFont="1" applyAlignment="1">
      <alignment horizontal="center" vertical="center" wrapText="1"/>
    </xf>
    <xf numFmtId="4" fontId="16" fillId="0" borderId="0" xfId="2" applyNumberFormat="1" applyFont="1" applyBorder="1" applyAlignment="1">
      <alignment horizontal="left" vertical="center" wrapText="1"/>
    </xf>
    <xf numFmtId="166" fontId="2" fillId="0" borderId="0" xfId="1" applyNumberFormat="1" applyFont="1"/>
    <xf numFmtId="4" fontId="18" fillId="0" borderId="0" xfId="2" applyNumberFormat="1" applyFont="1" applyBorder="1" applyAlignment="1">
      <alignment horizontal="left" vertical="center" wrapText="1"/>
    </xf>
    <xf numFmtId="164" fontId="16" fillId="9" borderId="9" xfId="1" applyNumberFormat="1" applyFont="1" applyFill="1" applyBorder="1" applyAlignment="1">
      <alignment horizontal="left" vertical="center" wrapText="1"/>
    </xf>
    <xf numFmtId="4" fontId="4" fillId="2" borderId="4" xfId="2" applyNumberFormat="1" applyFont="1" applyFill="1" applyBorder="1" applyAlignment="1">
      <alignment horizontal="center" vertical="center" wrapText="1"/>
    </xf>
    <xf numFmtId="4" fontId="4" fillId="2" borderId="5" xfId="2" applyNumberFormat="1" applyFont="1" applyFill="1" applyBorder="1" applyAlignment="1">
      <alignment horizontal="center" vertical="center" wrapText="1"/>
    </xf>
    <xf numFmtId="4" fontId="18" fillId="2" borderId="4" xfId="2" applyNumberFormat="1" applyFont="1" applyFill="1" applyBorder="1" applyAlignment="1">
      <alignment horizontal="center" vertical="center" wrapText="1"/>
    </xf>
    <xf numFmtId="4" fontId="18" fillId="2" borderId="5" xfId="2" applyNumberFormat="1" applyFont="1" applyFill="1" applyBorder="1" applyAlignment="1">
      <alignment horizontal="center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0" fontId="16" fillId="0" borderId="0" xfId="1" applyFont="1" applyAlignment="1">
      <alignment horizontal="center" vertical="center" wrapText="1"/>
    </xf>
    <xf numFmtId="4" fontId="16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5" fillId="0" borderId="0" xfId="2" applyNumberFormat="1" applyFont="1" applyBorder="1" applyAlignment="1">
      <alignment horizontal="left" vertical="center" wrapText="1"/>
    </xf>
    <xf numFmtId="4" fontId="6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center" vertical="center" wrapText="1"/>
    </xf>
    <xf numFmtId="4" fontId="17" fillId="0" borderId="0" xfId="2" applyNumberFormat="1" applyFont="1" applyBorder="1" applyAlignment="1">
      <alignment horizontal="center" vertical="center" wrapText="1"/>
    </xf>
    <xf numFmtId="164" fontId="21" fillId="5" borderId="4" xfId="3" applyNumberFormat="1" applyFont="1" applyFill="1" applyBorder="1" applyAlignment="1">
      <alignment horizontal="center" vertical="center" wrapText="1"/>
    </xf>
    <xf numFmtId="4" fontId="21" fillId="0" borderId="4" xfId="2" applyNumberFormat="1" applyFont="1" applyFill="1" applyBorder="1" applyAlignment="1">
      <alignment horizontal="right" vertical="center" wrapText="1"/>
    </xf>
    <xf numFmtId="4" fontId="21" fillId="0" borderId="4" xfId="1" applyNumberFormat="1" applyFont="1" applyFill="1" applyBorder="1" applyAlignment="1">
      <alignment horizontal="right" vertical="center" wrapText="1"/>
    </xf>
    <xf numFmtId="4" fontId="21" fillId="10" borderId="4" xfId="1" applyNumberFormat="1" applyFont="1" applyFill="1" applyBorder="1" applyAlignment="1">
      <alignment horizontal="right" vertical="center" wrapText="1"/>
    </xf>
    <xf numFmtId="4" fontId="21" fillId="9" borderId="4" xfId="1" applyNumberFormat="1" applyFont="1" applyFill="1" applyBorder="1" applyAlignment="1">
      <alignment horizontal="right" vertical="center" wrapText="1"/>
    </xf>
    <xf numFmtId="4" fontId="21" fillId="11" borderId="4" xfId="1" applyNumberFormat="1" applyFont="1" applyFill="1" applyBorder="1" applyAlignment="1">
      <alignment horizontal="right" vertical="center" wrapText="1"/>
    </xf>
    <xf numFmtId="164" fontId="21" fillId="0" borderId="4" xfId="3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4" fontId="2" fillId="0" borderId="0" xfId="1" applyNumberFormat="1" applyFont="1"/>
    <xf numFmtId="0" fontId="13" fillId="6" borderId="21" xfId="0" quotePrefix="1" applyFont="1" applyFill="1" applyBorder="1" applyAlignment="1">
      <alignment vertical="center" wrapText="1"/>
    </xf>
    <xf numFmtId="4" fontId="13" fillId="5" borderId="4" xfId="1" applyNumberFormat="1" applyFont="1" applyFill="1" applyBorder="1" applyAlignment="1">
      <alignment horizontal="left" vertical="center" wrapText="1"/>
    </xf>
    <xf numFmtId="4" fontId="13" fillId="5" borderId="4" xfId="3" applyNumberFormat="1" applyFont="1" applyFill="1" applyBorder="1" applyAlignment="1">
      <alignment horizontal="center" vertical="center" wrapText="1"/>
    </xf>
    <xf numFmtId="164" fontId="13" fillId="5" borderId="4" xfId="3" applyNumberFormat="1" applyFont="1" applyFill="1" applyBorder="1" applyAlignment="1">
      <alignment horizontal="center" vertical="center" wrapText="1"/>
    </xf>
    <xf numFmtId="4" fontId="13" fillId="0" borderId="4" xfId="2" applyNumberFormat="1" applyFont="1" applyFill="1" applyBorder="1" applyAlignment="1">
      <alignment horizontal="right" vertical="center" wrapText="1"/>
    </xf>
    <xf numFmtId="4" fontId="13" fillId="0" borderId="4" xfId="1" applyNumberFormat="1" applyFont="1" applyFill="1" applyBorder="1" applyAlignment="1">
      <alignment horizontal="right" vertical="center" wrapText="1"/>
    </xf>
  </cellXfs>
  <cellStyles count="5">
    <cellStyle name="Обычный" xfId="0" builtinId="0"/>
    <cellStyle name="Обычный 2 3" xfId="4" xr:uid="{00000000-0005-0000-0000-000001000000}"/>
    <cellStyle name="Обычный 2 4" xfId="1" xr:uid="{00000000-0005-0000-0000-000002000000}"/>
    <cellStyle name="Обычный 3" xfId="3" xr:uid="{00000000-0005-0000-0000-000003000000}"/>
    <cellStyle name="Финансовый 2 2" xfId="2" xr:uid="{00000000-0005-0000-0000-000004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5F62-0943-4448-913B-6A11D90B9830}">
  <sheetPr>
    <pageSetUpPr fitToPage="1"/>
  </sheetPr>
  <dimension ref="A1:Y912"/>
  <sheetViews>
    <sheetView tabSelected="1" view="pageBreakPreview" topLeftCell="A859" zoomScale="90" zoomScaleNormal="70" zoomScaleSheetLayoutView="90" workbookViewId="0">
      <selection activeCell="F868" sqref="F868:H868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customWidth="1"/>
    <col min="6" max="6" width="18.42578125" style="6" customWidth="1"/>
    <col min="7" max="7" width="18.42578125" style="290" customWidth="1"/>
    <col min="8" max="8" width="18.42578125" style="6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498" customFormat="1" ht="40.15" customHeight="1" x14ac:dyDescent="0.2">
      <c r="A1" s="517" t="s">
        <v>1614</v>
      </c>
      <c r="B1" s="517"/>
      <c r="C1" s="517"/>
      <c r="D1" s="517"/>
      <c r="E1" s="517"/>
      <c r="F1" s="517"/>
      <c r="G1" s="517"/>
      <c r="H1" s="517"/>
      <c r="I1" s="517"/>
    </row>
    <row r="2" spans="1:25" s="498" customFormat="1" ht="14.25" customHeight="1" x14ac:dyDescent="0.2">
      <c r="A2" s="499"/>
      <c r="B2" s="500"/>
      <c r="C2" s="501"/>
      <c r="D2" s="502"/>
      <c r="E2" s="290"/>
      <c r="F2" s="503"/>
      <c r="G2" s="290"/>
      <c r="H2" s="503"/>
      <c r="I2" s="503"/>
    </row>
    <row r="3" spans="1:25" s="498" customFormat="1" ht="14.25" x14ac:dyDescent="0.2">
      <c r="A3" s="518" t="s">
        <v>1622</v>
      </c>
      <c r="B3" s="518"/>
      <c r="C3" s="518"/>
      <c r="D3" s="518"/>
      <c r="E3" s="518"/>
      <c r="F3" s="518"/>
      <c r="G3" s="518"/>
      <c r="H3" s="518"/>
      <c r="I3" s="518"/>
    </row>
    <row r="4" spans="1:25" s="498" customFormat="1" ht="14.25" customHeight="1" x14ac:dyDescent="0.2">
      <c r="A4" s="499"/>
      <c r="B4" s="500"/>
      <c r="C4" s="501"/>
      <c r="D4" s="502"/>
      <c r="E4" s="290"/>
      <c r="F4" s="503"/>
      <c r="G4" s="504"/>
      <c r="H4" s="504"/>
      <c r="I4" s="504"/>
    </row>
    <row r="5" spans="1:25" s="498" customFormat="1" ht="14.25" customHeight="1" x14ac:dyDescent="0.2">
      <c r="A5" s="519" t="s">
        <v>1615</v>
      </c>
      <c r="B5" s="519"/>
      <c r="C5" s="519"/>
      <c r="D5" s="519"/>
      <c r="E5" s="519"/>
      <c r="F5" s="519"/>
      <c r="G5" s="519"/>
      <c r="H5" s="519"/>
      <c r="I5" s="519"/>
    </row>
    <row r="6" spans="1:25" s="7" customFormat="1" x14ac:dyDescent="0.25">
      <c r="A6" s="1"/>
      <c r="B6" s="2"/>
      <c r="C6" s="3"/>
      <c r="D6" s="4"/>
      <c r="E6" s="5"/>
      <c r="F6" s="6"/>
      <c r="G6" s="5"/>
      <c r="H6" s="6"/>
      <c r="I6" s="6"/>
      <c r="J6" s="435"/>
      <c r="K6" s="512" t="s">
        <v>1612</v>
      </c>
      <c r="L6" s="512"/>
      <c r="M6" s="512"/>
      <c r="N6" s="512"/>
      <c r="O6" s="512"/>
      <c r="P6" s="512"/>
      <c r="Q6" s="467"/>
      <c r="R6" s="512" t="s">
        <v>1613</v>
      </c>
      <c r="S6" s="512"/>
      <c r="T6" s="512"/>
      <c r="U6" s="512"/>
      <c r="V6" s="512"/>
      <c r="W6" s="512"/>
      <c r="Y6" s="495"/>
    </row>
    <row r="7" spans="1:25" s="13" customFormat="1" ht="27" customHeight="1" x14ac:dyDescent="0.25">
      <c r="A7" s="8"/>
      <c r="B7" s="9"/>
      <c r="C7" s="10"/>
      <c r="D7" s="11"/>
      <c r="E7" s="513" t="s">
        <v>0</v>
      </c>
      <c r="F7" s="514"/>
      <c r="G7" s="513" t="s">
        <v>1</v>
      </c>
      <c r="H7" s="514"/>
      <c r="I7" s="12"/>
      <c r="J7" s="436"/>
      <c r="K7" s="311"/>
      <c r="L7" s="515" t="s">
        <v>0</v>
      </c>
      <c r="M7" s="516"/>
      <c r="N7" s="515" t="s">
        <v>1</v>
      </c>
      <c r="O7" s="516"/>
      <c r="P7" s="312"/>
      <c r="Q7" s="468"/>
      <c r="R7" s="311"/>
      <c r="S7" s="515" t="s">
        <v>0</v>
      </c>
      <c r="T7" s="516"/>
      <c r="U7" s="515" t="s">
        <v>1</v>
      </c>
      <c r="V7" s="516"/>
      <c r="W7" s="312"/>
      <c r="Y7" s="496"/>
    </row>
    <row r="8" spans="1:25" s="13" customFormat="1" x14ac:dyDescent="0.25">
      <c r="A8" s="14" t="s">
        <v>2</v>
      </c>
      <c r="B8" s="15" t="s">
        <v>3</v>
      </c>
      <c r="C8" s="16" t="s">
        <v>4</v>
      </c>
      <c r="D8" s="17" t="s">
        <v>5</v>
      </c>
      <c r="E8" s="18" t="s">
        <v>6</v>
      </c>
      <c r="F8" s="10" t="s">
        <v>7</v>
      </c>
      <c r="G8" s="18" t="s">
        <v>6</v>
      </c>
      <c r="H8" s="10" t="s">
        <v>7</v>
      </c>
      <c r="I8" s="19" t="s">
        <v>8</v>
      </c>
      <c r="J8" s="437"/>
      <c r="K8" s="313" t="s">
        <v>5</v>
      </c>
      <c r="L8" s="314" t="s">
        <v>6</v>
      </c>
      <c r="M8" s="315" t="s">
        <v>7</v>
      </c>
      <c r="N8" s="314" t="s">
        <v>6</v>
      </c>
      <c r="O8" s="315" t="s">
        <v>7</v>
      </c>
      <c r="P8" s="316" t="s">
        <v>8</v>
      </c>
      <c r="Q8" s="469"/>
      <c r="R8" s="313" t="s">
        <v>5</v>
      </c>
      <c r="S8" s="314" t="s">
        <v>6</v>
      </c>
      <c r="T8" s="315" t="s">
        <v>7</v>
      </c>
      <c r="U8" s="314" t="s">
        <v>6</v>
      </c>
      <c r="V8" s="315" t="s">
        <v>7</v>
      </c>
      <c r="W8" s="316" t="s">
        <v>8</v>
      </c>
      <c r="Y8" s="496"/>
    </row>
    <row r="9" spans="1:25" ht="30" x14ac:dyDescent="0.25">
      <c r="A9" s="20">
        <v>1</v>
      </c>
      <c r="B9" s="21" t="s">
        <v>9</v>
      </c>
      <c r="C9" s="22"/>
      <c r="D9" s="23"/>
      <c r="E9" s="24"/>
      <c r="F9" s="25"/>
      <c r="G9" s="24"/>
      <c r="H9" s="25"/>
      <c r="I9" s="26"/>
      <c r="J9" s="438"/>
      <c r="K9" s="317"/>
      <c r="L9" s="318"/>
      <c r="M9" s="319"/>
      <c r="N9" s="318"/>
      <c r="O9" s="319"/>
      <c r="P9" s="320"/>
      <c r="Q9" s="470"/>
      <c r="R9" s="317"/>
      <c r="S9" s="318"/>
      <c r="T9" s="319"/>
      <c r="U9" s="318"/>
      <c r="V9" s="319"/>
      <c r="W9" s="320"/>
    </row>
    <row r="10" spans="1:25" x14ac:dyDescent="0.25">
      <c r="A10" s="293" t="s">
        <v>10</v>
      </c>
      <c r="B10" s="294" t="s">
        <v>11</v>
      </c>
      <c r="C10" s="295"/>
      <c r="D10" s="296"/>
      <c r="E10" s="297"/>
      <c r="F10" s="298">
        <f>SUM(F11:F90)</f>
        <v>24896933.593054987</v>
      </c>
      <c r="G10" s="297"/>
      <c r="H10" s="298">
        <f>SUM(H11:H90)</f>
        <v>21715381.859149996</v>
      </c>
      <c r="I10" s="298">
        <f>SUM(I11:I90)</f>
        <v>46612315.452204995</v>
      </c>
      <c r="J10" s="439"/>
      <c r="K10" s="321"/>
      <c r="L10" s="322"/>
      <c r="M10" s="323">
        <f>SUM(M11:M90)</f>
        <v>21126432.228999998</v>
      </c>
      <c r="N10" s="322"/>
      <c r="O10" s="323">
        <f>SUM(O11:O90)</f>
        <v>18699348.919999994</v>
      </c>
      <c r="P10" s="323">
        <f>SUM(P11:P90)</f>
        <v>39825781.148999996</v>
      </c>
      <c r="Q10" s="471"/>
      <c r="R10" s="321"/>
      <c r="S10" s="322"/>
      <c r="T10" s="323">
        <f>SUM(T11:T90)</f>
        <v>3770501.3640549993</v>
      </c>
      <c r="U10" s="322"/>
      <c r="V10" s="323">
        <f>SUM(V11:V90)</f>
        <v>3016032.9391500014</v>
      </c>
      <c r="W10" s="323">
        <f>SUM(W11:W90)</f>
        <v>6786534.3032049984</v>
      </c>
      <c r="X10" s="464"/>
    </row>
    <row r="11" spans="1:25" x14ac:dyDescent="0.25">
      <c r="A11" s="292" t="s">
        <v>12</v>
      </c>
      <c r="B11" s="30" t="s">
        <v>13</v>
      </c>
      <c r="C11" s="31"/>
      <c r="D11" s="32"/>
      <c r="E11" s="33"/>
      <c r="F11" s="34"/>
      <c r="G11" s="33"/>
      <c r="H11" s="34"/>
      <c r="I11" s="34"/>
      <c r="J11" s="440"/>
      <c r="K11" s="324"/>
      <c r="L11" s="325"/>
      <c r="M11" s="326"/>
      <c r="N11" s="325"/>
      <c r="O11" s="326"/>
      <c r="P11" s="326"/>
      <c r="Q11" s="472"/>
      <c r="R11" s="324"/>
      <c r="S11" s="325"/>
      <c r="T11" s="326"/>
      <c r="U11" s="325"/>
      <c r="V11" s="326"/>
      <c r="W11" s="326"/>
      <c r="X11" s="464"/>
    </row>
    <row r="12" spans="1:25" x14ac:dyDescent="0.25">
      <c r="A12" s="36" t="s">
        <v>14</v>
      </c>
      <c r="B12" s="37" t="s">
        <v>15</v>
      </c>
      <c r="C12" s="38" t="s">
        <v>16</v>
      </c>
      <c r="D12" s="39">
        <v>0.44</v>
      </c>
      <c r="E12" s="40">
        <v>49415</v>
      </c>
      <c r="F12" s="35">
        <f>D12*E12</f>
        <v>21742.6</v>
      </c>
      <c r="G12" s="40">
        <v>0</v>
      </c>
      <c r="H12" s="35">
        <f>D12*G12</f>
        <v>0</v>
      </c>
      <c r="I12" s="35">
        <f>F12+H12</f>
        <v>21742.6</v>
      </c>
      <c r="J12" s="441"/>
      <c r="K12" s="327">
        <v>0.44</v>
      </c>
      <c r="L12" s="328">
        <v>49415</v>
      </c>
      <c r="M12" s="329">
        <f>K12*L12</f>
        <v>21742.6</v>
      </c>
      <c r="N12" s="328">
        <v>0</v>
      </c>
      <c r="O12" s="329">
        <f>K12*N12</f>
        <v>0</v>
      </c>
      <c r="P12" s="329">
        <f>M12+O12</f>
        <v>21742.6</v>
      </c>
      <c r="Q12" s="473"/>
      <c r="R12" s="327">
        <f>D12-K12</f>
        <v>0</v>
      </c>
      <c r="S12" s="328">
        <v>49415</v>
      </c>
      <c r="T12" s="329">
        <f>R12*S12</f>
        <v>0</v>
      </c>
      <c r="U12" s="328">
        <v>0</v>
      </c>
      <c r="V12" s="329">
        <f>R12*U12</f>
        <v>0</v>
      </c>
      <c r="W12" s="329">
        <f>T12+V12</f>
        <v>0</v>
      </c>
      <c r="X12" s="464"/>
    </row>
    <row r="13" spans="1:25" x14ac:dyDescent="0.25">
      <c r="A13" s="36" t="s">
        <v>17</v>
      </c>
      <c r="B13" s="37" t="s">
        <v>18</v>
      </c>
      <c r="C13" s="38" t="s">
        <v>19</v>
      </c>
      <c r="D13" s="39">
        <v>389.4</v>
      </c>
      <c r="E13" s="40">
        <v>990</v>
      </c>
      <c r="F13" s="35">
        <f>D13*E13</f>
        <v>385506</v>
      </c>
      <c r="G13" s="40">
        <v>0</v>
      </c>
      <c r="H13" s="35">
        <f>D13*G13</f>
        <v>0</v>
      </c>
      <c r="I13" s="35">
        <f>F13+H13</f>
        <v>385506</v>
      </c>
      <c r="J13" s="441"/>
      <c r="K13" s="327">
        <v>389.4</v>
      </c>
      <c r="L13" s="328">
        <v>990</v>
      </c>
      <c r="M13" s="329">
        <f>K13*L13</f>
        <v>385506</v>
      </c>
      <c r="N13" s="328">
        <v>0</v>
      </c>
      <c r="O13" s="329">
        <f>K13*N13</f>
        <v>0</v>
      </c>
      <c r="P13" s="329">
        <f>M13+O13</f>
        <v>385506</v>
      </c>
      <c r="Q13" s="473"/>
      <c r="R13" s="327">
        <f t="shared" ref="R13:R76" si="0">D13-K13</f>
        <v>0</v>
      </c>
      <c r="S13" s="328">
        <v>990</v>
      </c>
      <c r="T13" s="329">
        <f>R13*S13</f>
        <v>0</v>
      </c>
      <c r="U13" s="328">
        <v>0</v>
      </c>
      <c r="V13" s="329">
        <f>R13*U13</f>
        <v>0</v>
      </c>
      <c r="W13" s="329">
        <f>T13+V13</f>
        <v>0</v>
      </c>
      <c r="X13" s="464"/>
    </row>
    <row r="14" spans="1:25" x14ac:dyDescent="0.25">
      <c r="A14" s="29" t="s">
        <v>20</v>
      </c>
      <c r="B14" s="41" t="s">
        <v>21</v>
      </c>
      <c r="C14" s="38" t="s">
        <v>19</v>
      </c>
      <c r="D14" s="39">
        <v>389.4</v>
      </c>
      <c r="E14" s="40">
        <v>2711</v>
      </c>
      <c r="F14" s="35">
        <f>D14*E14</f>
        <v>1055663.3999999999</v>
      </c>
      <c r="G14" s="40">
        <v>6573</v>
      </c>
      <c r="H14" s="35">
        <f>D14*G14</f>
        <v>2559526.1999999997</v>
      </c>
      <c r="I14" s="35">
        <f>E14*D14+G14*D14</f>
        <v>3615189.5999999996</v>
      </c>
      <c r="J14" s="441"/>
      <c r="K14" s="327">
        <v>389.4</v>
      </c>
      <c r="L14" s="328">
        <v>2711</v>
      </c>
      <c r="M14" s="329">
        <f>K14*L14</f>
        <v>1055663.3999999999</v>
      </c>
      <c r="N14" s="328">
        <v>6573</v>
      </c>
      <c r="O14" s="329">
        <f>K14*N14</f>
        <v>2559526.1999999997</v>
      </c>
      <c r="P14" s="329">
        <f>L14*K14+N14*K14</f>
        <v>3615189.5999999996</v>
      </c>
      <c r="Q14" s="473"/>
      <c r="R14" s="327">
        <f t="shared" si="0"/>
        <v>0</v>
      </c>
      <c r="S14" s="328">
        <v>2711</v>
      </c>
      <c r="T14" s="329">
        <f>R14*S14</f>
        <v>0</v>
      </c>
      <c r="U14" s="328">
        <v>6573</v>
      </c>
      <c r="V14" s="329">
        <f>R14*U14</f>
        <v>0</v>
      </c>
      <c r="W14" s="329">
        <f>S14*R14+U14*R14</f>
        <v>0</v>
      </c>
      <c r="X14" s="464"/>
    </row>
    <row r="15" spans="1:25" x14ac:dyDescent="0.25">
      <c r="A15" s="29" t="s">
        <v>22</v>
      </c>
      <c r="B15" s="41" t="s">
        <v>23</v>
      </c>
      <c r="C15" s="38"/>
      <c r="D15" s="39"/>
      <c r="E15" s="40"/>
      <c r="F15" s="35"/>
      <c r="G15" s="40"/>
      <c r="H15" s="35"/>
      <c r="I15" s="35"/>
      <c r="J15" s="441"/>
      <c r="K15" s="327"/>
      <c r="L15" s="328"/>
      <c r="M15" s="329"/>
      <c r="N15" s="328"/>
      <c r="O15" s="329"/>
      <c r="P15" s="329"/>
      <c r="Q15" s="473"/>
      <c r="R15" s="327">
        <f t="shared" si="0"/>
        <v>0</v>
      </c>
      <c r="S15" s="328"/>
      <c r="T15" s="329"/>
      <c r="U15" s="328"/>
      <c r="V15" s="329"/>
      <c r="W15" s="329"/>
      <c r="X15" s="464"/>
    </row>
    <row r="16" spans="1:25" ht="57" x14ac:dyDescent="0.25">
      <c r="A16" s="36" t="s">
        <v>24</v>
      </c>
      <c r="B16" s="37" t="s">
        <v>25</v>
      </c>
      <c r="C16" s="38" t="s">
        <v>19</v>
      </c>
      <c r="D16" s="39">
        <v>525.76</v>
      </c>
      <c r="E16" s="40">
        <v>4955</v>
      </c>
      <c r="F16" s="35">
        <f>D16*E16</f>
        <v>2605140.7999999998</v>
      </c>
      <c r="G16" s="40">
        <v>4501</v>
      </c>
      <c r="H16" s="35">
        <f>D16*G16</f>
        <v>2366445.7599999998</v>
      </c>
      <c r="I16" s="35">
        <f>E16*D16+G16*D16</f>
        <v>4971586.5599999996</v>
      </c>
      <c r="J16" s="441"/>
      <c r="K16" s="327">
        <v>525.76</v>
      </c>
      <c r="L16" s="328">
        <v>4955</v>
      </c>
      <c r="M16" s="329">
        <f>K16*L16</f>
        <v>2605140.7999999998</v>
      </c>
      <c r="N16" s="328">
        <v>4501</v>
      </c>
      <c r="O16" s="329">
        <f>K16*N16</f>
        <v>2366445.7599999998</v>
      </c>
      <c r="P16" s="329">
        <f>L16*K16+N16*K16</f>
        <v>4971586.5599999996</v>
      </c>
      <c r="Q16" s="473"/>
      <c r="R16" s="327">
        <f t="shared" si="0"/>
        <v>0</v>
      </c>
      <c r="S16" s="328">
        <v>4955</v>
      </c>
      <c r="T16" s="329">
        <f>R16*S16</f>
        <v>0</v>
      </c>
      <c r="U16" s="328">
        <v>4501</v>
      </c>
      <c r="V16" s="329">
        <f>R16*U16</f>
        <v>0</v>
      </c>
      <c r="W16" s="329">
        <f>S16*R16+U16*R16</f>
        <v>0</v>
      </c>
      <c r="X16" s="464"/>
    </row>
    <row r="17" spans="1:24" x14ac:dyDescent="0.25">
      <c r="A17" s="36" t="s">
        <v>26</v>
      </c>
      <c r="B17" s="37" t="s">
        <v>27</v>
      </c>
      <c r="C17" s="38" t="s">
        <v>28</v>
      </c>
      <c r="D17" s="39">
        <v>2</v>
      </c>
      <c r="E17" s="40">
        <v>8577.8799999999992</v>
      </c>
      <c r="F17" s="35">
        <f>D17*E17</f>
        <v>17155.759999999998</v>
      </c>
      <c r="G17" s="40">
        <v>4657.25</v>
      </c>
      <c r="H17" s="35">
        <f>D17*G17</f>
        <v>9314.5</v>
      </c>
      <c r="I17" s="35">
        <f>E17*D17+G17*D17</f>
        <v>26470.26</v>
      </c>
      <c r="J17" s="441"/>
      <c r="K17" s="327"/>
      <c r="L17" s="328">
        <v>8577.8799999999992</v>
      </c>
      <c r="M17" s="329">
        <f>K17*L17</f>
        <v>0</v>
      </c>
      <c r="N17" s="328">
        <v>4657.25</v>
      </c>
      <c r="O17" s="329">
        <f>K17*N17</f>
        <v>0</v>
      </c>
      <c r="P17" s="329">
        <f>L17*K17+N17*K17</f>
        <v>0</v>
      </c>
      <c r="Q17" s="473"/>
      <c r="R17" s="327">
        <f t="shared" si="0"/>
        <v>2</v>
      </c>
      <c r="S17" s="328">
        <v>8577.8799999999992</v>
      </c>
      <c r="T17" s="329">
        <f>R17*S17</f>
        <v>17155.759999999998</v>
      </c>
      <c r="U17" s="328">
        <v>4657.25</v>
      </c>
      <c r="V17" s="329">
        <f>R17*U17</f>
        <v>9314.5</v>
      </c>
      <c r="W17" s="329">
        <f>S17*R17+U17*R17</f>
        <v>26470.26</v>
      </c>
      <c r="X17" s="464"/>
    </row>
    <row r="18" spans="1:24" x14ac:dyDescent="0.25">
      <c r="A18" s="29" t="s">
        <v>29</v>
      </c>
      <c r="B18" s="41" t="s">
        <v>30</v>
      </c>
      <c r="C18" s="38"/>
      <c r="D18" s="39"/>
      <c r="E18" s="40"/>
      <c r="F18" s="35"/>
      <c r="G18" s="40"/>
      <c r="H18" s="35"/>
      <c r="I18" s="35"/>
      <c r="J18" s="441"/>
      <c r="K18" s="327"/>
      <c r="L18" s="328"/>
      <c r="M18" s="329"/>
      <c r="N18" s="328"/>
      <c r="O18" s="329"/>
      <c r="P18" s="329"/>
      <c r="Q18" s="473"/>
      <c r="R18" s="327">
        <f t="shared" si="0"/>
        <v>0</v>
      </c>
      <c r="S18" s="328"/>
      <c r="T18" s="329"/>
      <c r="U18" s="328"/>
      <c r="V18" s="329"/>
      <c r="W18" s="329"/>
      <c r="X18" s="464"/>
    </row>
    <row r="19" spans="1:24" x14ac:dyDescent="0.25">
      <c r="A19" s="36" t="s">
        <v>31</v>
      </c>
      <c r="B19" s="37" t="s">
        <v>32</v>
      </c>
      <c r="C19" s="38" t="s">
        <v>19</v>
      </c>
      <c r="D19" s="39">
        <v>301.39999999999998</v>
      </c>
      <c r="E19" s="40">
        <v>3957.07</v>
      </c>
      <c r="F19" s="35">
        <f>D19*E19</f>
        <v>1192660.898</v>
      </c>
      <c r="G19" s="40">
        <v>0</v>
      </c>
      <c r="H19" s="35">
        <f>G19*D19</f>
        <v>0</v>
      </c>
      <c r="I19" s="35">
        <f>E19*D19+G19*D19</f>
        <v>1192660.898</v>
      </c>
      <c r="J19" s="441"/>
      <c r="K19" s="327">
        <v>301.39999999999998</v>
      </c>
      <c r="L19" s="328">
        <v>3957.07</v>
      </c>
      <c r="M19" s="329">
        <f>K19*L19</f>
        <v>1192660.898</v>
      </c>
      <c r="N19" s="328">
        <v>0</v>
      </c>
      <c r="O19" s="329">
        <f>N19*K19</f>
        <v>0</v>
      </c>
      <c r="P19" s="329">
        <f>L19*K19+N19*K19</f>
        <v>1192660.898</v>
      </c>
      <c r="Q19" s="473"/>
      <c r="R19" s="327">
        <f t="shared" si="0"/>
        <v>0</v>
      </c>
      <c r="S19" s="328">
        <v>3957.07</v>
      </c>
      <c r="T19" s="329">
        <f>R19*S19</f>
        <v>0</v>
      </c>
      <c r="U19" s="328">
        <v>0</v>
      </c>
      <c r="V19" s="329">
        <f>U19*R19</f>
        <v>0</v>
      </c>
      <c r="W19" s="329">
        <f>S19*R19+U19*R19</f>
        <v>0</v>
      </c>
      <c r="X19" s="464"/>
    </row>
    <row r="20" spans="1:24" x14ac:dyDescent="0.25">
      <c r="A20" s="36" t="s">
        <v>33</v>
      </c>
      <c r="B20" s="37" t="s">
        <v>34</v>
      </c>
      <c r="C20" s="38" t="s">
        <v>19</v>
      </c>
      <c r="D20" s="39">
        <v>168.8</v>
      </c>
      <c r="E20" s="40">
        <v>1131.76</v>
      </c>
      <c r="F20" s="35">
        <f>D20*E20</f>
        <v>191041.08800000002</v>
      </c>
      <c r="G20" s="40">
        <v>3051.39</v>
      </c>
      <c r="H20" s="35">
        <f>G20*D20</f>
        <v>515074.63200000004</v>
      </c>
      <c r="I20" s="35">
        <f>E20*D20+G20*D20</f>
        <v>706115.72000000009</v>
      </c>
      <c r="J20" s="441"/>
      <c r="K20" s="327">
        <v>168.8</v>
      </c>
      <c r="L20" s="328">
        <v>1131.76</v>
      </c>
      <c r="M20" s="329">
        <f>K20*L20</f>
        <v>191041.08800000002</v>
      </c>
      <c r="N20" s="328">
        <v>3051.39</v>
      </c>
      <c r="O20" s="329">
        <f>N20*K20</f>
        <v>515074.63200000004</v>
      </c>
      <c r="P20" s="329">
        <f>L20*K20+N20*K20</f>
        <v>706115.72000000009</v>
      </c>
      <c r="Q20" s="473"/>
      <c r="R20" s="327">
        <f t="shared" si="0"/>
        <v>0</v>
      </c>
      <c r="S20" s="328">
        <v>1131.76</v>
      </c>
      <c r="T20" s="329">
        <f>R20*S20</f>
        <v>0</v>
      </c>
      <c r="U20" s="328">
        <v>3051.39</v>
      </c>
      <c r="V20" s="329">
        <f>U20*R20</f>
        <v>0</v>
      </c>
      <c r="W20" s="329">
        <f>S20*R20+U20*R20</f>
        <v>0</v>
      </c>
      <c r="X20" s="464"/>
    </row>
    <row r="21" spans="1:24" x14ac:dyDescent="0.25">
      <c r="A21" s="36" t="s">
        <v>35</v>
      </c>
      <c r="B21" s="37" t="s">
        <v>36</v>
      </c>
      <c r="C21" s="38" t="s">
        <v>19</v>
      </c>
      <c r="D21" s="39">
        <v>111.8</v>
      </c>
      <c r="E21" s="40">
        <v>7888.98</v>
      </c>
      <c r="F21" s="35">
        <f>D21*E21</f>
        <v>881987.96399999992</v>
      </c>
      <c r="G21" s="40">
        <v>0</v>
      </c>
      <c r="H21" s="35">
        <f>G21*D21</f>
        <v>0</v>
      </c>
      <c r="I21" s="35">
        <f>E21*D21+G21*D21</f>
        <v>881987.96399999992</v>
      </c>
      <c r="J21" s="441"/>
      <c r="K21" s="327">
        <v>111.8</v>
      </c>
      <c r="L21" s="328">
        <v>7888.98</v>
      </c>
      <c r="M21" s="329">
        <f>K21*L21</f>
        <v>881987.96399999992</v>
      </c>
      <c r="N21" s="328">
        <v>0</v>
      </c>
      <c r="O21" s="329">
        <f>N21*K21</f>
        <v>0</v>
      </c>
      <c r="P21" s="329">
        <f>L21*K21+N21*K21</f>
        <v>881987.96399999992</v>
      </c>
      <c r="Q21" s="473"/>
      <c r="R21" s="327">
        <f t="shared" si="0"/>
        <v>0</v>
      </c>
      <c r="S21" s="328">
        <v>7888.98</v>
      </c>
      <c r="T21" s="329">
        <f>R21*S21</f>
        <v>0</v>
      </c>
      <c r="U21" s="328">
        <v>0</v>
      </c>
      <c r="V21" s="329">
        <f>U21*R21</f>
        <v>0</v>
      </c>
      <c r="W21" s="329">
        <f>S21*R21+U21*R21</f>
        <v>0</v>
      </c>
      <c r="X21" s="464"/>
    </row>
    <row r="22" spans="1:24" x14ac:dyDescent="0.25">
      <c r="A22" s="29" t="s">
        <v>37</v>
      </c>
      <c r="B22" s="41" t="s">
        <v>38</v>
      </c>
      <c r="C22" s="38"/>
      <c r="D22" s="39"/>
      <c r="E22" s="40"/>
      <c r="F22" s="35"/>
      <c r="G22" s="40"/>
      <c r="H22" s="35"/>
      <c r="I22" s="35"/>
      <c r="J22" s="441"/>
      <c r="K22" s="327"/>
      <c r="L22" s="328"/>
      <c r="M22" s="329"/>
      <c r="N22" s="328"/>
      <c r="O22" s="329"/>
      <c r="P22" s="329"/>
      <c r="Q22" s="473"/>
      <c r="R22" s="327">
        <f t="shared" si="0"/>
        <v>0</v>
      </c>
      <c r="S22" s="328"/>
      <c r="T22" s="329"/>
      <c r="U22" s="328"/>
      <c r="V22" s="329"/>
      <c r="W22" s="329"/>
      <c r="X22" s="464"/>
    </row>
    <row r="23" spans="1:24" x14ac:dyDescent="0.25">
      <c r="A23" s="36" t="s">
        <v>39</v>
      </c>
      <c r="B23" s="37" t="s">
        <v>40</v>
      </c>
      <c r="C23" s="38" t="s">
        <v>19</v>
      </c>
      <c r="D23" s="39">
        <v>352.5</v>
      </c>
      <c r="E23" s="40">
        <v>378</v>
      </c>
      <c r="F23" s="35">
        <f t="shared" ref="F23:F41" si="1">D23*E23</f>
        <v>133245</v>
      </c>
      <c r="G23" s="40">
        <v>72.930000000000007</v>
      </c>
      <c r="H23" s="35">
        <f t="shared" ref="H23:H41" si="2">D23*G23</f>
        <v>25707.825000000001</v>
      </c>
      <c r="I23" s="35">
        <f t="shared" ref="I23:I41" si="3">E23*D23+G23*D23</f>
        <v>158952.82500000001</v>
      </c>
      <c r="J23" s="441"/>
      <c r="K23" s="327">
        <v>352.5</v>
      </c>
      <c r="L23" s="328">
        <v>378</v>
      </c>
      <c r="M23" s="329">
        <f t="shared" ref="M23:M41" si="4">K23*L23</f>
        <v>133245</v>
      </c>
      <c r="N23" s="328">
        <v>72.930000000000007</v>
      </c>
      <c r="O23" s="329">
        <f t="shared" ref="O23:O41" si="5">K23*N23</f>
        <v>25707.825000000001</v>
      </c>
      <c r="P23" s="329">
        <f t="shared" ref="P23:P41" si="6">L23*K23+N23*K23</f>
        <v>158952.82500000001</v>
      </c>
      <c r="Q23" s="473"/>
      <c r="R23" s="327">
        <f t="shared" si="0"/>
        <v>0</v>
      </c>
      <c r="S23" s="328">
        <v>378</v>
      </c>
      <c r="T23" s="329">
        <f t="shared" ref="T23:T41" si="7">R23*S23</f>
        <v>0</v>
      </c>
      <c r="U23" s="328">
        <v>72.930000000000007</v>
      </c>
      <c r="V23" s="329">
        <f t="shared" ref="V23:V41" si="8">R23*U23</f>
        <v>0</v>
      </c>
      <c r="W23" s="329">
        <f t="shared" ref="W23:W41" si="9">S23*R23+U23*R23</f>
        <v>0</v>
      </c>
      <c r="X23" s="464"/>
    </row>
    <row r="24" spans="1:24" x14ac:dyDescent="0.25">
      <c r="A24" s="36" t="s">
        <v>41</v>
      </c>
      <c r="B24" s="37" t="s">
        <v>42</v>
      </c>
      <c r="C24" s="38" t="s">
        <v>43</v>
      </c>
      <c r="D24" s="39">
        <v>7.87</v>
      </c>
      <c r="E24" s="40">
        <v>13208</v>
      </c>
      <c r="F24" s="35">
        <f t="shared" si="1"/>
        <v>103946.96</v>
      </c>
      <c r="G24" s="40">
        <v>14998</v>
      </c>
      <c r="H24" s="35">
        <f t="shared" si="2"/>
        <v>118034.26</v>
      </c>
      <c r="I24" s="35">
        <f t="shared" si="3"/>
        <v>221981.22</v>
      </c>
      <c r="J24" s="441"/>
      <c r="K24" s="327">
        <v>7.87</v>
      </c>
      <c r="L24" s="328">
        <v>13208</v>
      </c>
      <c r="M24" s="329">
        <f t="shared" si="4"/>
        <v>103946.96</v>
      </c>
      <c r="N24" s="328">
        <v>14998</v>
      </c>
      <c r="O24" s="329">
        <f t="shared" si="5"/>
        <v>118034.26</v>
      </c>
      <c r="P24" s="329">
        <f t="shared" si="6"/>
        <v>221981.22</v>
      </c>
      <c r="Q24" s="473"/>
      <c r="R24" s="327">
        <f t="shared" si="0"/>
        <v>0</v>
      </c>
      <c r="S24" s="328">
        <v>13208</v>
      </c>
      <c r="T24" s="329">
        <f t="shared" si="7"/>
        <v>0</v>
      </c>
      <c r="U24" s="328">
        <v>14998</v>
      </c>
      <c r="V24" s="329">
        <f t="shared" si="8"/>
        <v>0</v>
      </c>
      <c r="W24" s="329">
        <f t="shared" si="9"/>
        <v>0</v>
      </c>
      <c r="X24" s="464"/>
    </row>
    <row r="25" spans="1:24" x14ac:dyDescent="0.25">
      <c r="A25" s="36" t="s">
        <v>44</v>
      </c>
      <c r="B25" s="37" t="s">
        <v>45</v>
      </c>
      <c r="C25" s="38" t="s">
        <v>19</v>
      </c>
      <c r="D25" s="39">
        <v>524.66999999999996</v>
      </c>
      <c r="E25" s="40">
        <v>4772</v>
      </c>
      <c r="F25" s="35">
        <f t="shared" si="1"/>
        <v>2503725.2399999998</v>
      </c>
      <c r="G25" s="40">
        <v>2131</v>
      </c>
      <c r="H25" s="35">
        <f t="shared" si="2"/>
        <v>1118071.77</v>
      </c>
      <c r="I25" s="35">
        <f t="shared" si="3"/>
        <v>3621797.01</v>
      </c>
      <c r="J25" s="441"/>
      <c r="K25" s="327">
        <v>187.8</v>
      </c>
      <c r="L25" s="328">
        <v>4772</v>
      </c>
      <c r="M25" s="329">
        <f t="shared" si="4"/>
        <v>896181.60000000009</v>
      </c>
      <c r="N25" s="328">
        <v>2131</v>
      </c>
      <c r="O25" s="329">
        <f t="shared" si="5"/>
        <v>400201.80000000005</v>
      </c>
      <c r="P25" s="329">
        <f t="shared" si="6"/>
        <v>1296383.4000000001</v>
      </c>
      <c r="Q25" s="473"/>
      <c r="R25" s="327">
        <f t="shared" si="0"/>
        <v>336.86999999999995</v>
      </c>
      <c r="S25" s="328">
        <v>4772</v>
      </c>
      <c r="T25" s="329">
        <f t="shared" si="7"/>
        <v>1607543.6399999997</v>
      </c>
      <c r="U25" s="328">
        <v>2131</v>
      </c>
      <c r="V25" s="329">
        <f t="shared" si="8"/>
        <v>717869.96999999986</v>
      </c>
      <c r="W25" s="329">
        <f t="shared" si="9"/>
        <v>2325413.6099999994</v>
      </c>
      <c r="X25" s="464"/>
    </row>
    <row r="26" spans="1:24" x14ac:dyDescent="0.25">
      <c r="A26" s="36" t="s">
        <v>46</v>
      </c>
      <c r="B26" s="37" t="s">
        <v>47</v>
      </c>
      <c r="C26" s="38" t="s">
        <v>19</v>
      </c>
      <c r="D26" s="39">
        <v>121.8</v>
      </c>
      <c r="E26" s="40">
        <v>708.11</v>
      </c>
      <c r="F26" s="35">
        <f t="shared" si="1"/>
        <v>86247.797999999995</v>
      </c>
      <c r="G26" s="40">
        <v>2641.52</v>
      </c>
      <c r="H26" s="35">
        <f t="shared" si="2"/>
        <v>321737.136</v>
      </c>
      <c r="I26" s="35">
        <f t="shared" si="3"/>
        <v>407984.93400000001</v>
      </c>
      <c r="J26" s="441"/>
      <c r="K26" s="327">
        <v>121.8</v>
      </c>
      <c r="L26" s="328">
        <v>708.11</v>
      </c>
      <c r="M26" s="329">
        <f t="shared" si="4"/>
        <v>86247.797999999995</v>
      </c>
      <c r="N26" s="328">
        <v>2641.52</v>
      </c>
      <c r="O26" s="329">
        <f t="shared" si="5"/>
        <v>321737.136</v>
      </c>
      <c r="P26" s="329">
        <f t="shared" si="6"/>
        <v>407984.93400000001</v>
      </c>
      <c r="Q26" s="473"/>
      <c r="R26" s="327">
        <f t="shared" si="0"/>
        <v>0</v>
      </c>
      <c r="S26" s="328">
        <v>708.11</v>
      </c>
      <c r="T26" s="329">
        <f t="shared" si="7"/>
        <v>0</v>
      </c>
      <c r="U26" s="328">
        <v>2641.52</v>
      </c>
      <c r="V26" s="329">
        <f t="shared" si="8"/>
        <v>0</v>
      </c>
      <c r="W26" s="329">
        <f t="shared" si="9"/>
        <v>0</v>
      </c>
      <c r="X26" s="464"/>
    </row>
    <row r="27" spans="1:24" x14ac:dyDescent="0.25">
      <c r="A27" s="36" t="s">
        <v>48</v>
      </c>
      <c r="B27" s="37" t="s">
        <v>49</v>
      </c>
      <c r="C27" s="38" t="s">
        <v>19</v>
      </c>
      <c r="D27" s="39">
        <v>141.30000000000001</v>
      </c>
      <c r="E27" s="40">
        <v>680.87</v>
      </c>
      <c r="F27" s="35">
        <f t="shared" si="1"/>
        <v>96206.931000000011</v>
      </c>
      <c r="G27" s="40">
        <v>1083.74</v>
      </c>
      <c r="H27" s="35">
        <f t="shared" si="2"/>
        <v>153132.462</v>
      </c>
      <c r="I27" s="35">
        <f t="shared" si="3"/>
        <v>249339.39300000001</v>
      </c>
      <c r="J27" s="441"/>
      <c r="K27" s="327">
        <v>141.30000000000001</v>
      </c>
      <c r="L27" s="328">
        <v>680.87</v>
      </c>
      <c r="M27" s="329">
        <f t="shared" si="4"/>
        <v>96206.931000000011</v>
      </c>
      <c r="N27" s="328">
        <v>1083.74</v>
      </c>
      <c r="O27" s="329">
        <f t="shared" si="5"/>
        <v>153132.462</v>
      </c>
      <c r="P27" s="329">
        <f t="shared" si="6"/>
        <v>249339.39300000001</v>
      </c>
      <c r="Q27" s="473"/>
      <c r="R27" s="327">
        <f t="shared" si="0"/>
        <v>0</v>
      </c>
      <c r="S27" s="328">
        <v>680.87</v>
      </c>
      <c r="T27" s="329">
        <f t="shared" si="7"/>
        <v>0</v>
      </c>
      <c r="U27" s="328">
        <v>1083.74</v>
      </c>
      <c r="V27" s="329">
        <f t="shared" si="8"/>
        <v>0</v>
      </c>
      <c r="W27" s="329">
        <f t="shared" si="9"/>
        <v>0</v>
      </c>
      <c r="X27" s="464"/>
    </row>
    <row r="28" spans="1:24" x14ac:dyDescent="0.25">
      <c r="A28" s="36" t="s">
        <v>50</v>
      </c>
      <c r="B28" s="37" t="s">
        <v>51</v>
      </c>
      <c r="C28" s="38" t="s">
        <v>19</v>
      </c>
      <c r="D28" s="39">
        <v>356.24</v>
      </c>
      <c r="E28" s="40">
        <v>3576</v>
      </c>
      <c r="F28" s="35">
        <f t="shared" si="1"/>
        <v>1273914.24</v>
      </c>
      <c r="G28" s="40">
        <v>1630</v>
      </c>
      <c r="H28" s="35">
        <f t="shared" si="2"/>
        <v>580671.20000000007</v>
      </c>
      <c r="I28" s="35">
        <f t="shared" si="3"/>
        <v>1854585.44</v>
      </c>
      <c r="J28" s="441"/>
      <c r="K28" s="327">
        <v>355.6</v>
      </c>
      <c r="L28" s="328">
        <v>3576</v>
      </c>
      <c r="M28" s="329">
        <f t="shared" si="4"/>
        <v>1271625.6000000001</v>
      </c>
      <c r="N28" s="328">
        <v>1630</v>
      </c>
      <c r="O28" s="329">
        <f t="shared" si="5"/>
        <v>579628</v>
      </c>
      <c r="P28" s="329">
        <f t="shared" si="6"/>
        <v>1851253.6</v>
      </c>
      <c r="Q28" s="473"/>
      <c r="R28" s="327">
        <f t="shared" si="0"/>
        <v>0.63999999999998636</v>
      </c>
      <c r="S28" s="328">
        <v>3576</v>
      </c>
      <c r="T28" s="329">
        <f t="shared" si="7"/>
        <v>2288.6399999999512</v>
      </c>
      <c r="U28" s="328">
        <v>1630</v>
      </c>
      <c r="V28" s="329">
        <f t="shared" si="8"/>
        <v>1043.1999999999778</v>
      </c>
      <c r="W28" s="329">
        <f t="shared" si="9"/>
        <v>3331.8399999999292</v>
      </c>
      <c r="X28" s="464"/>
    </row>
    <row r="29" spans="1:24" ht="28.5" x14ac:dyDescent="0.25">
      <c r="A29" s="36" t="s">
        <v>52</v>
      </c>
      <c r="B29" s="37" t="s">
        <v>53</v>
      </c>
      <c r="C29" s="38" t="s">
        <v>19</v>
      </c>
      <c r="D29" s="39">
        <v>141.61000000000001</v>
      </c>
      <c r="E29" s="40">
        <v>3470</v>
      </c>
      <c r="F29" s="35">
        <f t="shared" si="1"/>
        <v>491386.70000000007</v>
      </c>
      <c r="G29" s="40">
        <v>1590</v>
      </c>
      <c r="H29" s="35">
        <f t="shared" si="2"/>
        <v>225159.90000000002</v>
      </c>
      <c r="I29" s="35">
        <f t="shared" si="3"/>
        <v>716546.60000000009</v>
      </c>
      <c r="J29" s="441"/>
      <c r="K29" s="327">
        <v>141.30000000000001</v>
      </c>
      <c r="L29" s="328">
        <v>3470</v>
      </c>
      <c r="M29" s="329">
        <f t="shared" si="4"/>
        <v>490311.00000000006</v>
      </c>
      <c r="N29" s="328">
        <v>1590</v>
      </c>
      <c r="O29" s="329">
        <f t="shared" si="5"/>
        <v>224667.00000000003</v>
      </c>
      <c r="P29" s="329">
        <f t="shared" si="6"/>
        <v>714978.00000000012</v>
      </c>
      <c r="Q29" s="473"/>
      <c r="R29" s="327">
        <f t="shared" si="0"/>
        <v>0.31000000000000227</v>
      </c>
      <c r="S29" s="328">
        <v>3470</v>
      </c>
      <c r="T29" s="329">
        <f t="shared" si="7"/>
        <v>1075.700000000008</v>
      </c>
      <c r="U29" s="328">
        <v>1590</v>
      </c>
      <c r="V29" s="329">
        <f t="shared" si="8"/>
        <v>492.90000000000362</v>
      </c>
      <c r="W29" s="329">
        <f t="shared" si="9"/>
        <v>1568.6000000000117</v>
      </c>
      <c r="X29" s="464"/>
    </row>
    <row r="30" spans="1:24" x14ac:dyDescent="0.25">
      <c r="A30" s="36" t="s">
        <v>54</v>
      </c>
      <c r="B30" s="37" t="s">
        <v>55</v>
      </c>
      <c r="C30" s="38" t="s">
        <v>19</v>
      </c>
      <c r="D30" s="39">
        <v>1885.9</v>
      </c>
      <c r="E30" s="40">
        <v>75.650000000000006</v>
      </c>
      <c r="F30" s="35">
        <f t="shared" si="1"/>
        <v>142668.33500000002</v>
      </c>
      <c r="G30" s="40">
        <v>42.3</v>
      </c>
      <c r="H30" s="35">
        <f t="shared" si="2"/>
        <v>79773.569999999992</v>
      </c>
      <c r="I30" s="35">
        <f t="shared" si="3"/>
        <v>222441.90500000003</v>
      </c>
      <c r="J30" s="441"/>
      <c r="K30" s="327">
        <v>500</v>
      </c>
      <c r="L30" s="328">
        <v>75.650000000000006</v>
      </c>
      <c r="M30" s="329">
        <f t="shared" si="4"/>
        <v>37825</v>
      </c>
      <c r="N30" s="328">
        <v>42.3</v>
      </c>
      <c r="O30" s="329">
        <f t="shared" si="5"/>
        <v>21150</v>
      </c>
      <c r="P30" s="329">
        <f t="shared" si="6"/>
        <v>58975</v>
      </c>
      <c r="Q30" s="473"/>
      <c r="R30" s="327">
        <f t="shared" si="0"/>
        <v>1385.9</v>
      </c>
      <c r="S30" s="328">
        <v>75.650000000000006</v>
      </c>
      <c r="T30" s="329">
        <f t="shared" si="7"/>
        <v>104843.33500000002</v>
      </c>
      <c r="U30" s="328">
        <v>42.3</v>
      </c>
      <c r="V30" s="329">
        <f t="shared" si="8"/>
        <v>58623.57</v>
      </c>
      <c r="W30" s="329">
        <f t="shared" si="9"/>
        <v>163466.90500000003</v>
      </c>
      <c r="X30" s="464"/>
    </row>
    <row r="31" spans="1:24" x14ac:dyDescent="0.25">
      <c r="A31" s="29" t="s">
        <v>56</v>
      </c>
      <c r="B31" s="41" t="s">
        <v>57</v>
      </c>
      <c r="C31" s="42" t="s">
        <v>19</v>
      </c>
      <c r="D31" s="43">
        <v>1225.55</v>
      </c>
      <c r="E31" s="44">
        <v>4448</v>
      </c>
      <c r="F31" s="45">
        <f t="shared" si="1"/>
        <v>5451246.3999999994</v>
      </c>
      <c r="G31" s="44">
        <v>3702</v>
      </c>
      <c r="H31" s="45">
        <f t="shared" si="2"/>
        <v>4536986.0999999996</v>
      </c>
      <c r="I31" s="45">
        <f t="shared" si="3"/>
        <v>9988232.5</v>
      </c>
      <c r="J31" s="442"/>
      <c r="K31" s="330">
        <v>1194.52</v>
      </c>
      <c r="L31" s="331">
        <v>4448</v>
      </c>
      <c r="M31" s="332">
        <f t="shared" si="4"/>
        <v>5313224.96</v>
      </c>
      <c r="N31" s="331">
        <v>3702</v>
      </c>
      <c r="O31" s="332">
        <f t="shared" si="5"/>
        <v>4422113.04</v>
      </c>
      <c r="P31" s="332">
        <f t="shared" si="6"/>
        <v>9735338</v>
      </c>
      <c r="Q31" s="474"/>
      <c r="R31" s="327">
        <f t="shared" si="0"/>
        <v>31.029999999999973</v>
      </c>
      <c r="S31" s="331">
        <v>4448</v>
      </c>
      <c r="T31" s="332">
        <f t="shared" si="7"/>
        <v>138021.43999999989</v>
      </c>
      <c r="U31" s="331">
        <v>3702</v>
      </c>
      <c r="V31" s="332">
        <f t="shared" si="8"/>
        <v>114873.0599999999</v>
      </c>
      <c r="W31" s="332">
        <f t="shared" si="9"/>
        <v>252894.49999999977</v>
      </c>
      <c r="X31" s="464"/>
    </row>
    <row r="32" spans="1:24" x14ac:dyDescent="0.25">
      <c r="A32" s="29" t="s">
        <v>58</v>
      </c>
      <c r="B32" s="41" t="s">
        <v>59</v>
      </c>
      <c r="C32" s="42" t="s">
        <v>28</v>
      </c>
      <c r="D32" s="43">
        <v>11</v>
      </c>
      <c r="E32" s="44">
        <v>34209</v>
      </c>
      <c r="F32" s="45">
        <f t="shared" si="1"/>
        <v>376299</v>
      </c>
      <c r="G32" s="44">
        <v>89433</v>
      </c>
      <c r="H32" s="45">
        <f t="shared" si="2"/>
        <v>983763</v>
      </c>
      <c r="I32" s="45">
        <f t="shared" si="3"/>
        <v>1360062</v>
      </c>
      <c r="J32" s="442"/>
      <c r="K32" s="330">
        <v>11</v>
      </c>
      <c r="L32" s="331">
        <v>34209</v>
      </c>
      <c r="M32" s="332">
        <f t="shared" si="4"/>
        <v>376299</v>
      </c>
      <c r="N32" s="331">
        <v>89433</v>
      </c>
      <c r="O32" s="332">
        <f t="shared" si="5"/>
        <v>983763</v>
      </c>
      <c r="P32" s="332">
        <f t="shared" si="6"/>
        <v>1360062</v>
      </c>
      <c r="Q32" s="474"/>
      <c r="R32" s="327">
        <f t="shared" si="0"/>
        <v>0</v>
      </c>
      <c r="S32" s="331">
        <v>34209</v>
      </c>
      <c r="T32" s="332">
        <f t="shared" si="7"/>
        <v>0</v>
      </c>
      <c r="U32" s="331">
        <v>89433</v>
      </c>
      <c r="V32" s="332">
        <f t="shared" si="8"/>
        <v>0</v>
      </c>
      <c r="W32" s="332">
        <f t="shared" si="9"/>
        <v>0</v>
      </c>
      <c r="X32" s="464"/>
    </row>
    <row r="33" spans="1:24" x14ac:dyDescent="0.25">
      <c r="A33" s="29" t="s">
        <v>60</v>
      </c>
      <c r="B33" s="41" t="s">
        <v>61</v>
      </c>
      <c r="C33" s="42" t="s">
        <v>28</v>
      </c>
      <c r="D33" s="43">
        <v>6</v>
      </c>
      <c r="E33" s="44">
        <v>18204</v>
      </c>
      <c r="F33" s="45">
        <f t="shared" si="1"/>
        <v>109224</v>
      </c>
      <c r="G33" s="44">
        <v>79865</v>
      </c>
      <c r="H33" s="45">
        <f t="shared" si="2"/>
        <v>479190</v>
      </c>
      <c r="I33" s="45">
        <f t="shared" si="3"/>
        <v>588414</v>
      </c>
      <c r="J33" s="442"/>
      <c r="K33" s="330">
        <v>6</v>
      </c>
      <c r="L33" s="331">
        <v>18204</v>
      </c>
      <c r="M33" s="332">
        <f t="shared" si="4"/>
        <v>109224</v>
      </c>
      <c r="N33" s="331">
        <v>79865</v>
      </c>
      <c r="O33" s="332">
        <f t="shared" si="5"/>
        <v>479190</v>
      </c>
      <c r="P33" s="332">
        <f t="shared" si="6"/>
        <v>588414</v>
      </c>
      <c r="Q33" s="474"/>
      <c r="R33" s="327">
        <f t="shared" si="0"/>
        <v>0</v>
      </c>
      <c r="S33" s="331">
        <v>18204</v>
      </c>
      <c r="T33" s="332">
        <f t="shared" si="7"/>
        <v>0</v>
      </c>
      <c r="U33" s="331">
        <v>79865</v>
      </c>
      <c r="V33" s="332">
        <f t="shared" si="8"/>
        <v>0</v>
      </c>
      <c r="W33" s="332">
        <f t="shared" si="9"/>
        <v>0</v>
      </c>
      <c r="X33" s="464"/>
    </row>
    <row r="34" spans="1:24" x14ac:dyDescent="0.25">
      <c r="A34" s="29" t="s">
        <v>62</v>
      </c>
      <c r="B34" s="41" t="s">
        <v>63</v>
      </c>
      <c r="C34" s="42" t="s">
        <v>28</v>
      </c>
      <c r="D34" s="43">
        <v>5</v>
      </c>
      <c r="E34" s="44">
        <v>14176</v>
      </c>
      <c r="F34" s="45">
        <f t="shared" si="1"/>
        <v>70880</v>
      </c>
      <c r="G34" s="44">
        <v>34900</v>
      </c>
      <c r="H34" s="45">
        <f t="shared" si="2"/>
        <v>174500</v>
      </c>
      <c r="I34" s="45">
        <f t="shared" si="3"/>
        <v>245380</v>
      </c>
      <c r="J34" s="442"/>
      <c r="K34" s="330">
        <v>5</v>
      </c>
      <c r="L34" s="331">
        <v>14176</v>
      </c>
      <c r="M34" s="332">
        <f t="shared" si="4"/>
        <v>70880</v>
      </c>
      <c r="N34" s="331">
        <v>34900</v>
      </c>
      <c r="O34" s="332">
        <f t="shared" si="5"/>
        <v>174500</v>
      </c>
      <c r="P34" s="332">
        <f t="shared" si="6"/>
        <v>245380</v>
      </c>
      <c r="Q34" s="474"/>
      <c r="R34" s="327">
        <f t="shared" si="0"/>
        <v>0</v>
      </c>
      <c r="S34" s="331">
        <v>14176</v>
      </c>
      <c r="T34" s="332">
        <f t="shared" si="7"/>
        <v>0</v>
      </c>
      <c r="U34" s="331">
        <v>34900</v>
      </c>
      <c r="V34" s="332">
        <f t="shared" si="8"/>
        <v>0</v>
      </c>
      <c r="W34" s="332">
        <f t="shared" si="9"/>
        <v>0</v>
      </c>
      <c r="X34" s="464"/>
    </row>
    <row r="35" spans="1:24" x14ac:dyDescent="0.25">
      <c r="A35" s="29" t="s">
        <v>64</v>
      </c>
      <c r="B35" s="41" t="s">
        <v>65</v>
      </c>
      <c r="C35" s="42" t="s">
        <v>28</v>
      </c>
      <c r="D35" s="43">
        <v>1</v>
      </c>
      <c r="E35" s="44">
        <v>504288.43</v>
      </c>
      <c r="F35" s="45">
        <f t="shared" si="1"/>
        <v>504288.43</v>
      </c>
      <c r="G35" s="44">
        <v>855301.2</v>
      </c>
      <c r="H35" s="45">
        <f t="shared" si="2"/>
        <v>855301.2</v>
      </c>
      <c r="I35" s="45">
        <f t="shared" si="3"/>
        <v>1359589.63</v>
      </c>
      <c r="J35" s="442"/>
      <c r="K35" s="330">
        <v>1</v>
      </c>
      <c r="L35" s="331">
        <v>504288.43</v>
      </c>
      <c r="M35" s="332">
        <f t="shared" si="4"/>
        <v>504288.43</v>
      </c>
      <c r="N35" s="331">
        <v>855301.2</v>
      </c>
      <c r="O35" s="332">
        <f t="shared" si="5"/>
        <v>855301.2</v>
      </c>
      <c r="P35" s="332">
        <f t="shared" si="6"/>
        <v>1359589.63</v>
      </c>
      <c r="Q35" s="474"/>
      <c r="R35" s="327">
        <f t="shared" si="0"/>
        <v>0</v>
      </c>
      <c r="S35" s="331">
        <v>504288.43</v>
      </c>
      <c r="T35" s="332">
        <f t="shared" si="7"/>
        <v>0</v>
      </c>
      <c r="U35" s="331">
        <v>855301.2</v>
      </c>
      <c r="V35" s="332">
        <f t="shared" si="8"/>
        <v>0</v>
      </c>
      <c r="W35" s="332">
        <f t="shared" si="9"/>
        <v>0</v>
      </c>
      <c r="X35" s="464"/>
    </row>
    <row r="36" spans="1:24" x14ac:dyDescent="0.25">
      <c r="A36" s="29" t="s">
        <v>66</v>
      </c>
      <c r="B36" s="41" t="s">
        <v>67</v>
      </c>
      <c r="C36" s="42" t="s">
        <v>43</v>
      </c>
      <c r="D36" s="43">
        <v>41.2</v>
      </c>
      <c r="E36" s="44">
        <v>44343.5</v>
      </c>
      <c r="F36" s="45">
        <f t="shared" si="1"/>
        <v>1826952.2000000002</v>
      </c>
      <c r="G36" s="44">
        <v>47372</v>
      </c>
      <c r="H36" s="45">
        <f t="shared" si="2"/>
        <v>1951726.4000000001</v>
      </c>
      <c r="I36" s="45">
        <f t="shared" si="3"/>
        <v>3778678.6000000006</v>
      </c>
      <c r="J36" s="442"/>
      <c r="K36" s="330">
        <v>41.2</v>
      </c>
      <c r="L36" s="331">
        <v>44343.5</v>
      </c>
      <c r="M36" s="332">
        <f t="shared" si="4"/>
        <v>1826952.2000000002</v>
      </c>
      <c r="N36" s="331">
        <v>47372</v>
      </c>
      <c r="O36" s="332">
        <f t="shared" si="5"/>
        <v>1951726.4000000001</v>
      </c>
      <c r="P36" s="332">
        <f t="shared" si="6"/>
        <v>3778678.6000000006</v>
      </c>
      <c r="Q36" s="474"/>
      <c r="R36" s="327">
        <f t="shared" si="0"/>
        <v>0</v>
      </c>
      <c r="S36" s="331">
        <v>44343.5</v>
      </c>
      <c r="T36" s="332">
        <f t="shared" si="7"/>
        <v>0</v>
      </c>
      <c r="U36" s="331">
        <v>47372</v>
      </c>
      <c r="V36" s="332">
        <f t="shared" si="8"/>
        <v>0</v>
      </c>
      <c r="W36" s="332">
        <f t="shared" si="9"/>
        <v>0</v>
      </c>
      <c r="X36" s="464"/>
    </row>
    <row r="37" spans="1:24" x14ac:dyDescent="0.25">
      <c r="A37" s="29" t="s">
        <v>68</v>
      </c>
      <c r="B37" s="41" t="s">
        <v>69</v>
      </c>
      <c r="C37" s="42" t="s">
        <v>19</v>
      </c>
      <c r="D37" s="46">
        <v>387</v>
      </c>
      <c r="E37" s="44">
        <v>3576</v>
      </c>
      <c r="F37" s="45">
        <f t="shared" si="1"/>
        <v>1383912</v>
      </c>
      <c r="G37" s="44">
        <v>3510</v>
      </c>
      <c r="H37" s="45">
        <f t="shared" si="2"/>
        <v>1358370</v>
      </c>
      <c r="I37" s="45">
        <f t="shared" si="3"/>
        <v>2742282</v>
      </c>
      <c r="J37" s="442"/>
      <c r="K37" s="333">
        <v>387</v>
      </c>
      <c r="L37" s="331">
        <v>3576</v>
      </c>
      <c r="M37" s="332">
        <f t="shared" si="4"/>
        <v>1383912</v>
      </c>
      <c r="N37" s="331">
        <v>3510</v>
      </c>
      <c r="O37" s="332">
        <f t="shared" si="5"/>
        <v>1358370</v>
      </c>
      <c r="P37" s="332">
        <f t="shared" si="6"/>
        <v>2742282</v>
      </c>
      <c r="Q37" s="474"/>
      <c r="R37" s="327">
        <f t="shared" si="0"/>
        <v>0</v>
      </c>
      <c r="S37" s="331">
        <v>3576</v>
      </c>
      <c r="T37" s="332">
        <f t="shared" si="7"/>
        <v>0</v>
      </c>
      <c r="U37" s="331">
        <v>3510</v>
      </c>
      <c r="V37" s="332">
        <f t="shared" si="8"/>
        <v>0</v>
      </c>
      <c r="W37" s="332">
        <f t="shared" si="9"/>
        <v>0</v>
      </c>
      <c r="X37" s="464"/>
    </row>
    <row r="38" spans="1:24" x14ac:dyDescent="0.25">
      <c r="A38" s="29" t="s">
        <v>70</v>
      </c>
      <c r="B38" s="41" t="s">
        <v>71</v>
      </c>
      <c r="C38" s="42" t="s">
        <v>28</v>
      </c>
      <c r="D38" s="43">
        <v>16</v>
      </c>
      <c r="E38" s="44">
        <v>25728.400000000001</v>
      </c>
      <c r="F38" s="45">
        <f t="shared" si="1"/>
        <v>411654.40000000002</v>
      </c>
      <c r="G38" s="44">
        <v>850.2</v>
      </c>
      <c r="H38" s="45">
        <f t="shared" si="2"/>
        <v>13603.2</v>
      </c>
      <c r="I38" s="45">
        <f t="shared" si="3"/>
        <v>425257.60000000003</v>
      </c>
      <c r="J38" s="442"/>
      <c r="K38" s="330">
        <v>15</v>
      </c>
      <c r="L38" s="331">
        <v>25728.400000000001</v>
      </c>
      <c r="M38" s="332">
        <f t="shared" si="4"/>
        <v>385926</v>
      </c>
      <c r="N38" s="331">
        <v>850.2</v>
      </c>
      <c r="O38" s="332">
        <f t="shared" si="5"/>
        <v>12753</v>
      </c>
      <c r="P38" s="332">
        <f t="shared" si="6"/>
        <v>398679</v>
      </c>
      <c r="Q38" s="474"/>
      <c r="R38" s="327">
        <f t="shared" si="0"/>
        <v>1</v>
      </c>
      <c r="S38" s="331">
        <v>25728.400000000001</v>
      </c>
      <c r="T38" s="332">
        <f t="shared" si="7"/>
        <v>25728.400000000001</v>
      </c>
      <c r="U38" s="331">
        <v>850.2</v>
      </c>
      <c r="V38" s="332">
        <f t="shared" si="8"/>
        <v>850.2</v>
      </c>
      <c r="W38" s="332">
        <f t="shared" si="9"/>
        <v>26578.600000000002</v>
      </c>
      <c r="X38" s="464"/>
    </row>
    <row r="39" spans="1:24" x14ac:dyDescent="0.25">
      <c r="A39" s="29" t="s">
        <v>72</v>
      </c>
      <c r="B39" s="41" t="s">
        <v>73</v>
      </c>
      <c r="C39" s="42" t="s">
        <v>28</v>
      </c>
      <c r="D39" s="43">
        <v>12</v>
      </c>
      <c r="E39" s="44">
        <v>11909.97</v>
      </c>
      <c r="F39" s="45">
        <f t="shared" si="1"/>
        <v>142919.63999999998</v>
      </c>
      <c r="G39" s="44">
        <v>4538.7299999999996</v>
      </c>
      <c r="H39" s="45">
        <f t="shared" si="2"/>
        <v>54464.759999999995</v>
      </c>
      <c r="I39" s="45">
        <f t="shared" si="3"/>
        <v>197384.39999999997</v>
      </c>
      <c r="J39" s="442"/>
      <c r="K39" s="330"/>
      <c r="L39" s="331">
        <v>11909.97</v>
      </c>
      <c r="M39" s="332">
        <f t="shared" si="4"/>
        <v>0</v>
      </c>
      <c r="N39" s="331">
        <v>4538.7299999999996</v>
      </c>
      <c r="O39" s="332">
        <f t="shared" si="5"/>
        <v>0</v>
      </c>
      <c r="P39" s="332">
        <f t="shared" si="6"/>
        <v>0</v>
      </c>
      <c r="Q39" s="474"/>
      <c r="R39" s="327">
        <f t="shared" si="0"/>
        <v>12</v>
      </c>
      <c r="S39" s="331">
        <v>11909.97</v>
      </c>
      <c r="T39" s="332">
        <f t="shared" si="7"/>
        <v>142919.63999999998</v>
      </c>
      <c r="U39" s="331">
        <v>4538.7299999999996</v>
      </c>
      <c r="V39" s="332">
        <f t="shared" si="8"/>
        <v>54464.759999999995</v>
      </c>
      <c r="W39" s="332">
        <f t="shared" si="9"/>
        <v>197384.39999999997</v>
      </c>
      <c r="X39" s="464"/>
    </row>
    <row r="40" spans="1:24" x14ac:dyDescent="0.25">
      <c r="A40" s="29" t="s">
        <v>74</v>
      </c>
      <c r="B40" s="41" t="s">
        <v>75</v>
      </c>
      <c r="C40" s="42" t="s">
        <v>28</v>
      </c>
      <c r="D40" s="43">
        <v>5</v>
      </c>
      <c r="E40" s="44">
        <v>43829.72</v>
      </c>
      <c r="F40" s="45">
        <f t="shared" si="1"/>
        <v>219148.6</v>
      </c>
      <c r="G40" s="44">
        <v>26306.28</v>
      </c>
      <c r="H40" s="45">
        <f t="shared" si="2"/>
        <v>131531.4</v>
      </c>
      <c r="I40" s="45">
        <f t="shared" si="3"/>
        <v>350680</v>
      </c>
      <c r="J40" s="442"/>
      <c r="K40" s="330"/>
      <c r="L40" s="331">
        <v>43829.72</v>
      </c>
      <c r="M40" s="332">
        <f t="shared" si="4"/>
        <v>0</v>
      </c>
      <c r="N40" s="331">
        <v>26306.28</v>
      </c>
      <c r="O40" s="332">
        <f t="shared" si="5"/>
        <v>0</v>
      </c>
      <c r="P40" s="332">
        <f t="shared" si="6"/>
        <v>0</v>
      </c>
      <c r="Q40" s="474"/>
      <c r="R40" s="327">
        <f t="shared" si="0"/>
        <v>5</v>
      </c>
      <c r="S40" s="331">
        <v>43829.72</v>
      </c>
      <c r="T40" s="332">
        <f t="shared" si="7"/>
        <v>219148.6</v>
      </c>
      <c r="U40" s="331">
        <v>26306.28</v>
      </c>
      <c r="V40" s="332">
        <f t="shared" si="8"/>
        <v>131531.4</v>
      </c>
      <c r="W40" s="332">
        <f t="shared" si="9"/>
        <v>350680</v>
      </c>
      <c r="X40" s="464"/>
    </row>
    <row r="41" spans="1:24" x14ac:dyDescent="0.25">
      <c r="A41" s="29" t="s">
        <v>76</v>
      </c>
      <c r="B41" s="41" t="s">
        <v>77</v>
      </c>
      <c r="C41" s="42" t="s">
        <v>28</v>
      </c>
      <c r="D41" s="43">
        <v>1</v>
      </c>
      <c r="E41" s="44">
        <v>219290.07</v>
      </c>
      <c r="F41" s="45">
        <f t="shared" si="1"/>
        <v>219290.07</v>
      </c>
      <c r="G41" s="44">
        <v>155542.39999999999</v>
      </c>
      <c r="H41" s="45">
        <f t="shared" si="2"/>
        <v>155542.39999999999</v>
      </c>
      <c r="I41" s="45">
        <f t="shared" si="3"/>
        <v>374832.47</v>
      </c>
      <c r="J41" s="442"/>
      <c r="K41" s="330">
        <v>1</v>
      </c>
      <c r="L41" s="331">
        <v>219290.07</v>
      </c>
      <c r="M41" s="332">
        <f t="shared" si="4"/>
        <v>219290.07</v>
      </c>
      <c r="N41" s="331">
        <v>155542.39999999999</v>
      </c>
      <c r="O41" s="332">
        <f t="shared" si="5"/>
        <v>155542.39999999999</v>
      </c>
      <c r="P41" s="332">
        <f t="shared" si="6"/>
        <v>374832.47</v>
      </c>
      <c r="Q41" s="474"/>
      <c r="R41" s="327">
        <f t="shared" si="0"/>
        <v>0</v>
      </c>
      <c r="S41" s="331">
        <v>219290.07</v>
      </c>
      <c r="T41" s="332">
        <f t="shared" si="7"/>
        <v>0</v>
      </c>
      <c r="U41" s="331">
        <v>155542.39999999999</v>
      </c>
      <c r="V41" s="332">
        <f t="shared" si="8"/>
        <v>0</v>
      </c>
      <c r="W41" s="332">
        <f t="shared" si="9"/>
        <v>0</v>
      </c>
      <c r="X41" s="464"/>
    </row>
    <row r="42" spans="1:24" x14ac:dyDescent="0.25">
      <c r="A42" s="29" t="s">
        <v>78</v>
      </c>
      <c r="B42" s="47" t="s">
        <v>79</v>
      </c>
      <c r="C42" s="38"/>
      <c r="D42" s="39"/>
      <c r="E42" s="40"/>
      <c r="F42" s="35"/>
      <c r="G42" s="40"/>
      <c r="H42" s="35"/>
      <c r="I42" s="35"/>
      <c r="J42" s="441"/>
      <c r="K42" s="327"/>
      <c r="L42" s="328"/>
      <c r="M42" s="329"/>
      <c r="N42" s="328"/>
      <c r="O42" s="329"/>
      <c r="P42" s="329"/>
      <c r="Q42" s="473"/>
      <c r="R42" s="327">
        <f t="shared" si="0"/>
        <v>0</v>
      </c>
      <c r="S42" s="328"/>
      <c r="T42" s="329"/>
      <c r="U42" s="328"/>
      <c r="V42" s="329"/>
      <c r="W42" s="329"/>
      <c r="X42" s="464"/>
    </row>
    <row r="43" spans="1:24" x14ac:dyDescent="0.25">
      <c r="A43" s="36" t="s">
        <v>80</v>
      </c>
      <c r="B43" s="49" t="s">
        <v>81</v>
      </c>
      <c r="C43" s="50" t="s">
        <v>19</v>
      </c>
      <c r="D43" s="51">
        <v>98.58</v>
      </c>
      <c r="E43" s="40">
        <v>2955</v>
      </c>
      <c r="F43" s="35">
        <f>D43*E43</f>
        <v>291303.90000000002</v>
      </c>
      <c r="G43" s="40">
        <v>3501</v>
      </c>
      <c r="H43" s="35">
        <f>D43*G43</f>
        <v>345128.58</v>
      </c>
      <c r="I43" s="35">
        <f>E43*D43+G43*D43</f>
        <v>636432.48</v>
      </c>
      <c r="J43" s="441"/>
      <c r="K43" s="334">
        <v>65</v>
      </c>
      <c r="L43" s="328">
        <v>2955</v>
      </c>
      <c r="M43" s="329">
        <f>K43*L43</f>
        <v>192075</v>
      </c>
      <c r="N43" s="328">
        <v>3501</v>
      </c>
      <c r="O43" s="329">
        <f>K43*N43</f>
        <v>227565</v>
      </c>
      <c r="P43" s="329">
        <f>L43*K43+N43*K43</f>
        <v>419640</v>
      </c>
      <c r="Q43" s="473"/>
      <c r="R43" s="327">
        <f t="shared" si="0"/>
        <v>33.58</v>
      </c>
      <c r="S43" s="328">
        <v>2955</v>
      </c>
      <c r="T43" s="329">
        <f>R43*S43</f>
        <v>99228.9</v>
      </c>
      <c r="U43" s="328">
        <v>3501</v>
      </c>
      <c r="V43" s="329">
        <f>R43*U43</f>
        <v>117563.57999999999</v>
      </c>
      <c r="W43" s="329">
        <f>S43*R43+U43*R43</f>
        <v>216792.47999999998</v>
      </c>
      <c r="X43" s="464"/>
    </row>
    <row r="44" spans="1:24" x14ac:dyDescent="0.25">
      <c r="A44" s="36" t="s">
        <v>82</v>
      </c>
      <c r="B44" s="49" t="s">
        <v>83</v>
      </c>
      <c r="C44" s="50" t="s">
        <v>28</v>
      </c>
      <c r="D44" s="51">
        <v>4</v>
      </c>
      <c r="E44" s="40">
        <v>42024.27</v>
      </c>
      <c r="F44" s="35">
        <f>D44*E44</f>
        <v>168097.08</v>
      </c>
      <c r="G44" s="40">
        <v>15381.6</v>
      </c>
      <c r="H44" s="35">
        <f>D44*G44</f>
        <v>61526.400000000001</v>
      </c>
      <c r="I44" s="35">
        <f>E44*D44+G44*D44</f>
        <v>229623.47999999998</v>
      </c>
      <c r="J44" s="441"/>
      <c r="K44" s="334">
        <v>4</v>
      </c>
      <c r="L44" s="328">
        <v>42024.27</v>
      </c>
      <c r="M44" s="329">
        <f>K44*L44</f>
        <v>168097.08</v>
      </c>
      <c r="N44" s="328">
        <v>15381.6</v>
      </c>
      <c r="O44" s="329">
        <f>K44*N44</f>
        <v>61526.400000000001</v>
      </c>
      <c r="P44" s="329">
        <f>L44*K44+N44*K44</f>
        <v>229623.47999999998</v>
      </c>
      <c r="Q44" s="473"/>
      <c r="R44" s="327">
        <f t="shared" si="0"/>
        <v>0</v>
      </c>
      <c r="S44" s="328">
        <v>42024.27</v>
      </c>
      <c r="T44" s="329">
        <f>R44*S44</f>
        <v>0</v>
      </c>
      <c r="U44" s="328">
        <v>15381.6</v>
      </c>
      <c r="V44" s="329">
        <f>R44*U44</f>
        <v>0</v>
      </c>
      <c r="W44" s="329">
        <f>S44*R44+U44*R44</f>
        <v>0</v>
      </c>
      <c r="X44" s="464"/>
    </row>
    <row r="45" spans="1:24" x14ac:dyDescent="0.25">
      <c r="A45" s="36" t="s">
        <v>84</v>
      </c>
      <c r="B45" s="49" t="s">
        <v>85</v>
      </c>
      <c r="C45" s="50" t="s">
        <v>28</v>
      </c>
      <c r="D45" s="51">
        <v>11</v>
      </c>
      <c r="E45" s="40">
        <v>10938.3</v>
      </c>
      <c r="F45" s="35">
        <f>D45*E45</f>
        <v>120321.29999999999</v>
      </c>
      <c r="G45" s="40">
        <v>8970</v>
      </c>
      <c r="H45" s="35">
        <f>D45*G45</f>
        <v>98670</v>
      </c>
      <c r="I45" s="35">
        <f>E45*D45+G45*D45</f>
        <v>218991.3</v>
      </c>
      <c r="J45" s="441"/>
      <c r="K45" s="334">
        <v>11</v>
      </c>
      <c r="L45" s="328">
        <v>10938.3</v>
      </c>
      <c r="M45" s="329">
        <f>K45*L45</f>
        <v>120321.29999999999</v>
      </c>
      <c r="N45" s="328">
        <v>8970</v>
      </c>
      <c r="O45" s="329">
        <f>K45*N45</f>
        <v>98670</v>
      </c>
      <c r="P45" s="329">
        <f>L45*K45+N45*K45</f>
        <v>218991.3</v>
      </c>
      <c r="Q45" s="473"/>
      <c r="R45" s="327">
        <f t="shared" si="0"/>
        <v>0</v>
      </c>
      <c r="S45" s="328">
        <v>10938.3</v>
      </c>
      <c r="T45" s="329">
        <f>R45*S45</f>
        <v>0</v>
      </c>
      <c r="U45" s="328">
        <v>8970</v>
      </c>
      <c r="V45" s="329">
        <f>R45*U45</f>
        <v>0</v>
      </c>
      <c r="W45" s="329">
        <f>S45*R45+U45*R45</f>
        <v>0</v>
      </c>
      <c r="X45" s="464"/>
    </row>
    <row r="46" spans="1:24" x14ac:dyDescent="0.25">
      <c r="A46" s="36" t="s">
        <v>86</v>
      </c>
      <c r="B46" s="49" t="s">
        <v>87</v>
      </c>
      <c r="C46" s="50" t="s">
        <v>28</v>
      </c>
      <c r="D46" s="51">
        <v>1</v>
      </c>
      <c r="E46" s="40">
        <v>73821.119999999995</v>
      </c>
      <c r="F46" s="35">
        <f>D46*E46</f>
        <v>73821.119999999995</v>
      </c>
      <c r="G46" s="40">
        <v>4750.2</v>
      </c>
      <c r="H46" s="35">
        <f>D46*G46</f>
        <v>4750.2</v>
      </c>
      <c r="I46" s="35">
        <f>E46*D46+G46*D46</f>
        <v>78571.319999999992</v>
      </c>
      <c r="J46" s="441"/>
      <c r="K46" s="334">
        <v>1</v>
      </c>
      <c r="L46" s="328">
        <v>73821.119999999995</v>
      </c>
      <c r="M46" s="329">
        <f>K46*L46</f>
        <v>73821.119999999995</v>
      </c>
      <c r="N46" s="328">
        <v>4750.2</v>
      </c>
      <c r="O46" s="329">
        <f>K46*N46</f>
        <v>4750.2</v>
      </c>
      <c r="P46" s="329">
        <f>L46*K46+N46*K46</f>
        <v>78571.319999999992</v>
      </c>
      <c r="Q46" s="473"/>
      <c r="R46" s="327">
        <f t="shared" si="0"/>
        <v>0</v>
      </c>
      <c r="S46" s="328">
        <v>73821.119999999995</v>
      </c>
      <c r="T46" s="329">
        <f>R46*S46</f>
        <v>0</v>
      </c>
      <c r="U46" s="328">
        <v>4750.2</v>
      </c>
      <c r="V46" s="329">
        <f>R46*U46</f>
        <v>0</v>
      </c>
      <c r="W46" s="329">
        <f>S46*R46+U46*R46</f>
        <v>0</v>
      </c>
      <c r="X46" s="464"/>
    </row>
    <row r="47" spans="1:24" x14ac:dyDescent="0.25">
      <c r="A47" s="29" t="s">
        <v>88</v>
      </c>
      <c r="B47" s="47" t="s">
        <v>89</v>
      </c>
      <c r="C47" s="50" t="s">
        <v>90</v>
      </c>
      <c r="D47" s="51" t="s">
        <v>90</v>
      </c>
      <c r="E47" s="40"/>
      <c r="F47" s="35"/>
      <c r="G47" s="40"/>
      <c r="H47" s="35"/>
      <c r="I47" s="35"/>
      <c r="J47" s="441"/>
      <c r="K47" s="334"/>
      <c r="L47" s="328"/>
      <c r="M47" s="329"/>
      <c r="N47" s="328"/>
      <c r="O47" s="329"/>
      <c r="P47" s="329"/>
      <c r="Q47" s="473"/>
      <c r="R47" s="327" t="e">
        <f t="shared" si="0"/>
        <v>#VALUE!</v>
      </c>
      <c r="S47" s="328"/>
      <c r="T47" s="329"/>
      <c r="U47" s="328"/>
      <c r="V47" s="329"/>
      <c r="W47" s="329"/>
      <c r="X47" s="464"/>
    </row>
    <row r="48" spans="1:24" x14ac:dyDescent="0.25">
      <c r="A48" s="36" t="s">
        <v>91</v>
      </c>
      <c r="B48" s="49" t="s">
        <v>92</v>
      </c>
      <c r="C48" s="50" t="s">
        <v>93</v>
      </c>
      <c r="D48" s="51">
        <v>6.83</v>
      </c>
      <c r="E48" s="40">
        <v>600</v>
      </c>
      <c r="F48" s="35">
        <f t="shared" ref="F48:F62" si="10">D48*E48</f>
        <v>4098</v>
      </c>
      <c r="G48" s="40">
        <v>1345.5</v>
      </c>
      <c r="H48" s="35">
        <f t="shared" ref="H48:H62" si="11">D48*G48</f>
        <v>9189.7649999999994</v>
      </c>
      <c r="I48" s="35">
        <f t="shared" ref="I48:I62" si="12">E48*D48+G48*D48</f>
        <v>13287.764999999999</v>
      </c>
      <c r="J48" s="441"/>
      <c r="K48" s="334">
        <v>3.73</v>
      </c>
      <c r="L48" s="328">
        <v>600</v>
      </c>
      <c r="M48" s="329">
        <f t="shared" ref="M48:M62" si="13">K48*L48</f>
        <v>2238</v>
      </c>
      <c r="N48" s="328">
        <v>1345.5</v>
      </c>
      <c r="O48" s="329">
        <f t="shared" ref="O48:O62" si="14">K48*N48</f>
        <v>5018.7150000000001</v>
      </c>
      <c r="P48" s="329">
        <f t="shared" ref="P48:P62" si="15">L48*K48+N48*K48</f>
        <v>7256.7150000000001</v>
      </c>
      <c r="Q48" s="473"/>
      <c r="R48" s="327">
        <f t="shared" si="0"/>
        <v>3.1</v>
      </c>
      <c r="S48" s="328">
        <v>600</v>
      </c>
      <c r="T48" s="329">
        <f t="shared" ref="T48:T62" si="16">R48*S48</f>
        <v>1860</v>
      </c>
      <c r="U48" s="328">
        <v>1345.5</v>
      </c>
      <c r="V48" s="329">
        <f t="shared" ref="V48:V62" si="17">R48*U48</f>
        <v>4171.05</v>
      </c>
      <c r="W48" s="329">
        <f t="shared" ref="W48:W62" si="18">S48*R48+U48*R48</f>
        <v>6031.05</v>
      </c>
      <c r="X48" s="464"/>
    </row>
    <row r="49" spans="1:24" x14ac:dyDescent="0.25">
      <c r="A49" s="36" t="s">
        <v>94</v>
      </c>
      <c r="B49" s="49" t="s">
        <v>95</v>
      </c>
      <c r="C49" s="50" t="s">
        <v>93</v>
      </c>
      <c r="D49" s="51">
        <v>13.66</v>
      </c>
      <c r="E49" s="40">
        <v>600</v>
      </c>
      <c r="F49" s="35">
        <f t="shared" si="10"/>
        <v>8196</v>
      </c>
      <c r="G49" s="40">
        <v>678.6</v>
      </c>
      <c r="H49" s="35">
        <f t="shared" si="11"/>
        <v>9269.6760000000013</v>
      </c>
      <c r="I49" s="35">
        <f t="shared" si="12"/>
        <v>17465.675999999999</v>
      </c>
      <c r="J49" s="441"/>
      <c r="K49" s="334">
        <v>7.5</v>
      </c>
      <c r="L49" s="328">
        <v>600</v>
      </c>
      <c r="M49" s="329">
        <f t="shared" si="13"/>
        <v>4500</v>
      </c>
      <c r="N49" s="328">
        <v>678.6</v>
      </c>
      <c r="O49" s="329">
        <f t="shared" si="14"/>
        <v>5089.5</v>
      </c>
      <c r="P49" s="329">
        <f t="shared" si="15"/>
        <v>9589.5</v>
      </c>
      <c r="Q49" s="473"/>
      <c r="R49" s="327">
        <f t="shared" si="0"/>
        <v>6.16</v>
      </c>
      <c r="S49" s="328">
        <v>600</v>
      </c>
      <c r="T49" s="329">
        <f t="shared" si="16"/>
        <v>3696</v>
      </c>
      <c r="U49" s="328">
        <v>678.6</v>
      </c>
      <c r="V49" s="329">
        <f t="shared" si="17"/>
        <v>4180.1760000000004</v>
      </c>
      <c r="W49" s="329">
        <f t="shared" si="18"/>
        <v>7876.1760000000004</v>
      </c>
      <c r="X49" s="464"/>
    </row>
    <row r="50" spans="1:24" x14ac:dyDescent="0.25">
      <c r="A50" s="36" t="s">
        <v>96</v>
      </c>
      <c r="B50" s="49" t="s">
        <v>97</v>
      </c>
      <c r="C50" s="50" t="s">
        <v>93</v>
      </c>
      <c r="D50" s="51">
        <v>57.71</v>
      </c>
      <c r="E50" s="40">
        <v>600</v>
      </c>
      <c r="F50" s="35">
        <f t="shared" si="10"/>
        <v>34626</v>
      </c>
      <c r="G50" s="40">
        <v>508.3</v>
      </c>
      <c r="H50" s="35">
        <f t="shared" si="11"/>
        <v>29333.993000000002</v>
      </c>
      <c r="I50" s="35">
        <f t="shared" si="12"/>
        <v>63959.993000000002</v>
      </c>
      <c r="J50" s="441"/>
      <c r="K50" s="334">
        <v>32</v>
      </c>
      <c r="L50" s="328">
        <v>600</v>
      </c>
      <c r="M50" s="329">
        <f t="shared" si="13"/>
        <v>19200</v>
      </c>
      <c r="N50" s="328">
        <v>508.3</v>
      </c>
      <c r="O50" s="329">
        <f t="shared" si="14"/>
        <v>16265.6</v>
      </c>
      <c r="P50" s="329">
        <f t="shared" si="15"/>
        <v>35465.599999999999</v>
      </c>
      <c r="Q50" s="473"/>
      <c r="R50" s="327">
        <f t="shared" si="0"/>
        <v>25.71</v>
      </c>
      <c r="S50" s="328">
        <v>600</v>
      </c>
      <c r="T50" s="329">
        <f t="shared" si="16"/>
        <v>15426</v>
      </c>
      <c r="U50" s="328">
        <v>508.3</v>
      </c>
      <c r="V50" s="329">
        <f t="shared" si="17"/>
        <v>13068.393</v>
      </c>
      <c r="W50" s="329">
        <f t="shared" si="18"/>
        <v>28494.393</v>
      </c>
      <c r="X50" s="464"/>
    </row>
    <row r="51" spans="1:24" x14ac:dyDescent="0.25">
      <c r="A51" s="36" t="s">
        <v>98</v>
      </c>
      <c r="B51" s="49" t="s">
        <v>99</v>
      </c>
      <c r="C51" s="50" t="s">
        <v>93</v>
      </c>
      <c r="D51" s="51">
        <v>57.71</v>
      </c>
      <c r="E51" s="40">
        <v>600</v>
      </c>
      <c r="F51" s="35">
        <f t="shared" si="10"/>
        <v>34626</v>
      </c>
      <c r="G51" s="40">
        <v>491.4</v>
      </c>
      <c r="H51" s="35">
        <f t="shared" si="11"/>
        <v>28358.694</v>
      </c>
      <c r="I51" s="35">
        <f t="shared" si="12"/>
        <v>62984.694000000003</v>
      </c>
      <c r="J51" s="441"/>
      <c r="K51" s="334">
        <v>32</v>
      </c>
      <c r="L51" s="328">
        <v>600</v>
      </c>
      <c r="M51" s="329">
        <f t="shared" si="13"/>
        <v>19200</v>
      </c>
      <c r="N51" s="328">
        <v>491.4</v>
      </c>
      <c r="O51" s="329">
        <f t="shared" si="14"/>
        <v>15724.8</v>
      </c>
      <c r="P51" s="329">
        <f t="shared" si="15"/>
        <v>34924.800000000003</v>
      </c>
      <c r="Q51" s="473"/>
      <c r="R51" s="327">
        <f t="shared" si="0"/>
        <v>25.71</v>
      </c>
      <c r="S51" s="328">
        <v>600</v>
      </c>
      <c r="T51" s="329">
        <f t="shared" si="16"/>
        <v>15426</v>
      </c>
      <c r="U51" s="328">
        <v>491.4</v>
      </c>
      <c r="V51" s="329">
        <f t="shared" si="17"/>
        <v>12633.894</v>
      </c>
      <c r="W51" s="329">
        <f t="shared" si="18"/>
        <v>28059.894</v>
      </c>
      <c r="X51" s="464"/>
    </row>
    <row r="52" spans="1:24" x14ac:dyDescent="0.25">
      <c r="A52" s="36" t="s">
        <v>100</v>
      </c>
      <c r="B52" s="49" t="s">
        <v>101</v>
      </c>
      <c r="C52" s="50" t="s">
        <v>93</v>
      </c>
      <c r="D52" s="51">
        <v>70.38</v>
      </c>
      <c r="E52" s="40">
        <v>600</v>
      </c>
      <c r="F52" s="35">
        <f t="shared" si="10"/>
        <v>42228</v>
      </c>
      <c r="G52" s="40">
        <v>565.5</v>
      </c>
      <c r="H52" s="35">
        <f t="shared" si="11"/>
        <v>39799.89</v>
      </c>
      <c r="I52" s="35">
        <f t="shared" si="12"/>
        <v>82027.89</v>
      </c>
      <c r="J52" s="441"/>
      <c r="K52" s="334">
        <v>32</v>
      </c>
      <c r="L52" s="328">
        <v>600</v>
      </c>
      <c r="M52" s="329">
        <f t="shared" si="13"/>
        <v>19200</v>
      </c>
      <c r="N52" s="328">
        <v>565.5</v>
      </c>
      <c r="O52" s="329">
        <f t="shared" si="14"/>
        <v>18096</v>
      </c>
      <c r="P52" s="329">
        <f t="shared" si="15"/>
        <v>37296</v>
      </c>
      <c r="Q52" s="473"/>
      <c r="R52" s="327">
        <f t="shared" si="0"/>
        <v>38.379999999999995</v>
      </c>
      <c r="S52" s="328">
        <v>600</v>
      </c>
      <c r="T52" s="329">
        <f t="shared" si="16"/>
        <v>23027.999999999996</v>
      </c>
      <c r="U52" s="328">
        <v>565.5</v>
      </c>
      <c r="V52" s="329">
        <f t="shared" si="17"/>
        <v>21703.889999999996</v>
      </c>
      <c r="W52" s="329">
        <f t="shared" si="18"/>
        <v>44731.889999999992</v>
      </c>
      <c r="X52" s="464"/>
    </row>
    <row r="53" spans="1:24" x14ac:dyDescent="0.25">
      <c r="A53" s="36" t="s">
        <v>102</v>
      </c>
      <c r="B53" s="49" t="s">
        <v>103</v>
      </c>
      <c r="C53" s="50" t="s">
        <v>28</v>
      </c>
      <c r="D53" s="51">
        <v>7</v>
      </c>
      <c r="E53" s="40">
        <v>36465</v>
      </c>
      <c r="F53" s="35">
        <f t="shared" si="10"/>
        <v>255255</v>
      </c>
      <c r="G53" s="40">
        <v>8931</v>
      </c>
      <c r="H53" s="35">
        <f t="shared" si="11"/>
        <v>62517</v>
      </c>
      <c r="I53" s="35">
        <f t="shared" si="12"/>
        <v>317772</v>
      </c>
      <c r="J53" s="441"/>
      <c r="K53" s="334">
        <v>7</v>
      </c>
      <c r="L53" s="328">
        <v>36465</v>
      </c>
      <c r="M53" s="329">
        <f t="shared" si="13"/>
        <v>255255</v>
      </c>
      <c r="N53" s="328">
        <v>8931</v>
      </c>
      <c r="O53" s="329">
        <f t="shared" si="14"/>
        <v>62517</v>
      </c>
      <c r="P53" s="329">
        <f t="shared" si="15"/>
        <v>317772</v>
      </c>
      <c r="Q53" s="473"/>
      <c r="R53" s="327">
        <f t="shared" si="0"/>
        <v>0</v>
      </c>
      <c r="S53" s="328">
        <v>36465</v>
      </c>
      <c r="T53" s="329">
        <f t="shared" si="16"/>
        <v>0</v>
      </c>
      <c r="U53" s="328">
        <v>8931</v>
      </c>
      <c r="V53" s="329">
        <f t="shared" si="17"/>
        <v>0</v>
      </c>
      <c r="W53" s="329">
        <f t="shared" si="18"/>
        <v>0</v>
      </c>
      <c r="X53" s="464"/>
    </row>
    <row r="54" spans="1:24" x14ac:dyDescent="0.25">
      <c r="A54" s="36" t="s">
        <v>104</v>
      </c>
      <c r="B54" s="49" t="s">
        <v>105</v>
      </c>
      <c r="C54" s="50" t="s">
        <v>19</v>
      </c>
      <c r="D54" s="51">
        <v>36</v>
      </c>
      <c r="E54" s="40">
        <v>1166</v>
      </c>
      <c r="F54" s="35">
        <f t="shared" si="10"/>
        <v>41976</v>
      </c>
      <c r="G54" s="40">
        <v>0</v>
      </c>
      <c r="H54" s="35">
        <f t="shared" si="11"/>
        <v>0</v>
      </c>
      <c r="I54" s="35">
        <f t="shared" si="12"/>
        <v>41976</v>
      </c>
      <c r="J54" s="441"/>
      <c r="K54" s="334">
        <v>36</v>
      </c>
      <c r="L54" s="328">
        <v>1166</v>
      </c>
      <c r="M54" s="329">
        <f t="shared" si="13"/>
        <v>41976</v>
      </c>
      <c r="N54" s="328">
        <v>0</v>
      </c>
      <c r="O54" s="329">
        <f t="shared" si="14"/>
        <v>0</v>
      </c>
      <c r="P54" s="329">
        <f t="shared" si="15"/>
        <v>41976</v>
      </c>
      <c r="Q54" s="473"/>
      <c r="R54" s="327">
        <f t="shared" si="0"/>
        <v>0</v>
      </c>
      <c r="S54" s="328">
        <v>1166</v>
      </c>
      <c r="T54" s="329">
        <f t="shared" si="16"/>
        <v>0</v>
      </c>
      <c r="U54" s="328">
        <v>0</v>
      </c>
      <c r="V54" s="329">
        <f t="shared" si="17"/>
        <v>0</v>
      </c>
      <c r="W54" s="329">
        <f t="shared" si="18"/>
        <v>0</v>
      </c>
      <c r="X54" s="464"/>
    </row>
    <row r="55" spans="1:24" x14ac:dyDescent="0.25">
      <c r="A55" s="36" t="s">
        <v>106</v>
      </c>
      <c r="B55" s="49" t="s">
        <v>107</v>
      </c>
      <c r="C55" s="50" t="s">
        <v>93</v>
      </c>
      <c r="D55" s="51">
        <v>12</v>
      </c>
      <c r="E55" s="40">
        <v>904</v>
      </c>
      <c r="F55" s="35">
        <f t="shared" si="10"/>
        <v>10848</v>
      </c>
      <c r="G55" s="40">
        <v>453</v>
      </c>
      <c r="H55" s="35">
        <f t="shared" si="11"/>
        <v>5436</v>
      </c>
      <c r="I55" s="35">
        <f t="shared" si="12"/>
        <v>16284</v>
      </c>
      <c r="J55" s="441"/>
      <c r="K55" s="334">
        <v>12</v>
      </c>
      <c r="L55" s="328">
        <v>904</v>
      </c>
      <c r="M55" s="329">
        <f t="shared" si="13"/>
        <v>10848</v>
      </c>
      <c r="N55" s="328">
        <v>453</v>
      </c>
      <c r="O55" s="329">
        <f t="shared" si="14"/>
        <v>5436</v>
      </c>
      <c r="P55" s="329">
        <f t="shared" si="15"/>
        <v>16284</v>
      </c>
      <c r="Q55" s="473"/>
      <c r="R55" s="327">
        <f t="shared" si="0"/>
        <v>0</v>
      </c>
      <c r="S55" s="328">
        <v>904</v>
      </c>
      <c r="T55" s="329">
        <f t="shared" si="16"/>
        <v>0</v>
      </c>
      <c r="U55" s="328">
        <v>453</v>
      </c>
      <c r="V55" s="329">
        <f t="shared" si="17"/>
        <v>0</v>
      </c>
      <c r="W55" s="329">
        <f t="shared" si="18"/>
        <v>0</v>
      </c>
      <c r="X55" s="464"/>
    </row>
    <row r="56" spans="1:24" x14ac:dyDescent="0.25">
      <c r="A56" s="36" t="s">
        <v>108</v>
      </c>
      <c r="B56" s="49" t="s">
        <v>109</v>
      </c>
      <c r="C56" s="50" t="s">
        <v>19</v>
      </c>
      <c r="D56" s="51">
        <v>36</v>
      </c>
      <c r="E56" s="40">
        <v>1690</v>
      </c>
      <c r="F56" s="35">
        <f t="shared" si="10"/>
        <v>60840</v>
      </c>
      <c r="G56" s="40">
        <v>1625</v>
      </c>
      <c r="H56" s="35">
        <f t="shared" si="11"/>
        <v>58500</v>
      </c>
      <c r="I56" s="35">
        <f t="shared" si="12"/>
        <v>119340</v>
      </c>
      <c r="J56" s="441"/>
      <c r="K56" s="334">
        <v>36</v>
      </c>
      <c r="L56" s="328">
        <v>1690</v>
      </c>
      <c r="M56" s="329">
        <f t="shared" si="13"/>
        <v>60840</v>
      </c>
      <c r="N56" s="328">
        <v>1625</v>
      </c>
      <c r="O56" s="329">
        <f t="shared" si="14"/>
        <v>58500</v>
      </c>
      <c r="P56" s="329">
        <f t="shared" si="15"/>
        <v>119340</v>
      </c>
      <c r="Q56" s="473"/>
      <c r="R56" s="327">
        <f t="shared" si="0"/>
        <v>0</v>
      </c>
      <c r="S56" s="328">
        <v>1690</v>
      </c>
      <c r="T56" s="329">
        <f t="shared" si="16"/>
        <v>0</v>
      </c>
      <c r="U56" s="328">
        <v>1625</v>
      </c>
      <c r="V56" s="329">
        <f t="shared" si="17"/>
        <v>0</v>
      </c>
      <c r="W56" s="329">
        <f t="shared" si="18"/>
        <v>0</v>
      </c>
      <c r="X56" s="464"/>
    </row>
    <row r="57" spans="1:24" x14ac:dyDescent="0.25">
      <c r="A57" s="36" t="s">
        <v>110</v>
      </c>
      <c r="B57" s="49" t="s">
        <v>111</v>
      </c>
      <c r="C57" s="50" t="s">
        <v>28</v>
      </c>
      <c r="D57" s="51">
        <v>12</v>
      </c>
      <c r="E57" s="40">
        <v>7585</v>
      </c>
      <c r="F57" s="35">
        <f t="shared" si="10"/>
        <v>91020</v>
      </c>
      <c r="G57" s="40">
        <v>1716</v>
      </c>
      <c r="H57" s="35">
        <f t="shared" si="11"/>
        <v>20592</v>
      </c>
      <c r="I57" s="35">
        <f t="shared" si="12"/>
        <v>111612</v>
      </c>
      <c r="J57" s="441"/>
      <c r="K57" s="334">
        <v>12</v>
      </c>
      <c r="L57" s="328">
        <v>7585</v>
      </c>
      <c r="M57" s="329">
        <f t="shared" si="13"/>
        <v>91020</v>
      </c>
      <c r="N57" s="328">
        <v>1716</v>
      </c>
      <c r="O57" s="329">
        <f t="shared" si="14"/>
        <v>20592</v>
      </c>
      <c r="P57" s="329">
        <f t="shared" si="15"/>
        <v>111612</v>
      </c>
      <c r="Q57" s="473"/>
      <c r="R57" s="327">
        <f t="shared" si="0"/>
        <v>0</v>
      </c>
      <c r="S57" s="328">
        <v>7585</v>
      </c>
      <c r="T57" s="329">
        <f t="shared" si="16"/>
        <v>0</v>
      </c>
      <c r="U57" s="328">
        <v>1716</v>
      </c>
      <c r="V57" s="329">
        <f t="shared" si="17"/>
        <v>0</v>
      </c>
      <c r="W57" s="329">
        <f t="shared" si="18"/>
        <v>0</v>
      </c>
      <c r="X57" s="464"/>
    </row>
    <row r="58" spans="1:24" x14ac:dyDescent="0.25">
      <c r="A58" s="36" t="s">
        <v>112</v>
      </c>
      <c r="B58" s="49" t="s">
        <v>51</v>
      </c>
      <c r="C58" s="50" t="s">
        <v>19</v>
      </c>
      <c r="D58" s="51">
        <v>125.1</v>
      </c>
      <c r="E58" s="40">
        <v>1286</v>
      </c>
      <c r="F58" s="35">
        <f t="shared" si="10"/>
        <v>160878.6</v>
      </c>
      <c r="G58" s="40">
        <v>2430</v>
      </c>
      <c r="H58" s="35">
        <f t="shared" si="11"/>
        <v>303993</v>
      </c>
      <c r="I58" s="35">
        <f t="shared" si="12"/>
        <v>464871.6</v>
      </c>
      <c r="J58" s="441"/>
      <c r="K58" s="334">
        <v>125.1</v>
      </c>
      <c r="L58" s="328">
        <v>1286</v>
      </c>
      <c r="M58" s="329">
        <f t="shared" si="13"/>
        <v>160878.6</v>
      </c>
      <c r="N58" s="328">
        <v>2430</v>
      </c>
      <c r="O58" s="329">
        <f t="shared" si="14"/>
        <v>303993</v>
      </c>
      <c r="P58" s="329">
        <f t="shared" si="15"/>
        <v>464871.6</v>
      </c>
      <c r="Q58" s="473"/>
      <c r="R58" s="327">
        <f t="shared" si="0"/>
        <v>0</v>
      </c>
      <c r="S58" s="328">
        <v>1286</v>
      </c>
      <c r="T58" s="329">
        <f t="shared" si="16"/>
        <v>0</v>
      </c>
      <c r="U58" s="328">
        <v>2430</v>
      </c>
      <c r="V58" s="329">
        <f t="shared" si="17"/>
        <v>0</v>
      </c>
      <c r="W58" s="329">
        <f t="shared" si="18"/>
        <v>0</v>
      </c>
      <c r="X58" s="464"/>
    </row>
    <row r="59" spans="1:24" x14ac:dyDescent="0.25">
      <c r="A59" s="36" t="s">
        <v>113</v>
      </c>
      <c r="B59" s="49" t="s">
        <v>114</v>
      </c>
      <c r="C59" s="50" t="s">
        <v>28</v>
      </c>
      <c r="D59" s="51">
        <v>4</v>
      </c>
      <c r="E59" s="40">
        <v>36465</v>
      </c>
      <c r="F59" s="35">
        <f t="shared" si="10"/>
        <v>145860</v>
      </c>
      <c r="G59" s="40">
        <v>7524</v>
      </c>
      <c r="H59" s="35">
        <f t="shared" si="11"/>
        <v>30096</v>
      </c>
      <c r="I59" s="35">
        <f t="shared" si="12"/>
        <v>175956</v>
      </c>
      <c r="J59" s="441"/>
      <c r="K59" s="334">
        <v>4</v>
      </c>
      <c r="L59" s="328">
        <v>36465</v>
      </c>
      <c r="M59" s="329">
        <f t="shared" si="13"/>
        <v>145860</v>
      </c>
      <c r="N59" s="328">
        <v>7524</v>
      </c>
      <c r="O59" s="329">
        <f t="shared" si="14"/>
        <v>30096</v>
      </c>
      <c r="P59" s="329">
        <f t="shared" si="15"/>
        <v>175956</v>
      </c>
      <c r="Q59" s="473"/>
      <c r="R59" s="327">
        <f t="shared" si="0"/>
        <v>0</v>
      </c>
      <c r="S59" s="328">
        <v>36465</v>
      </c>
      <c r="T59" s="329">
        <f t="shared" si="16"/>
        <v>0</v>
      </c>
      <c r="U59" s="328">
        <v>7524</v>
      </c>
      <c r="V59" s="329">
        <f t="shared" si="17"/>
        <v>0</v>
      </c>
      <c r="W59" s="329">
        <f t="shared" si="18"/>
        <v>0</v>
      </c>
      <c r="X59" s="464"/>
    </row>
    <row r="60" spans="1:24" x14ac:dyDescent="0.25">
      <c r="A60" s="36" t="s">
        <v>115</v>
      </c>
      <c r="B60" s="49" t="s">
        <v>116</v>
      </c>
      <c r="C60" s="50" t="s">
        <v>43</v>
      </c>
      <c r="D60" s="51">
        <v>1.87</v>
      </c>
      <c r="E60" s="40">
        <v>6809</v>
      </c>
      <c r="F60" s="35">
        <f t="shared" si="10"/>
        <v>12732.83</v>
      </c>
      <c r="G60" s="40">
        <v>13857</v>
      </c>
      <c r="H60" s="35">
        <f t="shared" si="11"/>
        <v>25912.59</v>
      </c>
      <c r="I60" s="35">
        <f t="shared" si="12"/>
        <v>38645.42</v>
      </c>
      <c r="J60" s="441"/>
      <c r="K60" s="334">
        <v>1.87</v>
      </c>
      <c r="L60" s="328">
        <v>6809</v>
      </c>
      <c r="M60" s="329">
        <f t="shared" si="13"/>
        <v>12732.83</v>
      </c>
      <c r="N60" s="328">
        <v>13857</v>
      </c>
      <c r="O60" s="329">
        <f t="shared" si="14"/>
        <v>25912.59</v>
      </c>
      <c r="P60" s="329">
        <f t="shared" si="15"/>
        <v>38645.42</v>
      </c>
      <c r="Q60" s="473"/>
      <c r="R60" s="327">
        <f t="shared" si="0"/>
        <v>0</v>
      </c>
      <c r="S60" s="328">
        <v>6809</v>
      </c>
      <c r="T60" s="329">
        <f t="shared" si="16"/>
        <v>0</v>
      </c>
      <c r="U60" s="328">
        <v>13857</v>
      </c>
      <c r="V60" s="329">
        <f t="shared" si="17"/>
        <v>0</v>
      </c>
      <c r="W60" s="329">
        <f t="shared" si="18"/>
        <v>0</v>
      </c>
      <c r="X60" s="464"/>
    </row>
    <row r="61" spans="1:24" x14ac:dyDescent="0.25">
      <c r="A61" s="36" t="s">
        <v>117</v>
      </c>
      <c r="B61" s="49" t="s">
        <v>118</v>
      </c>
      <c r="C61" s="50" t="s">
        <v>28</v>
      </c>
      <c r="D61" s="51">
        <v>24</v>
      </c>
      <c r="E61" s="40">
        <v>3710</v>
      </c>
      <c r="F61" s="35">
        <f t="shared" si="10"/>
        <v>89040</v>
      </c>
      <c r="G61" s="40">
        <v>2543</v>
      </c>
      <c r="H61" s="35">
        <f t="shared" si="11"/>
        <v>61032</v>
      </c>
      <c r="I61" s="35">
        <f t="shared" si="12"/>
        <v>150072</v>
      </c>
      <c r="J61" s="441"/>
      <c r="K61" s="334">
        <v>24</v>
      </c>
      <c r="L61" s="328">
        <v>3710</v>
      </c>
      <c r="M61" s="329">
        <f t="shared" si="13"/>
        <v>89040</v>
      </c>
      <c r="N61" s="328">
        <v>2543</v>
      </c>
      <c r="O61" s="329">
        <f t="shared" si="14"/>
        <v>61032</v>
      </c>
      <c r="P61" s="329">
        <f t="shared" si="15"/>
        <v>150072</v>
      </c>
      <c r="Q61" s="473"/>
      <c r="R61" s="327">
        <f t="shared" si="0"/>
        <v>0</v>
      </c>
      <c r="S61" s="328">
        <v>3710</v>
      </c>
      <c r="T61" s="329">
        <f t="shared" si="16"/>
        <v>0</v>
      </c>
      <c r="U61" s="328">
        <v>2543</v>
      </c>
      <c r="V61" s="329">
        <f t="shared" si="17"/>
        <v>0</v>
      </c>
      <c r="W61" s="329">
        <f t="shared" si="18"/>
        <v>0</v>
      </c>
      <c r="X61" s="464"/>
    </row>
    <row r="62" spans="1:24" x14ac:dyDescent="0.25">
      <c r="A62" s="36" t="s">
        <v>119</v>
      </c>
      <c r="B62" s="49" t="s">
        <v>120</v>
      </c>
      <c r="C62" s="52" t="s">
        <v>93</v>
      </c>
      <c r="D62" s="51">
        <v>150</v>
      </c>
      <c r="E62" s="40">
        <v>1135</v>
      </c>
      <c r="F62" s="35">
        <f t="shared" si="10"/>
        <v>170250</v>
      </c>
      <c r="G62" s="40">
        <v>567</v>
      </c>
      <c r="H62" s="35">
        <f t="shared" si="11"/>
        <v>85050</v>
      </c>
      <c r="I62" s="35">
        <f t="shared" si="12"/>
        <v>255300</v>
      </c>
      <c r="J62" s="441"/>
      <c r="K62" s="334"/>
      <c r="L62" s="328">
        <v>1135</v>
      </c>
      <c r="M62" s="329">
        <f t="shared" si="13"/>
        <v>0</v>
      </c>
      <c r="N62" s="328">
        <v>567</v>
      </c>
      <c r="O62" s="329">
        <f t="shared" si="14"/>
        <v>0</v>
      </c>
      <c r="P62" s="329">
        <f t="shared" si="15"/>
        <v>0</v>
      </c>
      <c r="Q62" s="473"/>
      <c r="R62" s="327">
        <f t="shared" si="0"/>
        <v>150</v>
      </c>
      <c r="S62" s="328">
        <v>1135</v>
      </c>
      <c r="T62" s="329">
        <f t="shared" si="16"/>
        <v>170250</v>
      </c>
      <c r="U62" s="328">
        <v>567</v>
      </c>
      <c r="V62" s="329">
        <f t="shared" si="17"/>
        <v>85050</v>
      </c>
      <c r="W62" s="329">
        <f t="shared" si="18"/>
        <v>255300</v>
      </c>
      <c r="X62" s="464"/>
    </row>
    <row r="63" spans="1:24" x14ac:dyDescent="0.25">
      <c r="A63" s="53"/>
      <c r="B63" s="54" t="s">
        <v>79</v>
      </c>
      <c r="C63" s="55"/>
      <c r="D63" s="56"/>
      <c r="E63" s="57"/>
      <c r="F63" s="58"/>
      <c r="G63" s="59"/>
      <c r="H63" s="45"/>
      <c r="I63" s="45"/>
      <c r="J63" s="443"/>
      <c r="K63" s="335"/>
      <c r="L63" s="336"/>
      <c r="M63" s="337"/>
      <c r="N63" s="338"/>
      <c r="O63" s="332"/>
      <c r="P63" s="332"/>
      <c r="Q63" s="475"/>
      <c r="R63" s="327">
        <f t="shared" si="0"/>
        <v>0</v>
      </c>
      <c r="S63" s="336"/>
      <c r="T63" s="337"/>
      <c r="U63" s="338"/>
      <c r="V63" s="332"/>
      <c r="W63" s="332"/>
      <c r="X63" s="464"/>
    </row>
    <row r="64" spans="1:24" x14ac:dyDescent="0.25">
      <c r="A64" s="36" t="s">
        <v>121</v>
      </c>
      <c r="B64" s="37" t="s">
        <v>122</v>
      </c>
      <c r="C64" s="38" t="s">
        <v>28</v>
      </c>
      <c r="D64" s="39">
        <v>27</v>
      </c>
      <c r="E64" s="40">
        <v>6808.0700000000006</v>
      </c>
      <c r="F64" s="35">
        <f t="shared" ref="F64:F90" si="19">D64*E64</f>
        <v>183817.89</v>
      </c>
      <c r="G64" s="60">
        <v>33020</v>
      </c>
      <c r="H64" s="35">
        <f t="shared" ref="H64:H90" si="20">D64*G64</f>
        <v>891540</v>
      </c>
      <c r="I64" s="35">
        <f t="shared" ref="I64:I90" si="21">E64*D64+G64*D64</f>
        <v>1075357.8900000001</v>
      </c>
      <c r="J64" s="441"/>
      <c r="K64" s="327"/>
      <c r="L64" s="328">
        <v>6808.0700000000006</v>
      </c>
      <c r="M64" s="329">
        <f t="shared" ref="M64:M90" si="22">K64*L64</f>
        <v>0</v>
      </c>
      <c r="N64" s="339">
        <v>33020</v>
      </c>
      <c r="O64" s="329">
        <f t="shared" ref="O64:O90" si="23">K64*N64</f>
        <v>0</v>
      </c>
      <c r="P64" s="329">
        <f t="shared" ref="P64:P90" si="24">L64*K64+N64*K64</f>
        <v>0</v>
      </c>
      <c r="Q64" s="473"/>
      <c r="R64" s="327">
        <f t="shared" si="0"/>
        <v>27</v>
      </c>
      <c r="S64" s="328">
        <v>6808.0700000000006</v>
      </c>
      <c r="T64" s="329">
        <f t="shared" ref="T64:T90" si="25">R64*S64</f>
        <v>183817.89</v>
      </c>
      <c r="U64" s="339">
        <v>33020</v>
      </c>
      <c r="V64" s="329">
        <f t="shared" ref="V64:V90" si="26">R64*U64</f>
        <v>891540</v>
      </c>
      <c r="W64" s="329">
        <f t="shared" ref="W64:W90" si="27">S64*R64+U64*R64</f>
        <v>1075357.8900000001</v>
      </c>
      <c r="X64" s="464"/>
    </row>
    <row r="65" spans="1:24" x14ac:dyDescent="0.25">
      <c r="A65" s="61" t="s">
        <v>123</v>
      </c>
      <c r="B65" s="49" t="s">
        <v>124</v>
      </c>
      <c r="C65" s="62" t="s">
        <v>19</v>
      </c>
      <c r="D65" s="63">
        <v>35.200000000000003</v>
      </c>
      <c r="E65" s="40">
        <v>2122.2000000000003</v>
      </c>
      <c r="F65" s="35">
        <f t="shared" si="19"/>
        <v>74701.440000000017</v>
      </c>
      <c r="G65" s="60">
        <v>0</v>
      </c>
      <c r="H65" s="35">
        <f t="shared" si="20"/>
        <v>0</v>
      </c>
      <c r="I65" s="35">
        <f t="shared" si="21"/>
        <v>74701.440000000017</v>
      </c>
      <c r="J65" s="444"/>
      <c r="K65" s="340"/>
      <c r="L65" s="328">
        <v>2122.2000000000003</v>
      </c>
      <c r="M65" s="329">
        <f t="shared" si="22"/>
        <v>0</v>
      </c>
      <c r="N65" s="339">
        <v>0</v>
      </c>
      <c r="O65" s="329">
        <f t="shared" si="23"/>
        <v>0</v>
      </c>
      <c r="P65" s="329">
        <f t="shared" si="24"/>
        <v>0</v>
      </c>
      <c r="Q65" s="476"/>
      <c r="R65" s="327">
        <f t="shared" si="0"/>
        <v>35.200000000000003</v>
      </c>
      <c r="S65" s="328">
        <v>2122.2000000000003</v>
      </c>
      <c r="T65" s="329">
        <f t="shared" si="25"/>
        <v>74701.440000000017</v>
      </c>
      <c r="U65" s="339">
        <v>0</v>
      </c>
      <c r="V65" s="329">
        <f t="shared" si="26"/>
        <v>0</v>
      </c>
      <c r="W65" s="329">
        <f t="shared" si="27"/>
        <v>74701.440000000017</v>
      </c>
      <c r="X65" s="464"/>
    </row>
    <row r="66" spans="1:24" x14ac:dyDescent="0.25">
      <c r="A66" s="36" t="s">
        <v>125</v>
      </c>
      <c r="B66" s="49" t="s">
        <v>126</v>
      </c>
      <c r="C66" s="50" t="s">
        <v>19</v>
      </c>
      <c r="D66" s="63">
        <v>31.36</v>
      </c>
      <c r="E66" s="40">
        <v>3039.2000000000003</v>
      </c>
      <c r="F66" s="35">
        <f t="shared" si="19"/>
        <v>95309.312000000005</v>
      </c>
      <c r="G66" s="60">
        <v>6200.1289999999999</v>
      </c>
      <c r="H66" s="35">
        <f t="shared" si="20"/>
        <v>194436.04543999999</v>
      </c>
      <c r="I66" s="35">
        <f t="shared" si="21"/>
        <v>289745.35743999999</v>
      </c>
      <c r="J66" s="444"/>
      <c r="K66" s="340"/>
      <c r="L66" s="328">
        <v>3039.2000000000003</v>
      </c>
      <c r="M66" s="329">
        <f t="shared" si="22"/>
        <v>0</v>
      </c>
      <c r="N66" s="339">
        <v>6200.1289999999999</v>
      </c>
      <c r="O66" s="329">
        <f t="shared" si="23"/>
        <v>0</v>
      </c>
      <c r="P66" s="329">
        <f t="shared" si="24"/>
        <v>0</v>
      </c>
      <c r="Q66" s="476"/>
      <c r="R66" s="327">
        <f t="shared" si="0"/>
        <v>31.36</v>
      </c>
      <c r="S66" s="328">
        <v>3039.2000000000003</v>
      </c>
      <c r="T66" s="329">
        <f t="shared" si="25"/>
        <v>95309.312000000005</v>
      </c>
      <c r="U66" s="339">
        <v>6200.1289999999999</v>
      </c>
      <c r="V66" s="329">
        <f t="shared" si="26"/>
        <v>194436.04543999999</v>
      </c>
      <c r="W66" s="329">
        <f t="shared" si="27"/>
        <v>289745.35743999999</v>
      </c>
      <c r="X66" s="464"/>
    </row>
    <row r="67" spans="1:24" x14ac:dyDescent="0.25">
      <c r="A67" s="61" t="s">
        <v>127</v>
      </c>
      <c r="B67" s="49" t="s">
        <v>128</v>
      </c>
      <c r="C67" s="50" t="s">
        <v>19</v>
      </c>
      <c r="D67" s="63">
        <v>1.44</v>
      </c>
      <c r="E67" s="40">
        <v>3039.2000000000003</v>
      </c>
      <c r="F67" s="35">
        <f t="shared" si="19"/>
        <v>4376.4480000000003</v>
      </c>
      <c r="G67" s="60">
        <v>2080</v>
      </c>
      <c r="H67" s="35">
        <f t="shared" si="20"/>
        <v>2995.2</v>
      </c>
      <c r="I67" s="35">
        <f t="shared" si="21"/>
        <v>7371.6480000000001</v>
      </c>
      <c r="J67" s="444"/>
      <c r="K67" s="340"/>
      <c r="L67" s="328">
        <v>3039.2000000000003</v>
      </c>
      <c r="M67" s="329">
        <f t="shared" si="22"/>
        <v>0</v>
      </c>
      <c r="N67" s="339">
        <v>2080</v>
      </c>
      <c r="O67" s="329">
        <f t="shared" si="23"/>
        <v>0</v>
      </c>
      <c r="P67" s="329">
        <f t="shared" si="24"/>
        <v>0</v>
      </c>
      <c r="Q67" s="476"/>
      <c r="R67" s="327">
        <f t="shared" si="0"/>
        <v>1.44</v>
      </c>
      <c r="S67" s="328">
        <v>3039.2000000000003</v>
      </c>
      <c r="T67" s="329">
        <f t="shared" si="25"/>
        <v>4376.4480000000003</v>
      </c>
      <c r="U67" s="339">
        <v>2080</v>
      </c>
      <c r="V67" s="329">
        <f t="shared" si="26"/>
        <v>2995.2</v>
      </c>
      <c r="W67" s="329">
        <f t="shared" si="27"/>
        <v>7371.6480000000001</v>
      </c>
      <c r="X67" s="464"/>
    </row>
    <row r="68" spans="1:24" x14ac:dyDescent="0.25">
      <c r="A68" s="36" t="s">
        <v>129</v>
      </c>
      <c r="B68" s="49" t="s">
        <v>130</v>
      </c>
      <c r="C68" s="50" t="s">
        <v>19</v>
      </c>
      <c r="D68" s="63">
        <v>1.53</v>
      </c>
      <c r="E68" s="40">
        <v>6026</v>
      </c>
      <c r="F68" s="35">
        <f t="shared" si="19"/>
        <v>9219.7800000000007</v>
      </c>
      <c r="G68" s="60">
        <v>1508</v>
      </c>
      <c r="H68" s="35">
        <f t="shared" si="20"/>
        <v>2307.2400000000002</v>
      </c>
      <c r="I68" s="35">
        <f t="shared" si="21"/>
        <v>11527.02</v>
      </c>
      <c r="J68" s="444"/>
      <c r="K68" s="340"/>
      <c r="L68" s="328">
        <v>6026</v>
      </c>
      <c r="M68" s="329">
        <f t="shared" si="22"/>
        <v>0</v>
      </c>
      <c r="N68" s="339">
        <v>1508</v>
      </c>
      <c r="O68" s="329">
        <f t="shared" si="23"/>
        <v>0</v>
      </c>
      <c r="P68" s="329">
        <f t="shared" si="24"/>
        <v>0</v>
      </c>
      <c r="Q68" s="476"/>
      <c r="R68" s="327">
        <f t="shared" si="0"/>
        <v>1.53</v>
      </c>
      <c r="S68" s="328">
        <v>6026</v>
      </c>
      <c r="T68" s="329">
        <f t="shared" si="25"/>
        <v>9219.7800000000007</v>
      </c>
      <c r="U68" s="339">
        <v>1508</v>
      </c>
      <c r="V68" s="329">
        <f t="shared" si="26"/>
        <v>2307.2400000000002</v>
      </c>
      <c r="W68" s="329">
        <f t="shared" si="27"/>
        <v>11527.02</v>
      </c>
      <c r="X68" s="464"/>
    </row>
    <row r="69" spans="1:24" x14ac:dyDescent="0.25">
      <c r="A69" s="61" t="s">
        <v>131</v>
      </c>
      <c r="B69" s="49" t="s">
        <v>132</v>
      </c>
      <c r="C69" s="50" t="s">
        <v>19</v>
      </c>
      <c r="D69" s="63">
        <v>8.5</v>
      </c>
      <c r="E69" s="40">
        <v>3493.3377</v>
      </c>
      <c r="F69" s="35">
        <f t="shared" si="19"/>
        <v>29693.370450000002</v>
      </c>
      <c r="G69" s="60">
        <v>4239.7290000000003</v>
      </c>
      <c r="H69" s="35">
        <f t="shared" si="20"/>
        <v>36037.696500000005</v>
      </c>
      <c r="I69" s="35">
        <f t="shared" si="21"/>
        <v>65731.066950000008</v>
      </c>
      <c r="J69" s="444"/>
      <c r="K69" s="340"/>
      <c r="L69" s="328">
        <v>3493.3377</v>
      </c>
      <c r="M69" s="329">
        <f t="shared" si="22"/>
        <v>0</v>
      </c>
      <c r="N69" s="339">
        <v>4239.7290000000003</v>
      </c>
      <c r="O69" s="329">
        <f t="shared" si="23"/>
        <v>0</v>
      </c>
      <c r="P69" s="329">
        <f t="shared" si="24"/>
        <v>0</v>
      </c>
      <c r="Q69" s="476"/>
      <c r="R69" s="327">
        <f t="shared" si="0"/>
        <v>8.5</v>
      </c>
      <c r="S69" s="328">
        <v>3493.3377</v>
      </c>
      <c r="T69" s="329">
        <f t="shared" si="25"/>
        <v>29693.370450000002</v>
      </c>
      <c r="U69" s="339">
        <v>4239.7290000000003</v>
      </c>
      <c r="V69" s="329">
        <f t="shared" si="26"/>
        <v>36037.696500000005</v>
      </c>
      <c r="W69" s="329">
        <f t="shared" si="27"/>
        <v>65731.066950000008</v>
      </c>
      <c r="X69" s="464"/>
    </row>
    <row r="70" spans="1:24" x14ac:dyDescent="0.25">
      <c r="A70" s="36" t="s">
        <v>133</v>
      </c>
      <c r="B70" s="49" t="s">
        <v>134</v>
      </c>
      <c r="C70" s="50" t="s">
        <v>28</v>
      </c>
      <c r="D70" s="63">
        <v>1</v>
      </c>
      <c r="E70" s="40">
        <v>11909.969800000001</v>
      </c>
      <c r="F70" s="35">
        <f t="shared" si="19"/>
        <v>11909.969800000001</v>
      </c>
      <c r="G70" s="60">
        <v>4538.7030000000004</v>
      </c>
      <c r="H70" s="35">
        <f t="shared" si="20"/>
        <v>4538.7030000000004</v>
      </c>
      <c r="I70" s="35">
        <f t="shared" si="21"/>
        <v>16448.6728</v>
      </c>
      <c r="J70" s="444"/>
      <c r="K70" s="340"/>
      <c r="L70" s="328">
        <v>11909.969800000001</v>
      </c>
      <c r="M70" s="329">
        <f t="shared" si="22"/>
        <v>0</v>
      </c>
      <c r="N70" s="339">
        <v>4538.7030000000004</v>
      </c>
      <c r="O70" s="329">
        <f t="shared" si="23"/>
        <v>0</v>
      </c>
      <c r="P70" s="329">
        <f t="shared" si="24"/>
        <v>0</v>
      </c>
      <c r="Q70" s="476"/>
      <c r="R70" s="327">
        <f t="shared" si="0"/>
        <v>1</v>
      </c>
      <c r="S70" s="328">
        <v>11909.969800000001</v>
      </c>
      <c r="T70" s="329">
        <f t="shared" si="25"/>
        <v>11909.969800000001</v>
      </c>
      <c r="U70" s="339">
        <v>4538.7030000000004</v>
      </c>
      <c r="V70" s="329">
        <f t="shared" si="26"/>
        <v>4538.7030000000004</v>
      </c>
      <c r="W70" s="329">
        <f t="shared" si="27"/>
        <v>16448.6728</v>
      </c>
      <c r="X70" s="464"/>
    </row>
    <row r="71" spans="1:24" x14ac:dyDescent="0.25">
      <c r="A71" s="61" t="s">
        <v>135</v>
      </c>
      <c r="B71" s="49" t="s">
        <v>136</v>
      </c>
      <c r="C71" s="50" t="s">
        <v>28</v>
      </c>
      <c r="D71" s="63">
        <v>2</v>
      </c>
      <c r="E71" s="40">
        <v>11909.969800000001</v>
      </c>
      <c r="F71" s="35">
        <f t="shared" si="19"/>
        <v>23819.939600000002</v>
      </c>
      <c r="G71" s="60">
        <v>4538.7030000000004</v>
      </c>
      <c r="H71" s="35">
        <f t="shared" si="20"/>
        <v>9077.4060000000009</v>
      </c>
      <c r="I71" s="35">
        <f t="shared" si="21"/>
        <v>32897.345600000001</v>
      </c>
      <c r="J71" s="444"/>
      <c r="K71" s="340"/>
      <c r="L71" s="328">
        <v>11909.969800000001</v>
      </c>
      <c r="M71" s="329">
        <f t="shared" si="22"/>
        <v>0</v>
      </c>
      <c r="N71" s="339">
        <v>4538.7030000000004</v>
      </c>
      <c r="O71" s="329">
        <f t="shared" si="23"/>
        <v>0</v>
      </c>
      <c r="P71" s="329">
        <f t="shared" si="24"/>
        <v>0</v>
      </c>
      <c r="Q71" s="476"/>
      <c r="R71" s="327">
        <f t="shared" si="0"/>
        <v>2</v>
      </c>
      <c r="S71" s="328">
        <v>11909.969800000001</v>
      </c>
      <c r="T71" s="329">
        <f t="shared" si="25"/>
        <v>23819.939600000002</v>
      </c>
      <c r="U71" s="339">
        <v>4538.7030000000004</v>
      </c>
      <c r="V71" s="329">
        <f t="shared" si="26"/>
        <v>9077.4060000000009</v>
      </c>
      <c r="W71" s="329">
        <f t="shared" si="27"/>
        <v>32897.345600000001</v>
      </c>
      <c r="X71" s="464"/>
    </row>
    <row r="72" spans="1:24" x14ac:dyDescent="0.25">
      <c r="A72" s="36" t="s">
        <v>137</v>
      </c>
      <c r="B72" s="49" t="s">
        <v>138</v>
      </c>
      <c r="C72" s="50" t="s">
        <v>28</v>
      </c>
      <c r="D72" s="63">
        <v>2</v>
      </c>
      <c r="E72" s="40">
        <v>11909.969800000001</v>
      </c>
      <c r="F72" s="35">
        <f t="shared" si="19"/>
        <v>23819.939600000002</v>
      </c>
      <c r="G72" s="60">
        <v>4538.7030000000004</v>
      </c>
      <c r="H72" s="35">
        <f t="shared" si="20"/>
        <v>9077.4060000000009</v>
      </c>
      <c r="I72" s="35">
        <f t="shared" si="21"/>
        <v>32897.345600000001</v>
      </c>
      <c r="J72" s="444"/>
      <c r="K72" s="340"/>
      <c r="L72" s="328">
        <v>11909.969800000001</v>
      </c>
      <c r="M72" s="329">
        <f t="shared" si="22"/>
        <v>0</v>
      </c>
      <c r="N72" s="339">
        <v>4538.7030000000004</v>
      </c>
      <c r="O72" s="329">
        <f t="shared" si="23"/>
        <v>0</v>
      </c>
      <c r="P72" s="329">
        <f t="shared" si="24"/>
        <v>0</v>
      </c>
      <c r="Q72" s="476"/>
      <c r="R72" s="327">
        <f t="shared" si="0"/>
        <v>2</v>
      </c>
      <c r="S72" s="328">
        <v>11909.969800000001</v>
      </c>
      <c r="T72" s="329">
        <f t="shared" si="25"/>
        <v>23819.939600000002</v>
      </c>
      <c r="U72" s="339">
        <v>4538.7030000000004</v>
      </c>
      <c r="V72" s="329">
        <f t="shared" si="26"/>
        <v>9077.4060000000009</v>
      </c>
      <c r="W72" s="329">
        <f t="shared" si="27"/>
        <v>32897.345600000001</v>
      </c>
      <c r="X72" s="464"/>
    </row>
    <row r="73" spans="1:24" x14ac:dyDescent="0.25">
      <c r="A73" s="61" t="s">
        <v>139</v>
      </c>
      <c r="B73" s="49" t="s">
        <v>140</v>
      </c>
      <c r="C73" s="50" t="s">
        <v>28</v>
      </c>
      <c r="D73" s="63">
        <v>2</v>
      </c>
      <c r="E73" s="40">
        <v>11909.969800000001</v>
      </c>
      <c r="F73" s="35">
        <f t="shared" si="19"/>
        <v>23819.939600000002</v>
      </c>
      <c r="G73" s="60">
        <v>4538.7030000000004</v>
      </c>
      <c r="H73" s="35">
        <f t="shared" si="20"/>
        <v>9077.4060000000009</v>
      </c>
      <c r="I73" s="35">
        <f t="shared" si="21"/>
        <v>32897.345600000001</v>
      </c>
      <c r="J73" s="444"/>
      <c r="K73" s="340"/>
      <c r="L73" s="328">
        <v>11909.969800000001</v>
      </c>
      <c r="M73" s="329">
        <f t="shared" si="22"/>
        <v>0</v>
      </c>
      <c r="N73" s="339">
        <v>4538.7030000000004</v>
      </c>
      <c r="O73" s="329">
        <f t="shared" si="23"/>
        <v>0</v>
      </c>
      <c r="P73" s="329">
        <f t="shared" si="24"/>
        <v>0</v>
      </c>
      <c r="Q73" s="476"/>
      <c r="R73" s="327">
        <f t="shared" si="0"/>
        <v>2</v>
      </c>
      <c r="S73" s="328">
        <v>11909.969800000001</v>
      </c>
      <c r="T73" s="329">
        <f t="shared" si="25"/>
        <v>23819.939600000002</v>
      </c>
      <c r="U73" s="339">
        <v>4538.7030000000004</v>
      </c>
      <c r="V73" s="329">
        <f t="shared" si="26"/>
        <v>9077.4060000000009</v>
      </c>
      <c r="W73" s="329">
        <f t="shared" si="27"/>
        <v>32897.345600000001</v>
      </c>
      <c r="X73" s="464"/>
    </row>
    <row r="74" spans="1:24" x14ac:dyDescent="0.25">
      <c r="A74" s="36" t="s">
        <v>141</v>
      </c>
      <c r="B74" s="49" t="s">
        <v>142</v>
      </c>
      <c r="C74" s="50" t="s">
        <v>28</v>
      </c>
      <c r="D74" s="63">
        <v>1</v>
      </c>
      <c r="E74" s="40">
        <v>11909.969800000001</v>
      </c>
      <c r="F74" s="35">
        <f t="shared" si="19"/>
        <v>11909.969800000001</v>
      </c>
      <c r="G74" s="60">
        <v>4538.7030000000004</v>
      </c>
      <c r="H74" s="35">
        <f t="shared" si="20"/>
        <v>4538.7030000000004</v>
      </c>
      <c r="I74" s="35">
        <f t="shared" si="21"/>
        <v>16448.6728</v>
      </c>
      <c r="J74" s="444"/>
      <c r="K74" s="340"/>
      <c r="L74" s="328">
        <v>11909.969800000001</v>
      </c>
      <c r="M74" s="329">
        <f t="shared" si="22"/>
        <v>0</v>
      </c>
      <c r="N74" s="339">
        <v>4538.7030000000004</v>
      </c>
      <c r="O74" s="329">
        <f t="shared" si="23"/>
        <v>0</v>
      </c>
      <c r="P74" s="329">
        <f t="shared" si="24"/>
        <v>0</v>
      </c>
      <c r="Q74" s="476"/>
      <c r="R74" s="327">
        <f t="shared" si="0"/>
        <v>1</v>
      </c>
      <c r="S74" s="328">
        <v>11909.969800000001</v>
      </c>
      <c r="T74" s="329">
        <f t="shared" si="25"/>
        <v>11909.969800000001</v>
      </c>
      <c r="U74" s="339">
        <v>4538.7030000000004</v>
      </c>
      <c r="V74" s="329">
        <f t="shared" si="26"/>
        <v>4538.7030000000004</v>
      </c>
      <c r="W74" s="329">
        <f t="shared" si="27"/>
        <v>16448.6728</v>
      </c>
      <c r="X74" s="464"/>
    </row>
    <row r="75" spans="1:24" x14ac:dyDescent="0.25">
      <c r="A75" s="61" t="s">
        <v>143</v>
      </c>
      <c r="B75" s="49" t="s">
        <v>144</v>
      </c>
      <c r="C75" s="50" t="s">
        <v>28</v>
      </c>
      <c r="D75" s="63">
        <v>1</v>
      </c>
      <c r="E75" s="40">
        <v>11909.969800000001</v>
      </c>
      <c r="F75" s="35">
        <f t="shared" si="19"/>
        <v>11909.969800000001</v>
      </c>
      <c r="G75" s="60">
        <v>4538.7030000000004</v>
      </c>
      <c r="H75" s="35">
        <f t="shared" si="20"/>
        <v>4538.7030000000004</v>
      </c>
      <c r="I75" s="35">
        <f t="shared" si="21"/>
        <v>16448.6728</v>
      </c>
      <c r="J75" s="444"/>
      <c r="K75" s="340"/>
      <c r="L75" s="328">
        <v>11909.969800000001</v>
      </c>
      <c r="M75" s="329">
        <f t="shared" si="22"/>
        <v>0</v>
      </c>
      <c r="N75" s="339">
        <v>4538.7030000000004</v>
      </c>
      <c r="O75" s="329">
        <f t="shared" si="23"/>
        <v>0</v>
      </c>
      <c r="P75" s="329">
        <f t="shared" si="24"/>
        <v>0</v>
      </c>
      <c r="Q75" s="476"/>
      <c r="R75" s="327">
        <f t="shared" si="0"/>
        <v>1</v>
      </c>
      <c r="S75" s="328">
        <v>11909.969800000001</v>
      </c>
      <c r="T75" s="329">
        <f t="shared" si="25"/>
        <v>11909.969800000001</v>
      </c>
      <c r="U75" s="339">
        <v>4538.7030000000004</v>
      </c>
      <c r="V75" s="329">
        <f t="shared" si="26"/>
        <v>4538.7030000000004</v>
      </c>
      <c r="W75" s="329">
        <f t="shared" si="27"/>
        <v>16448.6728</v>
      </c>
      <c r="X75" s="464"/>
    </row>
    <row r="76" spans="1:24" x14ac:dyDescent="0.25">
      <c r="A76" s="36" t="s">
        <v>145</v>
      </c>
      <c r="B76" s="49" t="s">
        <v>146</v>
      </c>
      <c r="C76" s="50" t="s">
        <v>28</v>
      </c>
      <c r="D76" s="63">
        <v>1</v>
      </c>
      <c r="E76" s="40">
        <v>17246.582300000002</v>
      </c>
      <c r="F76" s="35">
        <f t="shared" si="19"/>
        <v>17246.582300000002</v>
      </c>
      <c r="G76" s="60">
        <v>8094.6710000000003</v>
      </c>
      <c r="H76" s="35">
        <f t="shared" si="20"/>
        <v>8094.6710000000003</v>
      </c>
      <c r="I76" s="35">
        <f t="shared" si="21"/>
        <v>25341.253300000004</v>
      </c>
      <c r="J76" s="444"/>
      <c r="K76" s="340"/>
      <c r="L76" s="328">
        <v>17246.582300000002</v>
      </c>
      <c r="M76" s="329">
        <f t="shared" si="22"/>
        <v>0</v>
      </c>
      <c r="N76" s="339">
        <v>8094.6710000000003</v>
      </c>
      <c r="O76" s="329">
        <f t="shared" si="23"/>
        <v>0</v>
      </c>
      <c r="P76" s="329">
        <f t="shared" si="24"/>
        <v>0</v>
      </c>
      <c r="Q76" s="476"/>
      <c r="R76" s="327">
        <f t="shared" si="0"/>
        <v>1</v>
      </c>
      <c r="S76" s="328">
        <v>17246.582300000002</v>
      </c>
      <c r="T76" s="329">
        <f t="shared" si="25"/>
        <v>17246.582300000002</v>
      </c>
      <c r="U76" s="339">
        <v>8094.6710000000003</v>
      </c>
      <c r="V76" s="329">
        <f t="shared" si="26"/>
        <v>8094.6710000000003</v>
      </c>
      <c r="W76" s="329">
        <f t="shared" si="27"/>
        <v>25341.253300000004</v>
      </c>
      <c r="X76" s="464"/>
    </row>
    <row r="77" spans="1:24" x14ac:dyDescent="0.25">
      <c r="A77" s="61" t="s">
        <v>147</v>
      </c>
      <c r="B77" s="49" t="s">
        <v>148</v>
      </c>
      <c r="C77" s="50" t="s">
        <v>28</v>
      </c>
      <c r="D77" s="63">
        <v>1</v>
      </c>
      <c r="E77" s="40">
        <v>17246.582300000002</v>
      </c>
      <c r="F77" s="35">
        <f t="shared" si="19"/>
        <v>17246.582300000002</v>
      </c>
      <c r="G77" s="60">
        <v>8094.6710000000003</v>
      </c>
      <c r="H77" s="35">
        <f t="shared" si="20"/>
        <v>8094.6710000000003</v>
      </c>
      <c r="I77" s="35">
        <f t="shared" si="21"/>
        <v>25341.253300000004</v>
      </c>
      <c r="J77" s="444"/>
      <c r="K77" s="340"/>
      <c r="L77" s="328">
        <v>17246.582300000002</v>
      </c>
      <c r="M77" s="329">
        <f t="shared" si="22"/>
        <v>0</v>
      </c>
      <c r="N77" s="339">
        <v>8094.6710000000003</v>
      </c>
      <c r="O77" s="329">
        <f t="shared" si="23"/>
        <v>0</v>
      </c>
      <c r="P77" s="329">
        <f t="shared" si="24"/>
        <v>0</v>
      </c>
      <c r="Q77" s="476"/>
      <c r="R77" s="327">
        <f t="shared" ref="R77:R140" si="28">D77-K77</f>
        <v>1</v>
      </c>
      <c r="S77" s="328">
        <v>17246.582300000002</v>
      </c>
      <c r="T77" s="329">
        <f t="shared" si="25"/>
        <v>17246.582300000002</v>
      </c>
      <c r="U77" s="339">
        <v>8094.6710000000003</v>
      </c>
      <c r="V77" s="329">
        <f t="shared" si="26"/>
        <v>8094.6710000000003</v>
      </c>
      <c r="W77" s="329">
        <f t="shared" si="27"/>
        <v>25341.253300000004</v>
      </c>
      <c r="X77" s="464"/>
    </row>
    <row r="78" spans="1:24" x14ac:dyDescent="0.25">
      <c r="A78" s="36" t="s">
        <v>149</v>
      </c>
      <c r="B78" s="49" t="s">
        <v>150</v>
      </c>
      <c r="C78" s="50" t="s">
        <v>28</v>
      </c>
      <c r="D78" s="63">
        <v>1</v>
      </c>
      <c r="E78" s="40">
        <v>17246.582300000002</v>
      </c>
      <c r="F78" s="35">
        <f t="shared" si="19"/>
        <v>17246.582300000002</v>
      </c>
      <c r="G78" s="60">
        <v>8094.6710000000003</v>
      </c>
      <c r="H78" s="35">
        <f t="shared" si="20"/>
        <v>8094.6710000000003</v>
      </c>
      <c r="I78" s="35">
        <f t="shared" si="21"/>
        <v>25341.253300000004</v>
      </c>
      <c r="J78" s="444"/>
      <c r="K78" s="340"/>
      <c r="L78" s="328">
        <v>17246.582300000002</v>
      </c>
      <c r="M78" s="329">
        <f t="shared" si="22"/>
        <v>0</v>
      </c>
      <c r="N78" s="339">
        <v>8094.6710000000003</v>
      </c>
      <c r="O78" s="329">
        <f t="shared" si="23"/>
        <v>0</v>
      </c>
      <c r="P78" s="329">
        <f t="shared" si="24"/>
        <v>0</v>
      </c>
      <c r="Q78" s="476"/>
      <c r="R78" s="327">
        <f t="shared" si="28"/>
        <v>1</v>
      </c>
      <c r="S78" s="328">
        <v>17246.582300000002</v>
      </c>
      <c r="T78" s="329">
        <f t="shared" si="25"/>
        <v>17246.582300000002</v>
      </c>
      <c r="U78" s="339">
        <v>8094.6710000000003</v>
      </c>
      <c r="V78" s="329">
        <f t="shared" si="26"/>
        <v>8094.6710000000003</v>
      </c>
      <c r="W78" s="329">
        <f t="shared" si="27"/>
        <v>25341.253300000004</v>
      </c>
      <c r="X78" s="464"/>
    </row>
    <row r="79" spans="1:24" x14ac:dyDescent="0.25">
      <c r="A79" s="61" t="s">
        <v>151</v>
      </c>
      <c r="B79" s="49" t="s">
        <v>152</v>
      </c>
      <c r="C79" s="50" t="s">
        <v>28</v>
      </c>
      <c r="D79" s="63">
        <v>1</v>
      </c>
      <c r="E79" s="40">
        <v>11909.969800000001</v>
      </c>
      <c r="F79" s="35">
        <f t="shared" si="19"/>
        <v>11909.969800000001</v>
      </c>
      <c r="G79" s="60">
        <v>4538.7030000000004</v>
      </c>
      <c r="H79" s="35">
        <f t="shared" si="20"/>
        <v>4538.7030000000004</v>
      </c>
      <c r="I79" s="35">
        <f t="shared" si="21"/>
        <v>16448.6728</v>
      </c>
      <c r="J79" s="444"/>
      <c r="K79" s="340"/>
      <c r="L79" s="328">
        <v>11909.969800000001</v>
      </c>
      <c r="M79" s="329">
        <f t="shared" si="22"/>
        <v>0</v>
      </c>
      <c r="N79" s="339">
        <v>4538.7030000000004</v>
      </c>
      <c r="O79" s="329">
        <f t="shared" si="23"/>
        <v>0</v>
      </c>
      <c r="P79" s="329">
        <f t="shared" si="24"/>
        <v>0</v>
      </c>
      <c r="Q79" s="476"/>
      <c r="R79" s="327">
        <f t="shared" si="28"/>
        <v>1</v>
      </c>
      <c r="S79" s="328">
        <v>11909.969800000001</v>
      </c>
      <c r="T79" s="329">
        <f t="shared" si="25"/>
        <v>11909.969800000001</v>
      </c>
      <c r="U79" s="339">
        <v>4538.7030000000004</v>
      </c>
      <c r="V79" s="329">
        <f t="shared" si="26"/>
        <v>4538.7030000000004</v>
      </c>
      <c r="W79" s="329">
        <f t="shared" si="27"/>
        <v>16448.6728</v>
      </c>
      <c r="X79" s="464"/>
    </row>
    <row r="80" spans="1:24" x14ac:dyDescent="0.25">
      <c r="A80" s="36" t="s">
        <v>153</v>
      </c>
      <c r="B80" s="49" t="s">
        <v>154</v>
      </c>
      <c r="C80" s="50" t="s">
        <v>28</v>
      </c>
      <c r="D80" s="63">
        <v>1</v>
      </c>
      <c r="E80" s="40">
        <v>11909.969800000001</v>
      </c>
      <c r="F80" s="35">
        <f t="shared" si="19"/>
        <v>11909.969800000001</v>
      </c>
      <c r="G80" s="60">
        <v>4538.7030000000004</v>
      </c>
      <c r="H80" s="35">
        <f t="shared" si="20"/>
        <v>4538.7030000000004</v>
      </c>
      <c r="I80" s="35">
        <f t="shared" si="21"/>
        <v>16448.6728</v>
      </c>
      <c r="J80" s="444"/>
      <c r="K80" s="340"/>
      <c r="L80" s="328">
        <v>11909.969800000001</v>
      </c>
      <c r="M80" s="329">
        <f t="shared" si="22"/>
        <v>0</v>
      </c>
      <c r="N80" s="339">
        <v>4538.7030000000004</v>
      </c>
      <c r="O80" s="329">
        <f t="shared" si="23"/>
        <v>0</v>
      </c>
      <c r="P80" s="329">
        <f t="shared" si="24"/>
        <v>0</v>
      </c>
      <c r="Q80" s="476"/>
      <c r="R80" s="327">
        <f t="shared" si="28"/>
        <v>1</v>
      </c>
      <c r="S80" s="328">
        <v>11909.969800000001</v>
      </c>
      <c r="T80" s="329">
        <f t="shared" si="25"/>
        <v>11909.969800000001</v>
      </c>
      <c r="U80" s="339">
        <v>4538.7030000000004</v>
      </c>
      <c r="V80" s="329">
        <f t="shared" si="26"/>
        <v>4538.7030000000004</v>
      </c>
      <c r="W80" s="329">
        <f t="shared" si="27"/>
        <v>16448.6728</v>
      </c>
      <c r="X80" s="464"/>
    </row>
    <row r="81" spans="1:24" x14ac:dyDescent="0.25">
      <c r="A81" s="61" t="s">
        <v>155</v>
      </c>
      <c r="B81" s="49" t="s">
        <v>156</v>
      </c>
      <c r="C81" s="50" t="s">
        <v>28</v>
      </c>
      <c r="D81" s="63">
        <v>2</v>
      </c>
      <c r="E81" s="40">
        <v>11909.969800000001</v>
      </c>
      <c r="F81" s="35">
        <f t="shared" si="19"/>
        <v>23819.939600000002</v>
      </c>
      <c r="G81" s="60">
        <v>4538.7030000000004</v>
      </c>
      <c r="H81" s="35">
        <f t="shared" si="20"/>
        <v>9077.4060000000009</v>
      </c>
      <c r="I81" s="35">
        <f t="shared" si="21"/>
        <v>32897.345600000001</v>
      </c>
      <c r="J81" s="444"/>
      <c r="K81" s="340"/>
      <c r="L81" s="328">
        <v>11909.969800000001</v>
      </c>
      <c r="M81" s="329">
        <f t="shared" si="22"/>
        <v>0</v>
      </c>
      <c r="N81" s="339">
        <v>4538.7030000000004</v>
      </c>
      <c r="O81" s="329">
        <f t="shared" si="23"/>
        <v>0</v>
      </c>
      <c r="P81" s="329">
        <f t="shared" si="24"/>
        <v>0</v>
      </c>
      <c r="Q81" s="476"/>
      <c r="R81" s="327">
        <f t="shared" si="28"/>
        <v>2</v>
      </c>
      <c r="S81" s="328">
        <v>11909.969800000001</v>
      </c>
      <c r="T81" s="329">
        <f t="shared" si="25"/>
        <v>23819.939600000002</v>
      </c>
      <c r="U81" s="339">
        <v>4538.7030000000004</v>
      </c>
      <c r="V81" s="329">
        <f t="shared" si="26"/>
        <v>9077.4060000000009</v>
      </c>
      <c r="W81" s="329">
        <f t="shared" si="27"/>
        <v>32897.345600000001</v>
      </c>
      <c r="X81" s="464"/>
    </row>
    <row r="82" spans="1:24" x14ac:dyDescent="0.25">
      <c r="A82" s="36" t="s">
        <v>157</v>
      </c>
      <c r="B82" s="49" t="s">
        <v>158</v>
      </c>
      <c r="C82" s="50" t="s">
        <v>28</v>
      </c>
      <c r="D82" s="63">
        <v>15</v>
      </c>
      <c r="E82" s="40">
        <v>7161.3377</v>
      </c>
      <c r="F82" s="35">
        <f t="shared" si="19"/>
        <v>107420.0655</v>
      </c>
      <c r="G82" s="60">
        <v>6075.3289999999997</v>
      </c>
      <c r="H82" s="35">
        <f t="shared" si="20"/>
        <v>91129.934999999998</v>
      </c>
      <c r="I82" s="35">
        <f t="shared" si="21"/>
        <v>198550.00049999999</v>
      </c>
      <c r="J82" s="444"/>
      <c r="K82" s="340"/>
      <c r="L82" s="328">
        <v>7161.3377</v>
      </c>
      <c r="M82" s="329">
        <f t="shared" si="22"/>
        <v>0</v>
      </c>
      <c r="N82" s="339">
        <v>6075.3289999999997</v>
      </c>
      <c r="O82" s="329">
        <f t="shared" si="23"/>
        <v>0</v>
      </c>
      <c r="P82" s="329">
        <f t="shared" si="24"/>
        <v>0</v>
      </c>
      <c r="Q82" s="476"/>
      <c r="R82" s="327">
        <f t="shared" si="28"/>
        <v>15</v>
      </c>
      <c r="S82" s="328">
        <v>7161.3377</v>
      </c>
      <c r="T82" s="329">
        <f t="shared" si="25"/>
        <v>107420.0655</v>
      </c>
      <c r="U82" s="339">
        <v>6075.3289999999997</v>
      </c>
      <c r="V82" s="329">
        <f t="shared" si="26"/>
        <v>91129.934999999998</v>
      </c>
      <c r="W82" s="329">
        <f t="shared" si="27"/>
        <v>198550.00049999999</v>
      </c>
      <c r="X82" s="464"/>
    </row>
    <row r="83" spans="1:24" x14ac:dyDescent="0.25">
      <c r="A83" s="61" t="s">
        <v>159</v>
      </c>
      <c r="B83" s="49" t="s">
        <v>160</v>
      </c>
      <c r="C83" s="50" t="s">
        <v>19</v>
      </c>
      <c r="D83" s="63">
        <v>8</v>
      </c>
      <c r="E83" s="40">
        <v>5012.9377000000004</v>
      </c>
      <c r="F83" s="35">
        <f t="shared" si="19"/>
        <v>40103.501600000003</v>
      </c>
      <c r="G83" s="60">
        <v>4325.7110000000002</v>
      </c>
      <c r="H83" s="35">
        <f t="shared" si="20"/>
        <v>34605.688000000002</v>
      </c>
      <c r="I83" s="35">
        <f t="shared" si="21"/>
        <v>74709.189600000012</v>
      </c>
      <c r="J83" s="444"/>
      <c r="K83" s="340"/>
      <c r="L83" s="328">
        <v>5012.9377000000004</v>
      </c>
      <c r="M83" s="329">
        <f t="shared" si="22"/>
        <v>0</v>
      </c>
      <c r="N83" s="339">
        <v>4325.7110000000002</v>
      </c>
      <c r="O83" s="329">
        <f t="shared" si="23"/>
        <v>0</v>
      </c>
      <c r="P83" s="329">
        <f t="shared" si="24"/>
        <v>0</v>
      </c>
      <c r="Q83" s="476"/>
      <c r="R83" s="327">
        <f t="shared" si="28"/>
        <v>8</v>
      </c>
      <c r="S83" s="328">
        <v>5012.9377000000004</v>
      </c>
      <c r="T83" s="329">
        <f t="shared" si="25"/>
        <v>40103.501600000003</v>
      </c>
      <c r="U83" s="339">
        <v>4325.7110000000002</v>
      </c>
      <c r="V83" s="329">
        <f t="shared" si="26"/>
        <v>34605.688000000002</v>
      </c>
      <c r="W83" s="329">
        <f t="shared" si="27"/>
        <v>74709.189600000012</v>
      </c>
      <c r="X83" s="464"/>
    </row>
    <row r="84" spans="1:24" ht="28.5" x14ac:dyDescent="0.25">
      <c r="A84" s="36" t="s">
        <v>161</v>
      </c>
      <c r="B84" s="49" t="s">
        <v>162</v>
      </c>
      <c r="C84" s="50" t="s">
        <v>93</v>
      </c>
      <c r="D84" s="63">
        <v>70</v>
      </c>
      <c r="E84" s="40">
        <v>2532.6623</v>
      </c>
      <c r="F84" s="35">
        <f t="shared" si="19"/>
        <v>177286.361</v>
      </c>
      <c r="G84" s="60">
        <v>3432</v>
      </c>
      <c r="H84" s="35">
        <f t="shared" si="20"/>
        <v>240240</v>
      </c>
      <c r="I84" s="35">
        <f t="shared" si="21"/>
        <v>417526.36100000003</v>
      </c>
      <c r="J84" s="444"/>
      <c r="K84" s="340"/>
      <c r="L84" s="328">
        <v>2532.6623</v>
      </c>
      <c r="M84" s="329">
        <f t="shared" si="22"/>
        <v>0</v>
      </c>
      <c r="N84" s="339">
        <v>3432</v>
      </c>
      <c r="O84" s="329">
        <f t="shared" si="23"/>
        <v>0</v>
      </c>
      <c r="P84" s="329">
        <f t="shared" si="24"/>
        <v>0</v>
      </c>
      <c r="Q84" s="476"/>
      <c r="R84" s="327">
        <f t="shared" si="28"/>
        <v>70</v>
      </c>
      <c r="S84" s="328">
        <v>2532.6623</v>
      </c>
      <c r="T84" s="329">
        <f t="shared" si="25"/>
        <v>177286.361</v>
      </c>
      <c r="U84" s="339">
        <v>3432</v>
      </c>
      <c r="V84" s="329">
        <f t="shared" si="26"/>
        <v>240240</v>
      </c>
      <c r="W84" s="329">
        <f t="shared" si="27"/>
        <v>417526.36100000003</v>
      </c>
      <c r="X84" s="464"/>
    </row>
    <row r="85" spans="1:24" ht="28.5" x14ac:dyDescent="0.25">
      <c r="A85" s="61" t="s">
        <v>163</v>
      </c>
      <c r="B85" s="49" t="s">
        <v>164</v>
      </c>
      <c r="C85" s="50" t="s">
        <v>43</v>
      </c>
      <c r="D85" s="63">
        <v>1.85</v>
      </c>
      <c r="E85" s="40">
        <v>6095.8622999999998</v>
      </c>
      <c r="F85" s="35">
        <f t="shared" si="19"/>
        <v>11277.345255</v>
      </c>
      <c r="G85" s="60">
        <v>13676</v>
      </c>
      <c r="H85" s="35">
        <f t="shared" si="20"/>
        <v>25300.600000000002</v>
      </c>
      <c r="I85" s="35">
        <f t="shared" si="21"/>
        <v>36577.945254999999</v>
      </c>
      <c r="J85" s="444"/>
      <c r="K85" s="340"/>
      <c r="L85" s="328">
        <v>6095.8622999999998</v>
      </c>
      <c r="M85" s="329">
        <f t="shared" si="22"/>
        <v>0</v>
      </c>
      <c r="N85" s="339">
        <v>13676</v>
      </c>
      <c r="O85" s="329">
        <f t="shared" si="23"/>
        <v>0</v>
      </c>
      <c r="P85" s="329">
        <f t="shared" si="24"/>
        <v>0</v>
      </c>
      <c r="Q85" s="476"/>
      <c r="R85" s="327">
        <f t="shared" si="28"/>
        <v>1.85</v>
      </c>
      <c r="S85" s="328">
        <v>6095.8622999999998</v>
      </c>
      <c r="T85" s="329">
        <f t="shared" si="25"/>
        <v>11277.345255</v>
      </c>
      <c r="U85" s="339">
        <v>13676</v>
      </c>
      <c r="V85" s="329">
        <f t="shared" si="26"/>
        <v>25300.600000000002</v>
      </c>
      <c r="W85" s="329">
        <f t="shared" si="27"/>
        <v>36577.945254999999</v>
      </c>
      <c r="X85" s="464"/>
    </row>
    <row r="86" spans="1:24" ht="28.5" x14ac:dyDescent="0.25">
      <c r="A86" s="61" t="s">
        <v>165</v>
      </c>
      <c r="B86" s="49" t="s">
        <v>166</v>
      </c>
      <c r="C86" s="50" t="s">
        <v>167</v>
      </c>
      <c r="D86" s="64">
        <v>0.93</v>
      </c>
      <c r="E86" s="40">
        <v>453.91500000000002</v>
      </c>
      <c r="F86" s="35">
        <f t="shared" si="19"/>
        <v>422.14095000000003</v>
      </c>
      <c r="G86" s="60">
        <v>2399.3969999999999</v>
      </c>
      <c r="H86" s="35">
        <f t="shared" si="20"/>
        <v>2231.43921</v>
      </c>
      <c r="I86" s="35">
        <f t="shared" si="21"/>
        <v>2653.58016</v>
      </c>
      <c r="J86" s="441"/>
      <c r="K86" s="341"/>
      <c r="L86" s="328">
        <v>453.91500000000002</v>
      </c>
      <c r="M86" s="329">
        <f t="shared" si="22"/>
        <v>0</v>
      </c>
      <c r="N86" s="339">
        <v>2399.3969999999999</v>
      </c>
      <c r="O86" s="329">
        <f t="shared" si="23"/>
        <v>0</v>
      </c>
      <c r="P86" s="329">
        <f t="shared" si="24"/>
        <v>0</v>
      </c>
      <c r="Q86" s="473"/>
      <c r="R86" s="327">
        <f t="shared" si="28"/>
        <v>0.93</v>
      </c>
      <c r="S86" s="328">
        <v>453.91500000000002</v>
      </c>
      <c r="T86" s="329">
        <f t="shared" si="25"/>
        <v>422.14095000000003</v>
      </c>
      <c r="U86" s="339">
        <v>2399.3969999999999</v>
      </c>
      <c r="V86" s="329">
        <f t="shared" si="26"/>
        <v>2231.43921</v>
      </c>
      <c r="W86" s="329">
        <f t="shared" si="27"/>
        <v>2653.58016</v>
      </c>
      <c r="X86" s="464"/>
    </row>
    <row r="87" spans="1:24" x14ac:dyDescent="0.25">
      <c r="A87" s="36" t="s">
        <v>168</v>
      </c>
      <c r="B87" s="49" t="s">
        <v>169</v>
      </c>
      <c r="C87" s="50" t="s">
        <v>170</v>
      </c>
      <c r="D87" s="64">
        <v>4</v>
      </c>
      <c r="E87" s="40">
        <v>32173.600000000002</v>
      </c>
      <c r="F87" s="35">
        <f t="shared" si="19"/>
        <v>128694.40000000001</v>
      </c>
      <c r="G87" s="60">
        <v>8814</v>
      </c>
      <c r="H87" s="35">
        <f t="shared" si="20"/>
        <v>35256</v>
      </c>
      <c r="I87" s="35">
        <f t="shared" si="21"/>
        <v>163950.40000000002</v>
      </c>
      <c r="J87" s="441"/>
      <c r="K87" s="341"/>
      <c r="L87" s="328">
        <v>32173.600000000002</v>
      </c>
      <c r="M87" s="329">
        <f t="shared" si="22"/>
        <v>0</v>
      </c>
      <c r="N87" s="339">
        <v>8814</v>
      </c>
      <c r="O87" s="329">
        <f t="shared" si="23"/>
        <v>0</v>
      </c>
      <c r="P87" s="329">
        <f t="shared" si="24"/>
        <v>0</v>
      </c>
      <c r="Q87" s="473"/>
      <c r="R87" s="327">
        <f t="shared" si="28"/>
        <v>4</v>
      </c>
      <c r="S87" s="328">
        <v>32173.600000000002</v>
      </c>
      <c r="T87" s="329">
        <f t="shared" si="25"/>
        <v>128694.40000000001</v>
      </c>
      <c r="U87" s="339">
        <v>8814</v>
      </c>
      <c r="V87" s="329">
        <f t="shared" si="26"/>
        <v>35256</v>
      </c>
      <c r="W87" s="329">
        <f t="shared" si="27"/>
        <v>163950.40000000002</v>
      </c>
      <c r="X87" s="464"/>
    </row>
    <row r="88" spans="1:24" x14ac:dyDescent="0.25">
      <c r="A88" s="65" t="s">
        <v>171</v>
      </c>
      <c r="B88" s="66" t="s">
        <v>172</v>
      </c>
      <c r="C88" s="67" t="s">
        <v>93</v>
      </c>
      <c r="D88" s="68">
        <v>5</v>
      </c>
      <c r="E88" s="69">
        <v>599.98</v>
      </c>
      <c r="F88" s="70">
        <f t="shared" si="19"/>
        <v>2999.9</v>
      </c>
      <c r="G88" s="60">
        <v>1346.28</v>
      </c>
      <c r="H88" s="35">
        <f t="shared" si="20"/>
        <v>6731.4</v>
      </c>
      <c r="I88" s="35">
        <f t="shared" si="21"/>
        <v>9731.2999999999993</v>
      </c>
      <c r="J88" s="445"/>
      <c r="K88" s="342"/>
      <c r="L88" s="343">
        <v>599.98</v>
      </c>
      <c r="M88" s="344">
        <f t="shared" si="22"/>
        <v>0</v>
      </c>
      <c r="N88" s="339">
        <v>1346.28</v>
      </c>
      <c r="O88" s="329">
        <f t="shared" si="23"/>
        <v>0</v>
      </c>
      <c r="P88" s="329">
        <f t="shared" si="24"/>
        <v>0</v>
      </c>
      <c r="Q88" s="477"/>
      <c r="R88" s="327">
        <f t="shared" si="28"/>
        <v>5</v>
      </c>
      <c r="S88" s="343">
        <v>599.98</v>
      </c>
      <c r="T88" s="344">
        <f t="shared" si="25"/>
        <v>2999.9</v>
      </c>
      <c r="U88" s="339">
        <v>1346.28</v>
      </c>
      <c r="V88" s="329">
        <f t="shared" si="26"/>
        <v>6731.4</v>
      </c>
      <c r="W88" s="329">
        <f t="shared" si="27"/>
        <v>9731.2999999999993</v>
      </c>
      <c r="X88" s="464"/>
    </row>
    <row r="89" spans="1:24" x14ac:dyDescent="0.25">
      <c r="A89" s="36" t="s">
        <v>173</v>
      </c>
      <c r="B89" s="71" t="s">
        <v>174</v>
      </c>
      <c r="C89" s="72" t="s">
        <v>170</v>
      </c>
      <c r="D89" s="64">
        <v>45</v>
      </c>
      <c r="E89" s="73">
        <v>450</v>
      </c>
      <c r="F89" s="70">
        <f t="shared" si="19"/>
        <v>20250</v>
      </c>
      <c r="G89" s="60">
        <v>500</v>
      </c>
      <c r="H89" s="35">
        <f t="shared" si="20"/>
        <v>22500</v>
      </c>
      <c r="I89" s="35">
        <f t="shared" si="21"/>
        <v>42750</v>
      </c>
      <c r="J89" s="441"/>
      <c r="K89" s="341"/>
      <c r="L89" s="345">
        <v>450</v>
      </c>
      <c r="M89" s="344">
        <f t="shared" si="22"/>
        <v>0</v>
      </c>
      <c r="N89" s="339">
        <v>500</v>
      </c>
      <c r="O89" s="329">
        <f t="shared" si="23"/>
        <v>0</v>
      </c>
      <c r="P89" s="329">
        <f t="shared" si="24"/>
        <v>0</v>
      </c>
      <c r="Q89" s="473"/>
      <c r="R89" s="327">
        <f t="shared" si="28"/>
        <v>45</v>
      </c>
      <c r="S89" s="345">
        <v>450</v>
      </c>
      <c r="T89" s="344">
        <f t="shared" si="25"/>
        <v>20250</v>
      </c>
      <c r="U89" s="339">
        <v>500</v>
      </c>
      <c r="V89" s="329">
        <f t="shared" si="26"/>
        <v>22500</v>
      </c>
      <c r="W89" s="329">
        <f t="shared" si="27"/>
        <v>42750</v>
      </c>
      <c r="X89" s="464"/>
    </row>
    <row r="90" spans="1:24" x14ac:dyDescent="0.25">
      <c r="A90" s="300" t="s">
        <v>175</v>
      </c>
      <c r="B90" s="301" t="s">
        <v>176</v>
      </c>
      <c r="C90" s="302" t="s">
        <v>19</v>
      </c>
      <c r="D90" s="303">
        <v>378</v>
      </c>
      <c r="E90" s="304">
        <v>240</v>
      </c>
      <c r="F90" s="305">
        <f t="shared" si="19"/>
        <v>90720</v>
      </c>
      <c r="G90" s="306">
        <v>0</v>
      </c>
      <c r="H90" s="305">
        <f t="shared" si="20"/>
        <v>0</v>
      </c>
      <c r="I90" s="305">
        <f t="shared" si="21"/>
        <v>90720</v>
      </c>
      <c r="J90" s="446"/>
      <c r="K90" s="346"/>
      <c r="L90" s="347">
        <v>240</v>
      </c>
      <c r="M90" s="348">
        <f t="shared" si="22"/>
        <v>0</v>
      </c>
      <c r="N90" s="349">
        <v>0</v>
      </c>
      <c r="O90" s="348">
        <f t="shared" si="23"/>
        <v>0</v>
      </c>
      <c r="P90" s="348">
        <f t="shared" si="24"/>
        <v>0</v>
      </c>
      <c r="Q90" s="478"/>
      <c r="R90" s="327">
        <f t="shared" si="28"/>
        <v>378</v>
      </c>
      <c r="S90" s="347">
        <v>240</v>
      </c>
      <c r="T90" s="348">
        <f t="shared" si="25"/>
        <v>90720</v>
      </c>
      <c r="U90" s="349">
        <v>0</v>
      </c>
      <c r="V90" s="348">
        <f t="shared" si="26"/>
        <v>0</v>
      </c>
      <c r="W90" s="348">
        <f t="shared" si="27"/>
        <v>90720</v>
      </c>
      <c r="X90" s="464"/>
    </row>
    <row r="91" spans="1:24" x14ac:dyDescent="0.25">
      <c r="A91" s="74" t="s">
        <v>177</v>
      </c>
      <c r="B91" s="75" t="s">
        <v>178</v>
      </c>
      <c r="C91" s="76"/>
      <c r="D91" s="77"/>
      <c r="E91" s="81"/>
      <c r="F91" s="79">
        <f>SUM(F92:F103)</f>
        <v>8797746.2899999991</v>
      </c>
      <c r="G91" s="80"/>
      <c r="H91" s="79">
        <f>SUM(H92:H103)</f>
        <v>19081967.899999999</v>
      </c>
      <c r="I91" s="79">
        <f>SUM(I92:I103)</f>
        <v>27879714.189999998</v>
      </c>
      <c r="J91" s="447"/>
      <c r="K91" s="350"/>
      <c r="L91" s="351"/>
      <c r="M91" s="352">
        <f>SUM(M92:M103)</f>
        <v>8695584.8300000001</v>
      </c>
      <c r="N91" s="353"/>
      <c r="O91" s="352">
        <f>SUM(O92:O103)</f>
        <v>18836937.899999999</v>
      </c>
      <c r="P91" s="352">
        <f>SUM(P92:P103)</f>
        <v>27532522.729999997</v>
      </c>
      <c r="Q91" s="479"/>
      <c r="R91" s="327">
        <f t="shared" si="28"/>
        <v>0</v>
      </c>
      <c r="S91" s="351"/>
      <c r="T91" s="352">
        <f>SUM(T92:T103)</f>
        <v>102161.45999999999</v>
      </c>
      <c r="U91" s="353"/>
      <c r="V91" s="352">
        <f>SUM(V92:V103)</f>
        <v>245029.99999999997</v>
      </c>
      <c r="W91" s="352">
        <f>SUM(W92:W103)</f>
        <v>347191.45999999996</v>
      </c>
      <c r="X91" s="464"/>
    </row>
    <row r="92" spans="1:24" x14ac:dyDescent="0.25">
      <c r="A92" s="82" t="s">
        <v>179</v>
      </c>
      <c r="B92" s="83" t="s">
        <v>180</v>
      </c>
      <c r="C92" s="84"/>
      <c r="D92" s="85"/>
      <c r="E92" s="86"/>
      <c r="F92" s="87"/>
      <c r="G92" s="86"/>
      <c r="H92" s="87"/>
      <c r="I92" s="86"/>
      <c r="J92" s="448"/>
      <c r="K92" s="354"/>
      <c r="L92" s="355"/>
      <c r="M92" s="356"/>
      <c r="N92" s="355"/>
      <c r="O92" s="356"/>
      <c r="P92" s="355"/>
      <c r="Q92" s="480"/>
      <c r="R92" s="327">
        <f t="shared" si="28"/>
        <v>0</v>
      </c>
      <c r="S92" s="355"/>
      <c r="T92" s="356"/>
      <c r="U92" s="355"/>
      <c r="V92" s="356"/>
      <c r="W92" s="355"/>
      <c r="X92" s="464"/>
    </row>
    <row r="93" spans="1:24" x14ac:dyDescent="0.25">
      <c r="A93" s="88" t="s">
        <v>181</v>
      </c>
      <c r="B93" s="89" t="s">
        <v>182</v>
      </c>
      <c r="C93" s="90" t="s">
        <v>183</v>
      </c>
      <c r="D93" s="91">
        <v>10.5</v>
      </c>
      <c r="E93" s="93">
        <v>95478</v>
      </c>
      <c r="F93" s="94">
        <f>D93*E93</f>
        <v>1002519</v>
      </c>
      <c r="G93" s="40">
        <v>229000</v>
      </c>
      <c r="H93" s="94">
        <f>D93*G93</f>
        <v>2404500</v>
      </c>
      <c r="I93" s="94">
        <f>E93*D93+G93*D93</f>
        <v>3407019</v>
      </c>
      <c r="J93" s="441"/>
      <c r="K93" s="357">
        <v>10.5</v>
      </c>
      <c r="L93" s="358">
        <v>95478</v>
      </c>
      <c r="M93" s="359">
        <f>K93*L93</f>
        <v>1002519</v>
      </c>
      <c r="N93" s="328">
        <v>229000</v>
      </c>
      <c r="O93" s="359">
        <f>K93*N93</f>
        <v>2404500</v>
      </c>
      <c r="P93" s="359">
        <f>L93*K93+N93*K93</f>
        <v>3407019</v>
      </c>
      <c r="Q93" s="473"/>
      <c r="R93" s="327">
        <f t="shared" si="28"/>
        <v>0</v>
      </c>
      <c r="S93" s="358">
        <v>95478</v>
      </c>
      <c r="T93" s="359">
        <f>R93*S93</f>
        <v>0</v>
      </c>
      <c r="U93" s="328">
        <v>229000</v>
      </c>
      <c r="V93" s="359">
        <f>R93*U93</f>
        <v>0</v>
      </c>
      <c r="W93" s="359">
        <f>S93*R93+U93*R93</f>
        <v>0</v>
      </c>
      <c r="X93" s="464"/>
    </row>
    <row r="94" spans="1:24" ht="28.5" x14ac:dyDescent="0.25">
      <c r="A94" s="88" t="s">
        <v>184</v>
      </c>
      <c r="B94" s="89" t="s">
        <v>185</v>
      </c>
      <c r="C94" s="90" t="s">
        <v>183</v>
      </c>
      <c r="D94" s="91">
        <v>1.73</v>
      </c>
      <c r="E94" s="93">
        <v>95478</v>
      </c>
      <c r="F94" s="94">
        <f>D94*E94</f>
        <v>165176.94</v>
      </c>
      <c r="G94" s="40">
        <v>229000</v>
      </c>
      <c r="H94" s="94">
        <f>D94*G94</f>
        <v>396170</v>
      </c>
      <c r="I94" s="94">
        <f>E94*D94+G94*D94</f>
        <v>561346.93999999994</v>
      </c>
      <c r="J94" s="441"/>
      <c r="K94" s="357">
        <v>0.66</v>
      </c>
      <c r="L94" s="358">
        <v>95478</v>
      </c>
      <c r="M94" s="359">
        <f>K94*L94</f>
        <v>63015.48</v>
      </c>
      <c r="N94" s="328">
        <v>229000</v>
      </c>
      <c r="O94" s="359">
        <f>K94*N94</f>
        <v>151140</v>
      </c>
      <c r="P94" s="359">
        <f>L94*K94+N94*K94</f>
        <v>214155.48</v>
      </c>
      <c r="Q94" s="473"/>
      <c r="R94" s="327">
        <f t="shared" si="28"/>
        <v>1.0699999999999998</v>
      </c>
      <c r="S94" s="358">
        <v>95478</v>
      </c>
      <c r="T94" s="359">
        <f>R94*S94</f>
        <v>102161.45999999999</v>
      </c>
      <c r="U94" s="328">
        <v>229000</v>
      </c>
      <c r="V94" s="359">
        <f>R94*U94</f>
        <v>245029.99999999997</v>
      </c>
      <c r="W94" s="359">
        <f>S94*R94+U94*R94</f>
        <v>347191.45999999996</v>
      </c>
      <c r="X94" s="464"/>
    </row>
    <row r="95" spans="1:24" x14ac:dyDescent="0.25">
      <c r="A95" s="82" t="s">
        <v>186</v>
      </c>
      <c r="B95" s="95" t="s">
        <v>187</v>
      </c>
      <c r="C95" s="96"/>
      <c r="D95" s="85"/>
      <c r="E95" s="97"/>
      <c r="F95" s="87"/>
      <c r="G95" s="86"/>
      <c r="H95" s="87"/>
      <c r="I95" s="86"/>
      <c r="J95" s="448"/>
      <c r="K95" s="354"/>
      <c r="L95" s="360"/>
      <c r="M95" s="356"/>
      <c r="N95" s="355"/>
      <c r="O95" s="356"/>
      <c r="P95" s="355"/>
      <c r="Q95" s="480"/>
      <c r="R95" s="327">
        <f t="shared" si="28"/>
        <v>0</v>
      </c>
      <c r="S95" s="360"/>
      <c r="T95" s="356"/>
      <c r="U95" s="355"/>
      <c r="V95" s="356"/>
      <c r="W95" s="355"/>
      <c r="X95" s="464"/>
    </row>
    <row r="96" spans="1:24" x14ac:dyDescent="0.25">
      <c r="A96" s="88" t="s">
        <v>188</v>
      </c>
      <c r="B96" s="98" t="s">
        <v>189</v>
      </c>
      <c r="C96" s="90" t="s">
        <v>19</v>
      </c>
      <c r="D96" s="91">
        <v>349.59</v>
      </c>
      <c r="E96" s="93">
        <v>4150</v>
      </c>
      <c r="F96" s="94">
        <f>D96*E96</f>
        <v>1450798.5</v>
      </c>
      <c r="G96" s="40">
        <v>665</v>
      </c>
      <c r="H96" s="94">
        <f>D96*G96</f>
        <v>232477.34999999998</v>
      </c>
      <c r="I96" s="94">
        <f>E96*D96+G96*D96</f>
        <v>1683275.85</v>
      </c>
      <c r="J96" s="441"/>
      <c r="K96" s="357">
        <v>349.59</v>
      </c>
      <c r="L96" s="358">
        <v>4150</v>
      </c>
      <c r="M96" s="359">
        <f>K96*L96</f>
        <v>1450798.5</v>
      </c>
      <c r="N96" s="328">
        <v>665</v>
      </c>
      <c r="O96" s="359">
        <f>K96*N96</f>
        <v>232477.34999999998</v>
      </c>
      <c r="P96" s="359">
        <f>L96*K96+N96*K96</f>
        <v>1683275.85</v>
      </c>
      <c r="Q96" s="473"/>
      <c r="R96" s="327">
        <f t="shared" si="28"/>
        <v>0</v>
      </c>
      <c r="S96" s="358">
        <v>4150</v>
      </c>
      <c r="T96" s="359">
        <f>R96*S96</f>
        <v>0</v>
      </c>
      <c r="U96" s="328">
        <v>665</v>
      </c>
      <c r="V96" s="359">
        <f>R96*U96</f>
        <v>0</v>
      </c>
      <c r="W96" s="359">
        <f>S96*R96+U96*R96</f>
        <v>0</v>
      </c>
      <c r="X96" s="464"/>
    </row>
    <row r="97" spans="1:24" x14ac:dyDescent="0.25">
      <c r="A97" s="82" t="s">
        <v>190</v>
      </c>
      <c r="B97" s="95" t="s">
        <v>191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28"/>
        <v>0</v>
      </c>
      <c r="S97" s="360"/>
      <c r="T97" s="356"/>
      <c r="U97" s="355"/>
      <c r="V97" s="356"/>
      <c r="W97" s="355"/>
      <c r="X97" s="464"/>
    </row>
    <row r="98" spans="1:24" x14ac:dyDescent="0.25">
      <c r="A98" s="99" t="s">
        <v>192</v>
      </c>
      <c r="B98" s="100" t="s">
        <v>193</v>
      </c>
      <c r="C98" s="101" t="s">
        <v>170</v>
      </c>
      <c r="D98" s="102">
        <v>180</v>
      </c>
      <c r="E98" s="93">
        <v>393</v>
      </c>
      <c r="F98" s="103">
        <f>D98*E98</f>
        <v>70740</v>
      </c>
      <c r="G98" s="93">
        <v>0</v>
      </c>
      <c r="H98" s="103">
        <f>G98*D98</f>
        <v>0</v>
      </c>
      <c r="I98" s="103">
        <f>E98*D98+G98*D98</f>
        <v>70740</v>
      </c>
      <c r="J98" s="441"/>
      <c r="K98" s="361">
        <v>180</v>
      </c>
      <c r="L98" s="358">
        <v>393</v>
      </c>
      <c r="M98" s="362">
        <f>K98*L98</f>
        <v>70740</v>
      </c>
      <c r="N98" s="358">
        <v>0</v>
      </c>
      <c r="O98" s="362">
        <f>N98*K98</f>
        <v>0</v>
      </c>
      <c r="P98" s="362">
        <f>L98*K98+N98*K98</f>
        <v>70740</v>
      </c>
      <c r="Q98" s="473"/>
      <c r="R98" s="327">
        <f t="shared" si="28"/>
        <v>0</v>
      </c>
      <c r="S98" s="358">
        <v>393</v>
      </c>
      <c r="T98" s="362">
        <f>R98*S98</f>
        <v>0</v>
      </c>
      <c r="U98" s="358">
        <v>0</v>
      </c>
      <c r="V98" s="362">
        <f>U98*R98</f>
        <v>0</v>
      </c>
      <c r="W98" s="362">
        <f>S98*R98+U98*R98</f>
        <v>0</v>
      </c>
      <c r="X98" s="464"/>
    </row>
    <row r="99" spans="1:24" x14ac:dyDescent="0.25">
      <c r="A99" s="88" t="s">
        <v>194</v>
      </c>
      <c r="B99" s="104" t="s">
        <v>195</v>
      </c>
      <c r="C99" s="105" t="s">
        <v>196</v>
      </c>
      <c r="D99" s="106">
        <v>1</v>
      </c>
      <c r="E99" s="93">
        <v>260741</v>
      </c>
      <c r="F99" s="94">
        <f>D99*E99</f>
        <v>260741</v>
      </c>
      <c r="G99" s="40">
        <v>259614</v>
      </c>
      <c r="H99" s="94">
        <f>D99*G99</f>
        <v>259614</v>
      </c>
      <c r="I99" s="94">
        <f>E99*D99+G99*D99</f>
        <v>520355</v>
      </c>
      <c r="J99" s="441"/>
      <c r="K99" s="363">
        <v>1</v>
      </c>
      <c r="L99" s="358">
        <v>260741</v>
      </c>
      <c r="M99" s="359">
        <f>K99*L99</f>
        <v>260741</v>
      </c>
      <c r="N99" s="328">
        <v>259614</v>
      </c>
      <c r="O99" s="359">
        <f>K99*N99</f>
        <v>259614</v>
      </c>
      <c r="P99" s="359">
        <f>L99*K99+N99*K99</f>
        <v>520355</v>
      </c>
      <c r="Q99" s="473"/>
      <c r="R99" s="327">
        <f t="shared" si="28"/>
        <v>0</v>
      </c>
      <c r="S99" s="358">
        <v>260741</v>
      </c>
      <c r="T99" s="359">
        <f>R99*S99</f>
        <v>0</v>
      </c>
      <c r="U99" s="328">
        <v>259614</v>
      </c>
      <c r="V99" s="359">
        <f>R99*U99</f>
        <v>0</v>
      </c>
      <c r="W99" s="359">
        <f>S99*R99+U99*R99</f>
        <v>0</v>
      </c>
      <c r="X99" s="464"/>
    </row>
    <row r="100" spans="1:24" x14ac:dyDescent="0.25">
      <c r="A100" s="82" t="s">
        <v>197</v>
      </c>
      <c r="B100" s="95" t="s">
        <v>198</v>
      </c>
      <c r="C100" s="84"/>
      <c r="D100" s="85"/>
      <c r="E100" s="97"/>
      <c r="F100" s="94"/>
      <c r="G100" s="86"/>
      <c r="H100" s="94"/>
      <c r="I100" s="92"/>
      <c r="J100" s="449"/>
      <c r="K100" s="354"/>
      <c r="L100" s="360"/>
      <c r="M100" s="359"/>
      <c r="N100" s="355"/>
      <c r="O100" s="359"/>
      <c r="P100" s="364"/>
      <c r="Q100" s="481"/>
      <c r="R100" s="327">
        <f t="shared" si="28"/>
        <v>0</v>
      </c>
      <c r="S100" s="360"/>
      <c r="T100" s="359"/>
      <c r="U100" s="355"/>
      <c r="V100" s="359"/>
      <c r="W100" s="364"/>
      <c r="X100" s="464"/>
    </row>
    <row r="101" spans="1:24" x14ac:dyDescent="0.25">
      <c r="A101" s="88" t="s">
        <v>199</v>
      </c>
      <c r="B101" s="89" t="s">
        <v>200</v>
      </c>
      <c r="C101" s="90" t="s">
        <v>19</v>
      </c>
      <c r="D101" s="91">
        <v>2122.35</v>
      </c>
      <c r="E101" s="93">
        <v>2711</v>
      </c>
      <c r="F101" s="94">
        <f>D101*E101</f>
        <v>5753690.8499999996</v>
      </c>
      <c r="G101" s="40">
        <v>7373</v>
      </c>
      <c r="H101" s="94">
        <f>D101*G101</f>
        <v>15648086.549999999</v>
      </c>
      <c r="I101" s="94">
        <f>E101*D101+G101*D101</f>
        <v>21401777.399999999</v>
      </c>
      <c r="J101" s="441"/>
      <c r="K101" s="357">
        <v>2122.35</v>
      </c>
      <c r="L101" s="358">
        <v>2711</v>
      </c>
      <c r="M101" s="359">
        <f>K101*L101</f>
        <v>5753690.8499999996</v>
      </c>
      <c r="N101" s="328">
        <v>7373</v>
      </c>
      <c r="O101" s="359">
        <f>K101*N101</f>
        <v>15648086.549999999</v>
      </c>
      <c r="P101" s="359">
        <f>L101*K101+N101*K101</f>
        <v>21401777.399999999</v>
      </c>
      <c r="Q101" s="473"/>
      <c r="R101" s="327">
        <f t="shared" si="28"/>
        <v>0</v>
      </c>
      <c r="S101" s="358">
        <v>2711</v>
      </c>
      <c r="T101" s="359">
        <f>R101*S101</f>
        <v>0</v>
      </c>
      <c r="U101" s="328">
        <v>7373</v>
      </c>
      <c r="V101" s="359">
        <f>R101*U101</f>
        <v>0</v>
      </c>
      <c r="W101" s="359">
        <f>S101*R101+U101*R101</f>
        <v>0</v>
      </c>
      <c r="X101" s="464"/>
    </row>
    <row r="102" spans="1:24" x14ac:dyDescent="0.25">
      <c r="A102" s="82" t="s">
        <v>201</v>
      </c>
      <c r="B102" s="83" t="s">
        <v>202</v>
      </c>
      <c r="C102" s="84"/>
      <c r="D102" s="85"/>
      <c r="E102" s="97"/>
      <c r="F102" s="87"/>
      <c r="G102" s="86"/>
      <c r="H102" s="87"/>
      <c r="I102" s="86"/>
      <c r="J102" s="448"/>
      <c r="K102" s="354"/>
      <c r="L102" s="360"/>
      <c r="M102" s="356"/>
      <c r="N102" s="355"/>
      <c r="O102" s="356"/>
      <c r="P102" s="355"/>
      <c r="Q102" s="480"/>
      <c r="R102" s="327">
        <f t="shared" si="28"/>
        <v>0</v>
      </c>
      <c r="S102" s="360"/>
      <c r="T102" s="356"/>
      <c r="U102" s="355"/>
      <c r="V102" s="356"/>
      <c r="W102" s="355"/>
      <c r="X102" s="464"/>
    </row>
    <row r="103" spans="1:24" x14ac:dyDescent="0.25">
      <c r="A103" s="88" t="s">
        <v>203</v>
      </c>
      <c r="B103" s="89" t="s">
        <v>204</v>
      </c>
      <c r="C103" s="90" t="s">
        <v>205</v>
      </c>
      <c r="D103" s="91">
        <v>336</v>
      </c>
      <c r="E103" s="93">
        <v>280</v>
      </c>
      <c r="F103" s="94">
        <f>D103*E103</f>
        <v>94080</v>
      </c>
      <c r="G103" s="107">
        <v>420</v>
      </c>
      <c r="H103" s="94">
        <f>D103*G103</f>
        <v>141120</v>
      </c>
      <c r="I103" s="94">
        <f>E103*D103+G103*D103</f>
        <v>235200</v>
      </c>
      <c r="J103" s="441"/>
      <c r="K103" s="357">
        <v>336</v>
      </c>
      <c r="L103" s="358">
        <v>280</v>
      </c>
      <c r="M103" s="359">
        <f>K103*L103</f>
        <v>94080</v>
      </c>
      <c r="N103" s="365">
        <v>420</v>
      </c>
      <c r="O103" s="359">
        <f>K103*N103</f>
        <v>141120</v>
      </c>
      <c r="P103" s="359">
        <f>L103*K103+N103*K103</f>
        <v>235200</v>
      </c>
      <c r="Q103" s="473"/>
      <c r="R103" s="327">
        <f t="shared" si="28"/>
        <v>0</v>
      </c>
      <c r="S103" s="358">
        <v>280</v>
      </c>
      <c r="T103" s="359">
        <f>R103*S103</f>
        <v>0</v>
      </c>
      <c r="U103" s="365">
        <v>420</v>
      </c>
      <c r="V103" s="359">
        <f>R103*U103</f>
        <v>0</v>
      </c>
      <c r="W103" s="359">
        <f>S103*R103+U103*R103</f>
        <v>0</v>
      </c>
      <c r="X103" s="464"/>
    </row>
    <row r="104" spans="1:24" x14ac:dyDescent="0.25">
      <c r="A104" s="108" t="s">
        <v>206</v>
      </c>
      <c r="B104" s="109" t="s">
        <v>207</v>
      </c>
      <c r="C104" s="110"/>
      <c r="D104" s="111"/>
      <c r="E104" s="112"/>
      <c r="F104" s="28">
        <f>SUM(F105:F108)</f>
        <v>3943362</v>
      </c>
      <c r="G104" s="112"/>
      <c r="H104" s="28">
        <f>SUM(H105:H108)</f>
        <v>7445174</v>
      </c>
      <c r="I104" s="28">
        <f>SUM(I105:I108)</f>
        <v>11388536</v>
      </c>
      <c r="J104" s="450"/>
      <c r="K104" s="366"/>
      <c r="L104" s="367"/>
      <c r="M104" s="368">
        <f>SUM(M105:M108)</f>
        <v>3549025.8000000007</v>
      </c>
      <c r="N104" s="367"/>
      <c r="O104" s="368">
        <f>SUM(O105:O108)</f>
        <v>6700656.5999999996</v>
      </c>
      <c r="P104" s="368">
        <f>SUM(P105:P108)</f>
        <v>10249682.4</v>
      </c>
      <c r="Q104" s="482"/>
      <c r="R104" s="327">
        <f t="shared" si="28"/>
        <v>0</v>
      </c>
      <c r="S104" s="367"/>
      <c r="T104" s="368">
        <f>SUM(T105:T108)</f>
        <v>394336.1999999999</v>
      </c>
      <c r="U104" s="367"/>
      <c r="V104" s="368">
        <f>SUM(V105:V108)</f>
        <v>744517.39999999979</v>
      </c>
      <c r="W104" s="368">
        <f>SUM(W105:W108)</f>
        <v>1138853.5999999996</v>
      </c>
      <c r="X104" s="464"/>
    </row>
    <row r="105" spans="1:24" x14ac:dyDescent="0.25">
      <c r="A105" s="82" t="s">
        <v>208</v>
      </c>
      <c r="B105" s="113" t="s">
        <v>209</v>
      </c>
      <c r="C105" s="114" t="s">
        <v>210</v>
      </c>
      <c r="D105" s="115">
        <v>1</v>
      </c>
      <c r="E105" s="93">
        <v>910581</v>
      </c>
      <c r="F105" s="103">
        <f>D105*E105</f>
        <v>910581</v>
      </c>
      <c r="G105" s="93">
        <v>979867</v>
      </c>
      <c r="H105" s="103">
        <f>D105*G105</f>
        <v>979867</v>
      </c>
      <c r="I105" s="103">
        <f>E105*D105+G105*D105</f>
        <v>1890448</v>
      </c>
      <c r="J105" s="441"/>
      <c r="K105" s="369">
        <v>0.9</v>
      </c>
      <c r="L105" s="358">
        <v>910581</v>
      </c>
      <c r="M105" s="362">
        <f>K105*L105</f>
        <v>819522.9</v>
      </c>
      <c r="N105" s="358">
        <v>979867</v>
      </c>
      <c r="O105" s="362">
        <f>K105*N105</f>
        <v>881880.3</v>
      </c>
      <c r="P105" s="362">
        <f>L105*K105+N105*K105</f>
        <v>1701403.2000000002</v>
      </c>
      <c r="Q105" s="473"/>
      <c r="R105" s="327">
        <f t="shared" si="28"/>
        <v>9.9999999999999978E-2</v>
      </c>
      <c r="S105" s="358">
        <v>910581</v>
      </c>
      <c r="T105" s="362">
        <f>R105*S105</f>
        <v>91058.099999999977</v>
      </c>
      <c r="U105" s="358">
        <v>979867</v>
      </c>
      <c r="V105" s="362">
        <f>R105*U105</f>
        <v>97986.699999999983</v>
      </c>
      <c r="W105" s="362">
        <f>S105*R105+U105*R105</f>
        <v>189044.79999999996</v>
      </c>
      <c r="X105" s="464"/>
    </row>
    <row r="106" spans="1:24" x14ac:dyDescent="0.25">
      <c r="A106" s="82" t="s">
        <v>211</v>
      </c>
      <c r="B106" s="116" t="s">
        <v>212</v>
      </c>
      <c r="C106" s="114" t="s">
        <v>210</v>
      </c>
      <c r="D106" s="115">
        <v>1</v>
      </c>
      <c r="E106" s="93">
        <v>1137342</v>
      </c>
      <c r="F106" s="103">
        <f>D106*E106</f>
        <v>1137342</v>
      </c>
      <c r="G106" s="93">
        <v>1607675</v>
      </c>
      <c r="H106" s="103">
        <f>D106*G106</f>
        <v>1607675</v>
      </c>
      <c r="I106" s="103">
        <f>E106*D106+G106*D106</f>
        <v>2745017</v>
      </c>
      <c r="J106" s="441"/>
      <c r="K106" s="369">
        <v>0.9</v>
      </c>
      <c r="L106" s="358">
        <v>1137342</v>
      </c>
      <c r="M106" s="362">
        <f>K106*L106</f>
        <v>1023607.8</v>
      </c>
      <c r="N106" s="358">
        <v>1607675</v>
      </c>
      <c r="O106" s="362">
        <f>K106*N106</f>
        <v>1446907.5</v>
      </c>
      <c r="P106" s="362">
        <f>L106*K106+N106*K106</f>
        <v>2470515.2999999998</v>
      </c>
      <c r="Q106" s="473"/>
      <c r="R106" s="327">
        <f t="shared" si="28"/>
        <v>9.9999999999999978E-2</v>
      </c>
      <c r="S106" s="358">
        <v>1137342</v>
      </c>
      <c r="T106" s="362">
        <f>R106*S106</f>
        <v>113734.19999999997</v>
      </c>
      <c r="U106" s="358">
        <v>1607675</v>
      </c>
      <c r="V106" s="362">
        <f>R106*U106</f>
        <v>160767.49999999997</v>
      </c>
      <c r="W106" s="362">
        <f>S106*R106+U106*R106</f>
        <v>274501.69999999995</v>
      </c>
      <c r="X106" s="464"/>
    </row>
    <row r="107" spans="1:24" x14ac:dyDescent="0.25">
      <c r="A107" s="82" t="s">
        <v>213</v>
      </c>
      <c r="B107" s="116" t="s">
        <v>214</v>
      </c>
      <c r="C107" s="114" t="s">
        <v>210</v>
      </c>
      <c r="D107" s="115">
        <v>1</v>
      </c>
      <c r="E107" s="93">
        <v>1545276</v>
      </c>
      <c r="F107" s="103">
        <f>D107*E107</f>
        <v>1545276</v>
      </c>
      <c r="G107" s="93">
        <v>4118435</v>
      </c>
      <c r="H107" s="103">
        <f>D107*G107</f>
        <v>4118435</v>
      </c>
      <c r="I107" s="103">
        <f>E107*D107+G107*D107</f>
        <v>5663711</v>
      </c>
      <c r="J107" s="441"/>
      <c r="K107" s="369">
        <v>0.9</v>
      </c>
      <c r="L107" s="358">
        <v>1545276</v>
      </c>
      <c r="M107" s="362">
        <f>K107*L107</f>
        <v>1390748.4000000001</v>
      </c>
      <c r="N107" s="358">
        <v>4118435</v>
      </c>
      <c r="O107" s="362">
        <f>K107*N107</f>
        <v>3706591.5</v>
      </c>
      <c r="P107" s="362">
        <f>L107*K107+N107*K107</f>
        <v>5097339.9000000004</v>
      </c>
      <c r="Q107" s="473"/>
      <c r="R107" s="327">
        <f t="shared" si="28"/>
        <v>9.9999999999999978E-2</v>
      </c>
      <c r="S107" s="358">
        <v>1545276</v>
      </c>
      <c r="T107" s="362">
        <f>R107*S107</f>
        <v>154527.59999999998</v>
      </c>
      <c r="U107" s="358">
        <v>4118435</v>
      </c>
      <c r="V107" s="362">
        <f>R107*U107</f>
        <v>411843.49999999988</v>
      </c>
      <c r="W107" s="362">
        <f>S107*R107+U107*R107</f>
        <v>566371.09999999986</v>
      </c>
      <c r="X107" s="464"/>
    </row>
    <row r="108" spans="1:24" x14ac:dyDescent="0.25">
      <c r="A108" s="82" t="s">
        <v>215</v>
      </c>
      <c r="B108" s="116" t="s">
        <v>216</v>
      </c>
      <c r="C108" s="114" t="s">
        <v>210</v>
      </c>
      <c r="D108" s="115">
        <v>1</v>
      </c>
      <c r="E108" s="93">
        <v>350163</v>
      </c>
      <c r="F108" s="103">
        <f>D108*E108</f>
        <v>350163</v>
      </c>
      <c r="G108" s="93">
        <v>739197</v>
      </c>
      <c r="H108" s="103">
        <f>D108*G108</f>
        <v>739197</v>
      </c>
      <c r="I108" s="103">
        <f>E108*D108+G108*D108</f>
        <v>1089360</v>
      </c>
      <c r="J108" s="441"/>
      <c r="K108" s="369">
        <v>0.9</v>
      </c>
      <c r="L108" s="358">
        <v>350163</v>
      </c>
      <c r="M108" s="362">
        <f>K108*L108</f>
        <v>315146.7</v>
      </c>
      <c r="N108" s="358">
        <v>739197</v>
      </c>
      <c r="O108" s="362">
        <f>K108*N108</f>
        <v>665277.30000000005</v>
      </c>
      <c r="P108" s="362">
        <f>L108*K108+N108*K108</f>
        <v>980424</v>
      </c>
      <c r="Q108" s="473"/>
      <c r="R108" s="327">
        <f t="shared" si="28"/>
        <v>9.9999999999999978E-2</v>
      </c>
      <c r="S108" s="358">
        <v>350163</v>
      </c>
      <c r="T108" s="362">
        <f>R108*S108</f>
        <v>35016.299999999996</v>
      </c>
      <c r="U108" s="358">
        <v>739197</v>
      </c>
      <c r="V108" s="362">
        <f>R108*U108</f>
        <v>73919.699999999983</v>
      </c>
      <c r="W108" s="362">
        <f>S108*R108+U108*R108</f>
        <v>108935.99999999997</v>
      </c>
      <c r="X108" s="464"/>
    </row>
    <row r="109" spans="1:24" x14ac:dyDescent="0.25">
      <c r="A109" s="108" t="s">
        <v>217</v>
      </c>
      <c r="B109" s="109" t="s">
        <v>218</v>
      </c>
      <c r="C109" s="110"/>
      <c r="D109" s="111"/>
      <c r="E109" s="112"/>
      <c r="F109" s="28">
        <f>SUM(F110:F193)</f>
        <v>5616180.5999999996</v>
      </c>
      <c r="G109" s="27"/>
      <c r="H109" s="28">
        <f>SUM(H110:H193)</f>
        <v>6748516.6519999988</v>
      </c>
      <c r="I109" s="28">
        <f>SUM(I110:I193)</f>
        <v>12364697.252000006</v>
      </c>
      <c r="J109" s="450"/>
      <c r="K109" s="366"/>
      <c r="L109" s="367"/>
      <c r="M109" s="368">
        <f>SUM(M110:M193)</f>
        <v>3134783.2</v>
      </c>
      <c r="N109" s="370"/>
      <c r="O109" s="368">
        <f>SUM(O110:O193)</f>
        <v>4057917.0799999987</v>
      </c>
      <c r="P109" s="368">
        <f>SUM(P110:P193)</f>
        <v>7192700.2799999984</v>
      </c>
      <c r="Q109" s="482"/>
      <c r="R109" s="327">
        <f t="shared" si="28"/>
        <v>0</v>
      </c>
      <c r="S109" s="367"/>
      <c r="T109" s="368">
        <f>SUM(T110:T193)</f>
        <v>2481397.4</v>
      </c>
      <c r="U109" s="370"/>
      <c r="V109" s="368">
        <f>SUM(V110:V193)</f>
        <v>2690599.5720000006</v>
      </c>
      <c r="W109" s="368">
        <f>SUM(W110:W193)</f>
        <v>5171996.9719999991</v>
      </c>
      <c r="X109" s="464"/>
    </row>
    <row r="110" spans="1:24" x14ac:dyDescent="0.25">
      <c r="A110" s="36" t="s">
        <v>219</v>
      </c>
      <c r="B110" s="117" t="s">
        <v>220</v>
      </c>
      <c r="C110" s="118" t="s">
        <v>196</v>
      </c>
      <c r="D110" s="119">
        <v>1</v>
      </c>
      <c r="E110" s="40">
        <v>50304</v>
      </c>
      <c r="F110" s="35">
        <f t="shared" ref="F110:F173" si="29">D110*E110</f>
        <v>50304</v>
      </c>
      <c r="G110" s="40">
        <v>0</v>
      </c>
      <c r="H110" s="35">
        <f>G110*D110</f>
        <v>0</v>
      </c>
      <c r="I110" s="35">
        <f t="shared" ref="I110:I119" si="30">E110*D110+G110*D110</f>
        <v>50304</v>
      </c>
      <c r="J110" s="441"/>
      <c r="K110" s="371"/>
      <c r="L110" s="328">
        <v>50304</v>
      </c>
      <c r="M110" s="329">
        <f t="shared" ref="M110:M173" si="31">K110*L110</f>
        <v>0</v>
      </c>
      <c r="N110" s="328">
        <v>0</v>
      </c>
      <c r="O110" s="329">
        <f>N110*K110</f>
        <v>0</v>
      </c>
      <c r="P110" s="329">
        <f t="shared" ref="P110:P119" si="32">L110*K110+N110*K110</f>
        <v>0</v>
      </c>
      <c r="Q110" s="473"/>
      <c r="R110" s="327">
        <f t="shared" si="28"/>
        <v>1</v>
      </c>
      <c r="S110" s="328">
        <v>50304</v>
      </c>
      <c r="T110" s="329">
        <f t="shared" ref="T110:T173" si="33">R110*S110</f>
        <v>50304</v>
      </c>
      <c r="U110" s="328">
        <v>0</v>
      </c>
      <c r="V110" s="329">
        <f>U110*R110</f>
        <v>0</v>
      </c>
      <c r="W110" s="329">
        <f t="shared" ref="W110:W119" si="34">S110*R110+U110*R110</f>
        <v>50304</v>
      </c>
      <c r="X110" s="464"/>
    </row>
    <row r="111" spans="1:24" x14ac:dyDescent="0.25">
      <c r="A111" s="36" t="s">
        <v>221</v>
      </c>
      <c r="B111" s="117" t="s">
        <v>222</v>
      </c>
      <c r="C111" s="118" t="s">
        <v>170</v>
      </c>
      <c r="D111" s="119">
        <v>4</v>
      </c>
      <c r="E111" s="40">
        <v>5502</v>
      </c>
      <c r="F111" s="35">
        <f t="shared" si="29"/>
        <v>22008</v>
      </c>
      <c r="G111" s="40">
        <v>36625.68</v>
      </c>
      <c r="H111" s="35">
        <f t="shared" ref="H111:H174" si="35">D111*G111</f>
        <v>146502.72</v>
      </c>
      <c r="I111" s="35">
        <f t="shared" si="30"/>
        <v>168510.72</v>
      </c>
      <c r="J111" s="441"/>
      <c r="K111" s="371">
        <v>3</v>
      </c>
      <c r="L111" s="328">
        <v>5502</v>
      </c>
      <c r="M111" s="329">
        <f t="shared" si="31"/>
        <v>16506</v>
      </c>
      <c r="N111" s="328">
        <v>36625.68</v>
      </c>
      <c r="O111" s="329">
        <f t="shared" ref="O111:O174" si="36">K111*N111</f>
        <v>109877.04000000001</v>
      </c>
      <c r="P111" s="329">
        <f t="shared" si="32"/>
        <v>126383.04000000001</v>
      </c>
      <c r="Q111" s="473"/>
      <c r="R111" s="327">
        <f t="shared" si="28"/>
        <v>1</v>
      </c>
      <c r="S111" s="328">
        <v>5502</v>
      </c>
      <c r="T111" s="329">
        <f t="shared" si="33"/>
        <v>5502</v>
      </c>
      <c r="U111" s="328">
        <v>36625.68</v>
      </c>
      <c r="V111" s="329">
        <f t="shared" ref="V111:V174" si="37">R111*U111</f>
        <v>36625.68</v>
      </c>
      <c r="W111" s="329">
        <f t="shared" si="34"/>
        <v>42127.68</v>
      </c>
      <c r="X111" s="464"/>
    </row>
    <row r="112" spans="1:24" x14ac:dyDescent="0.25">
      <c r="A112" s="36" t="s">
        <v>223</v>
      </c>
      <c r="B112" s="117" t="s">
        <v>224</v>
      </c>
      <c r="C112" s="118" t="s">
        <v>170</v>
      </c>
      <c r="D112" s="119">
        <v>4</v>
      </c>
      <c r="E112" s="40">
        <v>2358</v>
      </c>
      <c r="F112" s="35">
        <f t="shared" si="29"/>
        <v>9432</v>
      </c>
      <c r="G112" s="40">
        <v>1456</v>
      </c>
      <c r="H112" s="35">
        <f t="shared" si="35"/>
        <v>5824</v>
      </c>
      <c r="I112" s="35">
        <f t="shared" si="30"/>
        <v>15256</v>
      </c>
      <c r="J112" s="441"/>
      <c r="K112" s="371">
        <v>3</v>
      </c>
      <c r="L112" s="328">
        <v>2358</v>
      </c>
      <c r="M112" s="329">
        <f t="shared" si="31"/>
        <v>7074</v>
      </c>
      <c r="N112" s="328">
        <v>1456</v>
      </c>
      <c r="O112" s="329">
        <f t="shared" si="36"/>
        <v>4368</v>
      </c>
      <c r="P112" s="329">
        <f t="shared" si="32"/>
        <v>11442</v>
      </c>
      <c r="Q112" s="473"/>
      <c r="R112" s="327">
        <f t="shared" si="28"/>
        <v>1</v>
      </c>
      <c r="S112" s="328">
        <v>2358</v>
      </c>
      <c r="T112" s="329">
        <f t="shared" si="33"/>
        <v>2358</v>
      </c>
      <c r="U112" s="328">
        <v>1456</v>
      </c>
      <c r="V112" s="329">
        <f t="shared" si="37"/>
        <v>1456</v>
      </c>
      <c r="W112" s="329">
        <f t="shared" si="34"/>
        <v>3814</v>
      </c>
      <c r="X112" s="464"/>
    </row>
    <row r="113" spans="1:24" x14ac:dyDescent="0.25">
      <c r="A113" s="36" t="s">
        <v>225</v>
      </c>
      <c r="B113" s="117" t="s">
        <v>226</v>
      </c>
      <c r="C113" s="118" t="s">
        <v>170</v>
      </c>
      <c r="D113" s="119">
        <v>1</v>
      </c>
      <c r="E113" s="40">
        <v>5502</v>
      </c>
      <c r="F113" s="35">
        <f t="shared" si="29"/>
        <v>5502</v>
      </c>
      <c r="G113" s="40">
        <v>42033.68</v>
      </c>
      <c r="H113" s="35">
        <f t="shared" si="35"/>
        <v>42033.68</v>
      </c>
      <c r="I113" s="35">
        <f t="shared" si="30"/>
        <v>47535.68</v>
      </c>
      <c r="J113" s="441"/>
      <c r="K113" s="371"/>
      <c r="L113" s="328">
        <v>5502</v>
      </c>
      <c r="M113" s="329">
        <f t="shared" si="31"/>
        <v>0</v>
      </c>
      <c r="N113" s="328">
        <v>42033.68</v>
      </c>
      <c r="O113" s="329">
        <f t="shared" si="36"/>
        <v>0</v>
      </c>
      <c r="P113" s="329">
        <f t="shared" si="32"/>
        <v>0</v>
      </c>
      <c r="Q113" s="473"/>
      <c r="R113" s="327">
        <f t="shared" si="28"/>
        <v>1</v>
      </c>
      <c r="S113" s="328">
        <v>5502</v>
      </c>
      <c r="T113" s="329">
        <f t="shared" si="33"/>
        <v>5502</v>
      </c>
      <c r="U113" s="328">
        <v>42033.68</v>
      </c>
      <c r="V113" s="329">
        <f t="shared" si="37"/>
        <v>42033.68</v>
      </c>
      <c r="W113" s="329">
        <f t="shared" si="34"/>
        <v>47535.68</v>
      </c>
      <c r="X113" s="464"/>
    </row>
    <row r="114" spans="1:24" x14ac:dyDescent="0.25">
      <c r="A114" s="36" t="s">
        <v>227</v>
      </c>
      <c r="B114" s="117" t="s">
        <v>228</v>
      </c>
      <c r="C114" s="118" t="s">
        <v>170</v>
      </c>
      <c r="D114" s="119">
        <v>10</v>
      </c>
      <c r="E114" s="40">
        <v>524</v>
      </c>
      <c r="F114" s="35">
        <f t="shared" si="29"/>
        <v>5240</v>
      </c>
      <c r="G114" s="40">
        <v>7368.4</v>
      </c>
      <c r="H114" s="35">
        <f t="shared" si="35"/>
        <v>73684</v>
      </c>
      <c r="I114" s="35">
        <f t="shared" si="30"/>
        <v>78924</v>
      </c>
      <c r="J114" s="441"/>
      <c r="K114" s="371"/>
      <c r="L114" s="328">
        <v>524</v>
      </c>
      <c r="M114" s="329">
        <f t="shared" si="31"/>
        <v>0</v>
      </c>
      <c r="N114" s="328">
        <v>7368.4</v>
      </c>
      <c r="O114" s="329">
        <f t="shared" si="36"/>
        <v>0</v>
      </c>
      <c r="P114" s="329">
        <f t="shared" si="32"/>
        <v>0</v>
      </c>
      <c r="Q114" s="473"/>
      <c r="R114" s="327">
        <f t="shared" si="28"/>
        <v>10</v>
      </c>
      <c r="S114" s="328">
        <v>524</v>
      </c>
      <c r="T114" s="329">
        <f t="shared" si="33"/>
        <v>5240</v>
      </c>
      <c r="U114" s="328">
        <v>7368.4</v>
      </c>
      <c r="V114" s="329">
        <f t="shared" si="37"/>
        <v>73684</v>
      </c>
      <c r="W114" s="329">
        <f t="shared" si="34"/>
        <v>78924</v>
      </c>
      <c r="X114" s="464"/>
    </row>
    <row r="115" spans="1:24" x14ac:dyDescent="0.25">
      <c r="A115" s="36" t="s">
        <v>229</v>
      </c>
      <c r="B115" s="117" t="s">
        <v>230</v>
      </c>
      <c r="C115" s="118" t="s">
        <v>170</v>
      </c>
      <c r="D115" s="119">
        <v>1</v>
      </c>
      <c r="E115" s="40">
        <v>3406</v>
      </c>
      <c r="F115" s="35">
        <f t="shared" si="29"/>
        <v>3406</v>
      </c>
      <c r="G115" s="40">
        <v>14788.18</v>
      </c>
      <c r="H115" s="35">
        <f t="shared" si="35"/>
        <v>14788.18</v>
      </c>
      <c r="I115" s="35">
        <f t="shared" si="30"/>
        <v>18194.18</v>
      </c>
      <c r="J115" s="441"/>
      <c r="K115" s="371"/>
      <c r="L115" s="328">
        <v>3406</v>
      </c>
      <c r="M115" s="329">
        <f t="shared" si="31"/>
        <v>0</v>
      </c>
      <c r="N115" s="328">
        <v>14788.18</v>
      </c>
      <c r="O115" s="329">
        <f t="shared" si="36"/>
        <v>0</v>
      </c>
      <c r="P115" s="329">
        <f t="shared" si="32"/>
        <v>0</v>
      </c>
      <c r="Q115" s="473"/>
      <c r="R115" s="327">
        <f t="shared" si="28"/>
        <v>1</v>
      </c>
      <c r="S115" s="328">
        <v>3406</v>
      </c>
      <c r="T115" s="329">
        <f t="shared" si="33"/>
        <v>3406</v>
      </c>
      <c r="U115" s="328">
        <v>14788.18</v>
      </c>
      <c r="V115" s="329">
        <f t="shared" si="37"/>
        <v>14788.18</v>
      </c>
      <c r="W115" s="329">
        <f t="shared" si="34"/>
        <v>18194.18</v>
      </c>
      <c r="X115" s="464"/>
    </row>
    <row r="116" spans="1:24" x14ac:dyDescent="0.25">
      <c r="A116" s="36" t="s">
        <v>231</v>
      </c>
      <c r="B116" s="117" t="s">
        <v>232</v>
      </c>
      <c r="C116" s="118" t="s">
        <v>170</v>
      </c>
      <c r="D116" s="119">
        <v>11</v>
      </c>
      <c r="E116" s="40">
        <v>3406</v>
      </c>
      <c r="F116" s="35">
        <f t="shared" si="29"/>
        <v>37466</v>
      </c>
      <c r="G116" s="40">
        <v>6507.85</v>
      </c>
      <c r="H116" s="35">
        <f t="shared" si="35"/>
        <v>71586.350000000006</v>
      </c>
      <c r="I116" s="35">
        <f t="shared" si="30"/>
        <v>109052.35</v>
      </c>
      <c r="J116" s="441"/>
      <c r="K116" s="371">
        <v>11</v>
      </c>
      <c r="L116" s="328">
        <v>3406</v>
      </c>
      <c r="M116" s="329">
        <f t="shared" si="31"/>
        <v>37466</v>
      </c>
      <c r="N116" s="328">
        <v>6507.85</v>
      </c>
      <c r="O116" s="329">
        <f t="shared" si="36"/>
        <v>71586.350000000006</v>
      </c>
      <c r="P116" s="329">
        <f t="shared" si="32"/>
        <v>109052.35</v>
      </c>
      <c r="Q116" s="473"/>
      <c r="R116" s="327">
        <f t="shared" si="28"/>
        <v>0</v>
      </c>
      <c r="S116" s="328">
        <v>3406</v>
      </c>
      <c r="T116" s="329">
        <f t="shared" si="33"/>
        <v>0</v>
      </c>
      <c r="U116" s="328">
        <v>6507.85</v>
      </c>
      <c r="V116" s="329">
        <f t="shared" si="37"/>
        <v>0</v>
      </c>
      <c r="W116" s="329">
        <f t="shared" si="34"/>
        <v>0</v>
      </c>
      <c r="X116" s="464"/>
    </row>
    <row r="117" spans="1:24" x14ac:dyDescent="0.25">
      <c r="A117" s="36" t="s">
        <v>233</v>
      </c>
      <c r="B117" s="117" t="s">
        <v>234</v>
      </c>
      <c r="C117" s="118" t="s">
        <v>170</v>
      </c>
      <c r="D117" s="119">
        <v>4</v>
      </c>
      <c r="E117" s="40">
        <v>3406</v>
      </c>
      <c r="F117" s="35">
        <f t="shared" si="29"/>
        <v>13624</v>
      </c>
      <c r="G117" s="40">
        <v>5933.93</v>
      </c>
      <c r="H117" s="35">
        <f t="shared" si="35"/>
        <v>23735.72</v>
      </c>
      <c r="I117" s="35">
        <f t="shared" si="30"/>
        <v>37359.72</v>
      </c>
      <c r="J117" s="441"/>
      <c r="K117" s="371">
        <v>4</v>
      </c>
      <c r="L117" s="328">
        <v>3406</v>
      </c>
      <c r="M117" s="329">
        <f t="shared" si="31"/>
        <v>13624</v>
      </c>
      <c r="N117" s="328">
        <v>5933.93</v>
      </c>
      <c r="O117" s="329">
        <f t="shared" si="36"/>
        <v>23735.72</v>
      </c>
      <c r="P117" s="329">
        <f t="shared" si="32"/>
        <v>37359.72</v>
      </c>
      <c r="Q117" s="473"/>
      <c r="R117" s="327">
        <f t="shared" si="28"/>
        <v>0</v>
      </c>
      <c r="S117" s="328">
        <v>3406</v>
      </c>
      <c r="T117" s="329">
        <f t="shared" si="33"/>
        <v>0</v>
      </c>
      <c r="U117" s="328">
        <v>5933.93</v>
      </c>
      <c r="V117" s="329">
        <f t="shared" si="37"/>
        <v>0</v>
      </c>
      <c r="W117" s="329">
        <f t="shared" si="34"/>
        <v>0</v>
      </c>
      <c r="X117" s="464"/>
    </row>
    <row r="118" spans="1:24" ht="28.5" x14ac:dyDescent="0.25">
      <c r="A118" s="36" t="s">
        <v>235</v>
      </c>
      <c r="B118" s="117" t="s">
        <v>236</v>
      </c>
      <c r="C118" s="118" t="s">
        <v>170</v>
      </c>
      <c r="D118" s="119">
        <v>139</v>
      </c>
      <c r="E118" s="40">
        <v>1572</v>
      </c>
      <c r="F118" s="35">
        <f t="shared" si="29"/>
        <v>218508</v>
      </c>
      <c r="G118" s="40">
        <v>2472.34</v>
      </c>
      <c r="H118" s="35">
        <f t="shared" si="35"/>
        <v>343655.26</v>
      </c>
      <c r="I118" s="35">
        <f t="shared" si="30"/>
        <v>562163.26</v>
      </c>
      <c r="J118" s="441"/>
      <c r="K118" s="371">
        <v>50</v>
      </c>
      <c r="L118" s="328">
        <v>1572</v>
      </c>
      <c r="M118" s="329">
        <f t="shared" si="31"/>
        <v>78600</v>
      </c>
      <c r="N118" s="328">
        <v>2472.34</v>
      </c>
      <c r="O118" s="329">
        <f t="shared" si="36"/>
        <v>123617</v>
      </c>
      <c r="P118" s="329">
        <f t="shared" si="32"/>
        <v>202217</v>
      </c>
      <c r="Q118" s="473"/>
      <c r="R118" s="327">
        <f t="shared" si="28"/>
        <v>89</v>
      </c>
      <c r="S118" s="328">
        <v>1572</v>
      </c>
      <c r="T118" s="329">
        <f t="shared" si="33"/>
        <v>139908</v>
      </c>
      <c r="U118" s="328">
        <v>2472.34</v>
      </c>
      <c r="V118" s="329">
        <f t="shared" si="37"/>
        <v>220038.26</v>
      </c>
      <c r="W118" s="329">
        <f t="shared" si="34"/>
        <v>359946.26</v>
      </c>
      <c r="X118" s="464"/>
    </row>
    <row r="119" spans="1:24" x14ac:dyDescent="0.25">
      <c r="A119" s="36" t="s">
        <v>237</v>
      </c>
      <c r="B119" s="117" t="s">
        <v>238</v>
      </c>
      <c r="C119" s="118" t="s">
        <v>170</v>
      </c>
      <c r="D119" s="119">
        <v>42</v>
      </c>
      <c r="E119" s="40">
        <v>4454</v>
      </c>
      <c r="F119" s="35">
        <f t="shared" si="29"/>
        <v>187068</v>
      </c>
      <c r="G119" s="40">
        <v>37518</v>
      </c>
      <c r="H119" s="35">
        <f t="shared" si="35"/>
        <v>1575756</v>
      </c>
      <c r="I119" s="35">
        <f t="shared" si="30"/>
        <v>1762824</v>
      </c>
      <c r="J119" s="441"/>
      <c r="K119" s="371">
        <v>22</v>
      </c>
      <c r="L119" s="328">
        <v>4454</v>
      </c>
      <c r="M119" s="329">
        <f t="shared" si="31"/>
        <v>97988</v>
      </c>
      <c r="N119" s="328">
        <v>37518</v>
      </c>
      <c r="O119" s="329">
        <f t="shared" si="36"/>
        <v>825396</v>
      </c>
      <c r="P119" s="329">
        <f t="shared" si="32"/>
        <v>923384</v>
      </c>
      <c r="Q119" s="473"/>
      <c r="R119" s="327">
        <f t="shared" si="28"/>
        <v>20</v>
      </c>
      <c r="S119" s="328">
        <v>4454</v>
      </c>
      <c r="T119" s="329">
        <f t="shared" si="33"/>
        <v>89080</v>
      </c>
      <c r="U119" s="328">
        <v>37518</v>
      </c>
      <c r="V119" s="329">
        <f t="shared" si="37"/>
        <v>750360</v>
      </c>
      <c r="W119" s="329">
        <f t="shared" si="34"/>
        <v>839440</v>
      </c>
      <c r="X119" s="464"/>
    </row>
    <row r="120" spans="1:24" ht="28.5" x14ac:dyDescent="0.25">
      <c r="A120" s="36" t="s">
        <v>239</v>
      </c>
      <c r="B120" s="117" t="s">
        <v>240</v>
      </c>
      <c r="C120" s="118" t="s">
        <v>28</v>
      </c>
      <c r="D120" s="119">
        <v>16</v>
      </c>
      <c r="E120" s="120">
        <v>6550</v>
      </c>
      <c r="F120" s="35">
        <f t="shared" si="29"/>
        <v>104800</v>
      </c>
      <c r="G120" s="120">
        <v>0</v>
      </c>
      <c r="H120" s="35">
        <f t="shared" si="35"/>
        <v>0</v>
      </c>
      <c r="I120" s="35">
        <f>F120+H120</f>
        <v>104800</v>
      </c>
      <c r="J120" s="441"/>
      <c r="K120" s="371"/>
      <c r="L120" s="372">
        <v>6550</v>
      </c>
      <c r="M120" s="329">
        <f t="shared" si="31"/>
        <v>0</v>
      </c>
      <c r="N120" s="372">
        <v>0</v>
      </c>
      <c r="O120" s="329">
        <f t="shared" si="36"/>
        <v>0</v>
      </c>
      <c r="P120" s="329">
        <f>M120+O120</f>
        <v>0</v>
      </c>
      <c r="Q120" s="473"/>
      <c r="R120" s="327">
        <f t="shared" si="28"/>
        <v>16</v>
      </c>
      <c r="S120" s="372">
        <v>6550</v>
      </c>
      <c r="T120" s="329">
        <f t="shared" si="33"/>
        <v>104800</v>
      </c>
      <c r="U120" s="372">
        <v>0</v>
      </c>
      <c r="V120" s="329">
        <f t="shared" si="37"/>
        <v>0</v>
      </c>
      <c r="W120" s="329">
        <f>T120+V120</f>
        <v>104800</v>
      </c>
      <c r="X120" s="464"/>
    </row>
    <row r="121" spans="1:24" x14ac:dyDescent="0.25">
      <c r="A121" s="121" t="s">
        <v>241</v>
      </c>
      <c r="B121" s="117" t="s">
        <v>242</v>
      </c>
      <c r="C121" s="118" t="s">
        <v>243</v>
      </c>
      <c r="D121" s="119">
        <v>10</v>
      </c>
      <c r="E121" s="120">
        <v>262</v>
      </c>
      <c r="F121" s="35">
        <f t="shared" si="29"/>
        <v>2620</v>
      </c>
      <c r="G121" s="120">
        <v>165.23</v>
      </c>
      <c r="H121" s="35">
        <f t="shared" si="35"/>
        <v>1652.3</v>
      </c>
      <c r="I121" s="35">
        <f>F121+H121</f>
        <v>4272.3</v>
      </c>
      <c r="J121" s="441"/>
      <c r="K121" s="371"/>
      <c r="L121" s="372">
        <v>262</v>
      </c>
      <c r="M121" s="329">
        <f t="shared" si="31"/>
        <v>0</v>
      </c>
      <c r="N121" s="372">
        <v>165.23</v>
      </c>
      <c r="O121" s="329">
        <f t="shared" si="36"/>
        <v>0</v>
      </c>
      <c r="P121" s="329">
        <f>M121+O121</f>
        <v>0</v>
      </c>
      <c r="Q121" s="473"/>
      <c r="R121" s="327">
        <f t="shared" si="28"/>
        <v>10</v>
      </c>
      <c r="S121" s="372">
        <v>262</v>
      </c>
      <c r="T121" s="329">
        <f t="shared" si="33"/>
        <v>2620</v>
      </c>
      <c r="U121" s="372">
        <v>165.23</v>
      </c>
      <c r="V121" s="329">
        <f t="shared" si="37"/>
        <v>1652.3</v>
      </c>
      <c r="W121" s="329">
        <f>T121+V121</f>
        <v>4272.3</v>
      </c>
      <c r="X121" s="464"/>
    </row>
    <row r="122" spans="1:24" x14ac:dyDescent="0.25">
      <c r="A122" s="36" t="s">
        <v>244</v>
      </c>
      <c r="B122" s="117" t="s">
        <v>245</v>
      </c>
      <c r="C122" s="118" t="s">
        <v>170</v>
      </c>
      <c r="D122" s="119">
        <v>18</v>
      </c>
      <c r="E122" s="40">
        <v>1572</v>
      </c>
      <c r="F122" s="35">
        <f t="shared" si="29"/>
        <v>28296</v>
      </c>
      <c r="G122" s="40">
        <v>1458.34</v>
      </c>
      <c r="H122" s="35">
        <f t="shared" si="35"/>
        <v>26250.12</v>
      </c>
      <c r="I122" s="35">
        <f t="shared" ref="I122:I143" si="38">E122*D122+G122*D122</f>
        <v>54546.119999999995</v>
      </c>
      <c r="J122" s="441"/>
      <c r="K122" s="371">
        <v>5</v>
      </c>
      <c r="L122" s="328">
        <v>1572</v>
      </c>
      <c r="M122" s="329">
        <f t="shared" si="31"/>
        <v>7860</v>
      </c>
      <c r="N122" s="328">
        <v>1458.34</v>
      </c>
      <c r="O122" s="329">
        <f t="shared" si="36"/>
        <v>7291.7</v>
      </c>
      <c r="P122" s="329">
        <f t="shared" ref="P122:P143" si="39">L122*K122+N122*K122</f>
        <v>15151.7</v>
      </c>
      <c r="Q122" s="473"/>
      <c r="R122" s="327">
        <f t="shared" si="28"/>
        <v>13</v>
      </c>
      <c r="S122" s="328">
        <v>1572</v>
      </c>
      <c r="T122" s="329">
        <f t="shared" si="33"/>
        <v>20436</v>
      </c>
      <c r="U122" s="328">
        <v>1458.34</v>
      </c>
      <c r="V122" s="329">
        <f t="shared" si="37"/>
        <v>18958.419999999998</v>
      </c>
      <c r="W122" s="329">
        <f t="shared" ref="W122:W143" si="40">S122*R122+U122*R122</f>
        <v>39394.42</v>
      </c>
      <c r="X122" s="464"/>
    </row>
    <row r="123" spans="1:24" x14ac:dyDescent="0.25">
      <c r="A123" s="36" t="s">
        <v>246</v>
      </c>
      <c r="B123" s="122" t="s">
        <v>247</v>
      </c>
      <c r="C123" s="118" t="s">
        <v>170</v>
      </c>
      <c r="D123" s="119">
        <v>8</v>
      </c>
      <c r="E123" s="40">
        <v>524</v>
      </c>
      <c r="F123" s="35">
        <f t="shared" si="29"/>
        <v>4192</v>
      </c>
      <c r="G123" s="40">
        <v>8196.4</v>
      </c>
      <c r="H123" s="35">
        <f t="shared" si="35"/>
        <v>65571.199999999997</v>
      </c>
      <c r="I123" s="35">
        <f t="shared" si="38"/>
        <v>69763.199999999997</v>
      </c>
      <c r="J123" s="441"/>
      <c r="K123" s="371">
        <v>2</v>
      </c>
      <c r="L123" s="328">
        <v>524</v>
      </c>
      <c r="M123" s="329">
        <f t="shared" si="31"/>
        <v>1048</v>
      </c>
      <c r="N123" s="328">
        <v>8196.4</v>
      </c>
      <c r="O123" s="329">
        <f t="shared" si="36"/>
        <v>16392.8</v>
      </c>
      <c r="P123" s="329">
        <f t="shared" si="39"/>
        <v>17440.8</v>
      </c>
      <c r="Q123" s="473"/>
      <c r="R123" s="327">
        <f t="shared" si="28"/>
        <v>6</v>
      </c>
      <c r="S123" s="328">
        <v>524</v>
      </c>
      <c r="T123" s="329">
        <f t="shared" si="33"/>
        <v>3144</v>
      </c>
      <c r="U123" s="328">
        <v>8196.4</v>
      </c>
      <c r="V123" s="329">
        <f t="shared" si="37"/>
        <v>49178.399999999994</v>
      </c>
      <c r="W123" s="329">
        <f t="shared" si="40"/>
        <v>52322.399999999994</v>
      </c>
      <c r="X123" s="464"/>
    </row>
    <row r="124" spans="1:24" x14ac:dyDescent="0.25">
      <c r="A124" s="36" t="s">
        <v>248</v>
      </c>
      <c r="B124" s="122" t="s">
        <v>249</v>
      </c>
      <c r="C124" s="118" t="s">
        <v>170</v>
      </c>
      <c r="D124" s="119">
        <v>4</v>
      </c>
      <c r="E124" s="40">
        <v>3930</v>
      </c>
      <c r="F124" s="35">
        <f t="shared" si="29"/>
        <v>15720</v>
      </c>
      <c r="G124" s="40">
        <v>16396.07</v>
      </c>
      <c r="H124" s="35">
        <f t="shared" si="35"/>
        <v>65584.28</v>
      </c>
      <c r="I124" s="35">
        <f t="shared" si="38"/>
        <v>81304.28</v>
      </c>
      <c r="J124" s="441"/>
      <c r="K124" s="371">
        <v>2</v>
      </c>
      <c r="L124" s="328">
        <v>3930</v>
      </c>
      <c r="M124" s="329">
        <f t="shared" si="31"/>
        <v>7860</v>
      </c>
      <c r="N124" s="328">
        <v>16396.07</v>
      </c>
      <c r="O124" s="329">
        <f t="shared" si="36"/>
        <v>32792.14</v>
      </c>
      <c r="P124" s="329">
        <f t="shared" si="39"/>
        <v>40652.14</v>
      </c>
      <c r="Q124" s="473"/>
      <c r="R124" s="327">
        <f t="shared" si="28"/>
        <v>2</v>
      </c>
      <c r="S124" s="328">
        <v>3930</v>
      </c>
      <c r="T124" s="329">
        <f t="shared" si="33"/>
        <v>7860</v>
      </c>
      <c r="U124" s="328">
        <v>16396.07</v>
      </c>
      <c r="V124" s="329">
        <f t="shared" si="37"/>
        <v>32792.14</v>
      </c>
      <c r="W124" s="329">
        <f t="shared" si="40"/>
        <v>40652.14</v>
      </c>
      <c r="X124" s="464"/>
    </row>
    <row r="125" spans="1:24" x14ac:dyDescent="0.25">
      <c r="A125" s="36" t="s">
        <v>250</v>
      </c>
      <c r="B125" s="122" t="s">
        <v>251</v>
      </c>
      <c r="C125" s="118" t="s">
        <v>170</v>
      </c>
      <c r="D125" s="119">
        <v>4</v>
      </c>
      <c r="E125" s="40">
        <v>524</v>
      </c>
      <c r="F125" s="35">
        <f t="shared" si="29"/>
        <v>2096</v>
      </c>
      <c r="G125" s="40">
        <v>3129.1</v>
      </c>
      <c r="H125" s="35">
        <f t="shared" si="35"/>
        <v>12516.4</v>
      </c>
      <c r="I125" s="35">
        <f t="shared" si="38"/>
        <v>14612.4</v>
      </c>
      <c r="J125" s="441"/>
      <c r="K125" s="371"/>
      <c r="L125" s="328">
        <v>524</v>
      </c>
      <c r="M125" s="329">
        <f t="shared" si="31"/>
        <v>0</v>
      </c>
      <c r="N125" s="328">
        <v>3129.1</v>
      </c>
      <c r="O125" s="329">
        <f t="shared" si="36"/>
        <v>0</v>
      </c>
      <c r="P125" s="329">
        <f t="shared" si="39"/>
        <v>0</v>
      </c>
      <c r="Q125" s="473"/>
      <c r="R125" s="327">
        <f t="shared" si="28"/>
        <v>4</v>
      </c>
      <c r="S125" s="328">
        <v>524</v>
      </c>
      <c r="T125" s="329">
        <f t="shared" si="33"/>
        <v>2096</v>
      </c>
      <c r="U125" s="328">
        <v>3129.1</v>
      </c>
      <c r="V125" s="329">
        <f t="shared" si="37"/>
        <v>12516.4</v>
      </c>
      <c r="W125" s="329">
        <f t="shared" si="40"/>
        <v>14612.4</v>
      </c>
      <c r="X125" s="464"/>
    </row>
    <row r="126" spans="1:24" x14ac:dyDescent="0.25">
      <c r="A126" s="36" t="s">
        <v>252</v>
      </c>
      <c r="B126" s="122" t="s">
        <v>253</v>
      </c>
      <c r="C126" s="118" t="s">
        <v>170</v>
      </c>
      <c r="D126" s="119">
        <v>2</v>
      </c>
      <c r="E126" s="40">
        <v>3930</v>
      </c>
      <c r="F126" s="35">
        <f t="shared" si="29"/>
        <v>7860</v>
      </c>
      <c r="G126" s="40">
        <v>11731.38</v>
      </c>
      <c r="H126" s="35">
        <f t="shared" si="35"/>
        <v>23462.76</v>
      </c>
      <c r="I126" s="35">
        <f t="shared" si="38"/>
        <v>31322.76</v>
      </c>
      <c r="J126" s="441"/>
      <c r="K126" s="371"/>
      <c r="L126" s="328">
        <v>3930</v>
      </c>
      <c r="M126" s="329">
        <f t="shared" si="31"/>
        <v>0</v>
      </c>
      <c r="N126" s="328">
        <v>11731.38</v>
      </c>
      <c r="O126" s="329">
        <f t="shared" si="36"/>
        <v>0</v>
      </c>
      <c r="P126" s="329">
        <f t="shared" si="39"/>
        <v>0</v>
      </c>
      <c r="Q126" s="473"/>
      <c r="R126" s="327">
        <f t="shared" si="28"/>
        <v>2</v>
      </c>
      <c r="S126" s="328">
        <v>3930</v>
      </c>
      <c r="T126" s="329">
        <f t="shared" si="33"/>
        <v>7860</v>
      </c>
      <c r="U126" s="328">
        <v>11731.38</v>
      </c>
      <c r="V126" s="329">
        <f t="shared" si="37"/>
        <v>23462.76</v>
      </c>
      <c r="W126" s="329">
        <f t="shared" si="40"/>
        <v>31322.76</v>
      </c>
      <c r="X126" s="464"/>
    </row>
    <row r="127" spans="1:24" x14ac:dyDescent="0.25">
      <c r="A127" s="36" t="s">
        <v>254</v>
      </c>
      <c r="B127" s="117" t="s">
        <v>255</v>
      </c>
      <c r="C127" s="118" t="s">
        <v>170</v>
      </c>
      <c r="D127" s="119">
        <v>4</v>
      </c>
      <c r="E127" s="40">
        <v>1310</v>
      </c>
      <c r="F127" s="35">
        <f t="shared" si="29"/>
        <v>5240</v>
      </c>
      <c r="G127" s="40">
        <v>833.51</v>
      </c>
      <c r="H127" s="35">
        <f t="shared" si="35"/>
        <v>3334.04</v>
      </c>
      <c r="I127" s="35">
        <f t="shared" si="38"/>
        <v>8574.0400000000009</v>
      </c>
      <c r="J127" s="441"/>
      <c r="K127" s="371">
        <v>4</v>
      </c>
      <c r="L127" s="328">
        <v>1310</v>
      </c>
      <c r="M127" s="329">
        <f t="shared" si="31"/>
        <v>5240</v>
      </c>
      <c r="N127" s="328">
        <v>833.51</v>
      </c>
      <c r="O127" s="329">
        <f t="shared" si="36"/>
        <v>3334.04</v>
      </c>
      <c r="P127" s="329">
        <f t="shared" si="39"/>
        <v>8574.0400000000009</v>
      </c>
      <c r="Q127" s="473"/>
      <c r="R127" s="327">
        <f t="shared" si="28"/>
        <v>0</v>
      </c>
      <c r="S127" s="328">
        <v>1310</v>
      </c>
      <c r="T127" s="329">
        <f t="shared" si="33"/>
        <v>0</v>
      </c>
      <c r="U127" s="328">
        <v>833.51</v>
      </c>
      <c r="V127" s="329">
        <f t="shared" si="37"/>
        <v>0</v>
      </c>
      <c r="W127" s="329">
        <f t="shared" si="40"/>
        <v>0</v>
      </c>
      <c r="X127" s="464"/>
    </row>
    <row r="128" spans="1:24" x14ac:dyDescent="0.25">
      <c r="A128" s="36" t="s">
        <v>256</v>
      </c>
      <c r="B128" s="117" t="s">
        <v>257</v>
      </c>
      <c r="C128" s="118" t="s">
        <v>170</v>
      </c>
      <c r="D128" s="119">
        <v>4</v>
      </c>
      <c r="E128" s="40">
        <v>4192</v>
      </c>
      <c r="F128" s="35">
        <f t="shared" si="29"/>
        <v>16768</v>
      </c>
      <c r="G128" s="40">
        <v>15047.76</v>
      </c>
      <c r="H128" s="35">
        <f t="shared" si="35"/>
        <v>60191.040000000001</v>
      </c>
      <c r="I128" s="35">
        <f t="shared" si="38"/>
        <v>76959.040000000008</v>
      </c>
      <c r="J128" s="441"/>
      <c r="K128" s="371">
        <v>4</v>
      </c>
      <c r="L128" s="328">
        <v>4192</v>
      </c>
      <c r="M128" s="329">
        <f t="shared" si="31"/>
        <v>16768</v>
      </c>
      <c r="N128" s="328">
        <v>15047.76</v>
      </c>
      <c r="O128" s="329">
        <f t="shared" si="36"/>
        <v>60191.040000000001</v>
      </c>
      <c r="P128" s="329">
        <f t="shared" si="39"/>
        <v>76959.040000000008</v>
      </c>
      <c r="Q128" s="473"/>
      <c r="R128" s="327">
        <f t="shared" si="28"/>
        <v>0</v>
      </c>
      <c r="S128" s="328">
        <v>4192</v>
      </c>
      <c r="T128" s="329">
        <f t="shared" si="33"/>
        <v>0</v>
      </c>
      <c r="U128" s="328">
        <v>15047.76</v>
      </c>
      <c r="V128" s="329">
        <f t="shared" si="37"/>
        <v>0</v>
      </c>
      <c r="W128" s="329">
        <f t="shared" si="40"/>
        <v>0</v>
      </c>
      <c r="X128" s="464"/>
    </row>
    <row r="129" spans="1:24" x14ac:dyDescent="0.25">
      <c r="A129" s="36" t="s">
        <v>258</v>
      </c>
      <c r="B129" s="117" t="s">
        <v>259</v>
      </c>
      <c r="C129" s="118" t="s">
        <v>170</v>
      </c>
      <c r="D129" s="119">
        <v>4</v>
      </c>
      <c r="E129" s="40">
        <v>393</v>
      </c>
      <c r="F129" s="35">
        <f t="shared" si="29"/>
        <v>1572</v>
      </c>
      <c r="G129" s="40">
        <v>3672.55</v>
      </c>
      <c r="H129" s="35">
        <f t="shared" si="35"/>
        <v>14690.2</v>
      </c>
      <c r="I129" s="35">
        <f t="shared" si="38"/>
        <v>16262.2</v>
      </c>
      <c r="J129" s="441"/>
      <c r="K129" s="371"/>
      <c r="L129" s="328">
        <v>393</v>
      </c>
      <c r="M129" s="329">
        <f t="shared" si="31"/>
        <v>0</v>
      </c>
      <c r="N129" s="328">
        <v>3672.55</v>
      </c>
      <c r="O129" s="329">
        <f t="shared" si="36"/>
        <v>0</v>
      </c>
      <c r="P129" s="329">
        <f t="shared" si="39"/>
        <v>0</v>
      </c>
      <c r="Q129" s="473"/>
      <c r="R129" s="327">
        <f t="shared" si="28"/>
        <v>4</v>
      </c>
      <c r="S129" s="328">
        <v>393</v>
      </c>
      <c r="T129" s="329">
        <f t="shared" si="33"/>
        <v>1572</v>
      </c>
      <c r="U129" s="328">
        <v>3672.55</v>
      </c>
      <c r="V129" s="329">
        <f t="shared" si="37"/>
        <v>14690.2</v>
      </c>
      <c r="W129" s="329">
        <f t="shared" si="40"/>
        <v>16262.2</v>
      </c>
      <c r="X129" s="464"/>
    </row>
    <row r="130" spans="1:24" x14ac:dyDescent="0.25">
      <c r="A130" s="36" t="s">
        <v>260</v>
      </c>
      <c r="B130" s="117" t="s">
        <v>261</v>
      </c>
      <c r="C130" s="118" t="s">
        <v>170</v>
      </c>
      <c r="D130" s="119">
        <v>4</v>
      </c>
      <c r="E130" s="40">
        <v>393</v>
      </c>
      <c r="F130" s="35">
        <f t="shared" si="29"/>
        <v>1572</v>
      </c>
      <c r="G130" s="40">
        <v>1027</v>
      </c>
      <c r="H130" s="35">
        <f t="shared" si="35"/>
        <v>4108</v>
      </c>
      <c r="I130" s="35">
        <f t="shared" si="38"/>
        <v>5680</v>
      </c>
      <c r="J130" s="441"/>
      <c r="K130" s="371">
        <v>4</v>
      </c>
      <c r="L130" s="328">
        <v>393</v>
      </c>
      <c r="M130" s="329">
        <f t="shared" si="31"/>
        <v>1572</v>
      </c>
      <c r="N130" s="328">
        <v>1027</v>
      </c>
      <c r="O130" s="329">
        <f t="shared" si="36"/>
        <v>4108</v>
      </c>
      <c r="P130" s="329">
        <f t="shared" si="39"/>
        <v>5680</v>
      </c>
      <c r="Q130" s="473"/>
      <c r="R130" s="327">
        <f t="shared" si="28"/>
        <v>0</v>
      </c>
      <c r="S130" s="328">
        <v>393</v>
      </c>
      <c r="T130" s="329">
        <f t="shared" si="33"/>
        <v>0</v>
      </c>
      <c r="U130" s="328">
        <v>1027</v>
      </c>
      <c r="V130" s="329">
        <f t="shared" si="37"/>
        <v>0</v>
      </c>
      <c r="W130" s="329">
        <f t="shared" si="40"/>
        <v>0</v>
      </c>
      <c r="X130" s="464"/>
    </row>
    <row r="131" spans="1:24" x14ac:dyDescent="0.25">
      <c r="A131" s="36" t="s">
        <v>262</v>
      </c>
      <c r="B131" s="117" t="s">
        <v>263</v>
      </c>
      <c r="C131" s="118" t="s">
        <v>170</v>
      </c>
      <c r="D131" s="119">
        <v>22</v>
      </c>
      <c r="E131" s="40">
        <v>3406</v>
      </c>
      <c r="F131" s="35">
        <f t="shared" si="29"/>
        <v>74932</v>
      </c>
      <c r="G131" s="40">
        <v>1774.5</v>
      </c>
      <c r="H131" s="35">
        <f t="shared" si="35"/>
        <v>39039</v>
      </c>
      <c r="I131" s="35">
        <f t="shared" si="38"/>
        <v>113971</v>
      </c>
      <c r="J131" s="441"/>
      <c r="K131" s="371">
        <v>20</v>
      </c>
      <c r="L131" s="328">
        <v>3406</v>
      </c>
      <c r="M131" s="329">
        <f t="shared" si="31"/>
        <v>68120</v>
      </c>
      <c r="N131" s="328">
        <v>1774.5</v>
      </c>
      <c r="O131" s="329">
        <f t="shared" si="36"/>
        <v>35490</v>
      </c>
      <c r="P131" s="329">
        <f t="shared" si="39"/>
        <v>103610</v>
      </c>
      <c r="Q131" s="473"/>
      <c r="R131" s="327">
        <f t="shared" si="28"/>
        <v>2</v>
      </c>
      <c r="S131" s="328">
        <v>3406</v>
      </c>
      <c r="T131" s="329">
        <f t="shared" si="33"/>
        <v>6812</v>
      </c>
      <c r="U131" s="328">
        <v>1774.5</v>
      </c>
      <c r="V131" s="329">
        <f t="shared" si="37"/>
        <v>3549</v>
      </c>
      <c r="W131" s="329">
        <f t="shared" si="40"/>
        <v>10361</v>
      </c>
      <c r="X131" s="464"/>
    </row>
    <row r="132" spans="1:24" ht="28.5" x14ac:dyDescent="0.25">
      <c r="A132" s="36" t="s">
        <v>264</v>
      </c>
      <c r="B132" s="117" t="s">
        <v>265</v>
      </c>
      <c r="C132" s="118" t="s">
        <v>170</v>
      </c>
      <c r="D132" s="119">
        <v>10</v>
      </c>
      <c r="E132" s="40">
        <v>1572</v>
      </c>
      <c r="F132" s="35">
        <f t="shared" si="29"/>
        <v>15720</v>
      </c>
      <c r="G132" s="40">
        <v>478.4</v>
      </c>
      <c r="H132" s="35">
        <f t="shared" si="35"/>
        <v>4784</v>
      </c>
      <c r="I132" s="35">
        <f t="shared" si="38"/>
        <v>20504</v>
      </c>
      <c r="J132" s="441"/>
      <c r="K132" s="371">
        <v>1</v>
      </c>
      <c r="L132" s="328">
        <v>1572</v>
      </c>
      <c r="M132" s="329">
        <f t="shared" si="31"/>
        <v>1572</v>
      </c>
      <c r="N132" s="328">
        <v>478.4</v>
      </c>
      <c r="O132" s="329">
        <f t="shared" si="36"/>
        <v>478.4</v>
      </c>
      <c r="P132" s="329">
        <f t="shared" si="39"/>
        <v>2050.4</v>
      </c>
      <c r="Q132" s="473"/>
      <c r="R132" s="327">
        <f t="shared" si="28"/>
        <v>9</v>
      </c>
      <c r="S132" s="328">
        <v>1572</v>
      </c>
      <c r="T132" s="329">
        <f t="shared" si="33"/>
        <v>14148</v>
      </c>
      <c r="U132" s="328">
        <v>478.4</v>
      </c>
      <c r="V132" s="329">
        <f t="shared" si="37"/>
        <v>4305.5999999999995</v>
      </c>
      <c r="W132" s="329">
        <f t="shared" si="40"/>
        <v>18453.599999999999</v>
      </c>
      <c r="X132" s="464"/>
    </row>
    <row r="133" spans="1:24" ht="28.5" x14ac:dyDescent="0.25">
      <c r="A133" s="36" t="s">
        <v>266</v>
      </c>
      <c r="B133" s="117" t="s">
        <v>267</v>
      </c>
      <c r="C133" s="118" t="s">
        <v>170</v>
      </c>
      <c r="D133" s="119">
        <v>9</v>
      </c>
      <c r="E133" s="40">
        <v>1572</v>
      </c>
      <c r="F133" s="35">
        <f t="shared" si="29"/>
        <v>14148</v>
      </c>
      <c r="G133" s="40">
        <v>478.4</v>
      </c>
      <c r="H133" s="35">
        <f t="shared" si="35"/>
        <v>4305.5999999999995</v>
      </c>
      <c r="I133" s="35">
        <f t="shared" si="38"/>
        <v>18453.599999999999</v>
      </c>
      <c r="J133" s="441"/>
      <c r="K133" s="371">
        <v>5</v>
      </c>
      <c r="L133" s="328">
        <v>1572</v>
      </c>
      <c r="M133" s="329">
        <f t="shared" si="31"/>
        <v>7860</v>
      </c>
      <c r="N133" s="328">
        <v>478.4</v>
      </c>
      <c r="O133" s="329">
        <f t="shared" si="36"/>
        <v>2392</v>
      </c>
      <c r="P133" s="329">
        <f t="shared" si="39"/>
        <v>10252</v>
      </c>
      <c r="Q133" s="473"/>
      <c r="R133" s="327">
        <f t="shared" si="28"/>
        <v>4</v>
      </c>
      <c r="S133" s="328">
        <v>1572</v>
      </c>
      <c r="T133" s="329">
        <f t="shared" si="33"/>
        <v>6288</v>
      </c>
      <c r="U133" s="328">
        <v>478.4</v>
      </c>
      <c r="V133" s="329">
        <f t="shared" si="37"/>
        <v>1913.6</v>
      </c>
      <c r="W133" s="329">
        <f t="shared" si="40"/>
        <v>8201.6</v>
      </c>
      <c r="X133" s="464"/>
    </row>
    <row r="134" spans="1:24" ht="28.5" x14ac:dyDescent="0.25">
      <c r="A134" s="36" t="s">
        <v>268</v>
      </c>
      <c r="B134" s="117" t="s">
        <v>269</v>
      </c>
      <c r="C134" s="118" t="s">
        <v>170</v>
      </c>
      <c r="D134" s="119">
        <v>9</v>
      </c>
      <c r="E134" s="40">
        <v>1572</v>
      </c>
      <c r="F134" s="35">
        <f t="shared" si="29"/>
        <v>14148</v>
      </c>
      <c r="G134" s="40">
        <v>478.4</v>
      </c>
      <c r="H134" s="35">
        <f t="shared" si="35"/>
        <v>4305.5999999999995</v>
      </c>
      <c r="I134" s="35">
        <f t="shared" si="38"/>
        <v>18453.599999999999</v>
      </c>
      <c r="J134" s="441"/>
      <c r="K134" s="371">
        <v>5</v>
      </c>
      <c r="L134" s="328">
        <v>1572</v>
      </c>
      <c r="M134" s="329">
        <f t="shared" si="31"/>
        <v>7860</v>
      </c>
      <c r="N134" s="328">
        <v>478.4</v>
      </c>
      <c r="O134" s="329">
        <f t="shared" si="36"/>
        <v>2392</v>
      </c>
      <c r="P134" s="329">
        <f t="shared" si="39"/>
        <v>10252</v>
      </c>
      <c r="Q134" s="473"/>
      <c r="R134" s="327">
        <f t="shared" si="28"/>
        <v>4</v>
      </c>
      <c r="S134" s="328">
        <v>1572</v>
      </c>
      <c r="T134" s="329">
        <f t="shared" si="33"/>
        <v>6288</v>
      </c>
      <c r="U134" s="328">
        <v>478.4</v>
      </c>
      <c r="V134" s="329">
        <f t="shared" si="37"/>
        <v>1913.6</v>
      </c>
      <c r="W134" s="329">
        <f t="shared" si="40"/>
        <v>8201.6</v>
      </c>
      <c r="X134" s="464"/>
    </row>
    <row r="135" spans="1:24" x14ac:dyDescent="0.25">
      <c r="A135" s="36" t="s">
        <v>270</v>
      </c>
      <c r="B135" s="117" t="s">
        <v>271</v>
      </c>
      <c r="C135" s="118" t="s">
        <v>170</v>
      </c>
      <c r="D135" s="119">
        <v>54</v>
      </c>
      <c r="E135" s="40">
        <v>1572</v>
      </c>
      <c r="F135" s="35">
        <f t="shared" si="29"/>
        <v>84888</v>
      </c>
      <c r="G135" s="40">
        <v>351</v>
      </c>
      <c r="H135" s="35">
        <f t="shared" si="35"/>
        <v>18954</v>
      </c>
      <c r="I135" s="35">
        <f t="shared" si="38"/>
        <v>103842</v>
      </c>
      <c r="J135" s="441"/>
      <c r="K135" s="371">
        <v>30</v>
      </c>
      <c r="L135" s="328">
        <v>1572</v>
      </c>
      <c r="M135" s="329">
        <f t="shared" si="31"/>
        <v>47160</v>
      </c>
      <c r="N135" s="328">
        <v>351</v>
      </c>
      <c r="O135" s="329">
        <f t="shared" si="36"/>
        <v>10530</v>
      </c>
      <c r="P135" s="329">
        <f t="shared" si="39"/>
        <v>57690</v>
      </c>
      <c r="Q135" s="473"/>
      <c r="R135" s="327">
        <f t="shared" si="28"/>
        <v>24</v>
      </c>
      <c r="S135" s="328">
        <v>1572</v>
      </c>
      <c r="T135" s="329">
        <f t="shared" si="33"/>
        <v>37728</v>
      </c>
      <c r="U135" s="328">
        <v>351</v>
      </c>
      <c r="V135" s="329">
        <f t="shared" si="37"/>
        <v>8424</v>
      </c>
      <c r="W135" s="329">
        <f t="shared" si="40"/>
        <v>46152</v>
      </c>
      <c r="X135" s="464"/>
    </row>
    <row r="136" spans="1:24" x14ac:dyDescent="0.25">
      <c r="A136" s="36" t="s">
        <v>272</v>
      </c>
      <c r="B136" s="117" t="s">
        <v>273</v>
      </c>
      <c r="C136" s="118" t="s">
        <v>170</v>
      </c>
      <c r="D136" s="119">
        <v>30</v>
      </c>
      <c r="E136" s="40">
        <v>1572</v>
      </c>
      <c r="F136" s="35">
        <f t="shared" si="29"/>
        <v>47160</v>
      </c>
      <c r="G136" s="40">
        <v>708.55</v>
      </c>
      <c r="H136" s="35">
        <f t="shared" si="35"/>
        <v>21256.5</v>
      </c>
      <c r="I136" s="35">
        <f t="shared" si="38"/>
        <v>68416.5</v>
      </c>
      <c r="J136" s="441"/>
      <c r="K136" s="371">
        <v>30</v>
      </c>
      <c r="L136" s="328">
        <v>1572</v>
      </c>
      <c r="M136" s="329">
        <f t="shared" si="31"/>
        <v>47160</v>
      </c>
      <c r="N136" s="328">
        <v>708.55</v>
      </c>
      <c r="O136" s="329">
        <f t="shared" si="36"/>
        <v>21256.5</v>
      </c>
      <c r="P136" s="329">
        <f t="shared" si="39"/>
        <v>68416.5</v>
      </c>
      <c r="Q136" s="473"/>
      <c r="R136" s="327">
        <f t="shared" si="28"/>
        <v>0</v>
      </c>
      <c r="S136" s="328">
        <v>1572</v>
      </c>
      <c r="T136" s="329">
        <f t="shared" si="33"/>
        <v>0</v>
      </c>
      <c r="U136" s="328">
        <v>708.55</v>
      </c>
      <c r="V136" s="329">
        <f t="shared" si="37"/>
        <v>0</v>
      </c>
      <c r="W136" s="329">
        <f t="shared" si="40"/>
        <v>0</v>
      </c>
      <c r="X136" s="464"/>
    </row>
    <row r="137" spans="1:24" ht="28.5" x14ac:dyDescent="0.25">
      <c r="A137" s="36" t="s">
        <v>274</v>
      </c>
      <c r="B137" s="117" t="s">
        <v>275</v>
      </c>
      <c r="C137" s="118" t="s">
        <v>170</v>
      </c>
      <c r="D137" s="119">
        <v>39</v>
      </c>
      <c r="E137" s="40">
        <v>1572</v>
      </c>
      <c r="F137" s="35">
        <f t="shared" si="29"/>
        <v>61308</v>
      </c>
      <c r="G137" s="40">
        <v>852.8</v>
      </c>
      <c r="H137" s="35">
        <f t="shared" si="35"/>
        <v>33259.199999999997</v>
      </c>
      <c r="I137" s="35">
        <f t="shared" si="38"/>
        <v>94567.2</v>
      </c>
      <c r="J137" s="441"/>
      <c r="K137" s="371">
        <v>30</v>
      </c>
      <c r="L137" s="328">
        <v>1572</v>
      </c>
      <c r="M137" s="329">
        <f t="shared" si="31"/>
        <v>47160</v>
      </c>
      <c r="N137" s="328">
        <v>852.8</v>
      </c>
      <c r="O137" s="329">
        <f t="shared" si="36"/>
        <v>25584</v>
      </c>
      <c r="P137" s="329">
        <f t="shared" si="39"/>
        <v>72744</v>
      </c>
      <c r="Q137" s="473"/>
      <c r="R137" s="327">
        <f t="shared" si="28"/>
        <v>9</v>
      </c>
      <c r="S137" s="328">
        <v>1572</v>
      </c>
      <c r="T137" s="329">
        <f t="shared" si="33"/>
        <v>14148</v>
      </c>
      <c r="U137" s="328">
        <v>852.8</v>
      </c>
      <c r="V137" s="329">
        <f t="shared" si="37"/>
        <v>7675.2</v>
      </c>
      <c r="W137" s="329">
        <f t="shared" si="40"/>
        <v>21823.200000000001</v>
      </c>
      <c r="X137" s="464"/>
    </row>
    <row r="138" spans="1:24" x14ac:dyDescent="0.25">
      <c r="A138" s="121" t="s">
        <v>276</v>
      </c>
      <c r="B138" s="117" t="s">
        <v>277</v>
      </c>
      <c r="C138" s="118" t="s">
        <v>170</v>
      </c>
      <c r="D138" s="119">
        <v>100</v>
      </c>
      <c r="E138" s="120">
        <v>6.5500000000000007</v>
      </c>
      <c r="F138" s="35">
        <f t="shared" si="29"/>
        <v>655.00000000000011</v>
      </c>
      <c r="G138" s="120">
        <v>2.3660000000000001</v>
      </c>
      <c r="H138" s="35">
        <f t="shared" si="35"/>
        <v>236.60000000000002</v>
      </c>
      <c r="I138" s="35">
        <f t="shared" si="38"/>
        <v>891.60000000000014</v>
      </c>
      <c r="J138" s="441"/>
      <c r="K138" s="371"/>
      <c r="L138" s="372">
        <v>6.5500000000000007</v>
      </c>
      <c r="M138" s="329">
        <f t="shared" si="31"/>
        <v>0</v>
      </c>
      <c r="N138" s="372">
        <v>2.3660000000000001</v>
      </c>
      <c r="O138" s="329">
        <f t="shared" si="36"/>
        <v>0</v>
      </c>
      <c r="P138" s="329">
        <f t="shared" si="39"/>
        <v>0</v>
      </c>
      <c r="Q138" s="473"/>
      <c r="R138" s="327">
        <f t="shared" si="28"/>
        <v>100</v>
      </c>
      <c r="S138" s="372">
        <v>6.5500000000000007</v>
      </c>
      <c r="T138" s="329">
        <f t="shared" si="33"/>
        <v>655.00000000000011</v>
      </c>
      <c r="U138" s="372">
        <v>2.3660000000000001</v>
      </c>
      <c r="V138" s="329">
        <f t="shared" si="37"/>
        <v>236.60000000000002</v>
      </c>
      <c r="W138" s="329">
        <f t="shared" si="40"/>
        <v>891.60000000000014</v>
      </c>
      <c r="X138" s="464"/>
    </row>
    <row r="139" spans="1:24" x14ac:dyDescent="0.25">
      <c r="A139" s="36" t="s">
        <v>278</v>
      </c>
      <c r="B139" s="117" t="s">
        <v>279</v>
      </c>
      <c r="C139" s="118" t="s">
        <v>170</v>
      </c>
      <c r="D139" s="119">
        <v>87</v>
      </c>
      <c r="E139" s="40">
        <v>131</v>
      </c>
      <c r="F139" s="35">
        <f t="shared" si="29"/>
        <v>11397</v>
      </c>
      <c r="G139" s="40">
        <v>93.29</v>
      </c>
      <c r="H139" s="35">
        <f t="shared" si="35"/>
        <v>8116.2300000000005</v>
      </c>
      <c r="I139" s="35">
        <f t="shared" si="38"/>
        <v>19513.23</v>
      </c>
      <c r="J139" s="441"/>
      <c r="K139" s="371">
        <v>80</v>
      </c>
      <c r="L139" s="328">
        <v>131</v>
      </c>
      <c r="M139" s="329">
        <f t="shared" si="31"/>
        <v>10480</v>
      </c>
      <c r="N139" s="328">
        <v>93.29</v>
      </c>
      <c r="O139" s="329">
        <f t="shared" si="36"/>
        <v>7463.2000000000007</v>
      </c>
      <c r="P139" s="329">
        <f t="shared" si="39"/>
        <v>17943.2</v>
      </c>
      <c r="Q139" s="473"/>
      <c r="R139" s="327">
        <f t="shared" si="28"/>
        <v>7</v>
      </c>
      <c r="S139" s="328">
        <v>131</v>
      </c>
      <c r="T139" s="329">
        <f t="shared" si="33"/>
        <v>917</v>
      </c>
      <c r="U139" s="328">
        <v>93.29</v>
      </c>
      <c r="V139" s="329">
        <f t="shared" si="37"/>
        <v>653.03000000000009</v>
      </c>
      <c r="W139" s="329">
        <f t="shared" si="40"/>
        <v>1570.0300000000002</v>
      </c>
      <c r="X139" s="464"/>
    </row>
    <row r="140" spans="1:24" x14ac:dyDescent="0.25">
      <c r="A140" s="36" t="s">
        <v>280</v>
      </c>
      <c r="B140" s="117" t="s">
        <v>281</v>
      </c>
      <c r="C140" s="118" t="s">
        <v>170</v>
      </c>
      <c r="D140" s="119">
        <v>82</v>
      </c>
      <c r="E140" s="40">
        <v>4192</v>
      </c>
      <c r="F140" s="35">
        <f t="shared" si="29"/>
        <v>343744</v>
      </c>
      <c r="G140" s="40">
        <v>4800.12</v>
      </c>
      <c r="H140" s="35">
        <f t="shared" si="35"/>
        <v>393609.83999999997</v>
      </c>
      <c r="I140" s="35">
        <f t="shared" si="38"/>
        <v>737353.84</v>
      </c>
      <c r="J140" s="441"/>
      <c r="K140" s="371">
        <v>40</v>
      </c>
      <c r="L140" s="328">
        <v>4192</v>
      </c>
      <c r="M140" s="329">
        <f t="shared" si="31"/>
        <v>167680</v>
      </c>
      <c r="N140" s="328">
        <v>4800.12</v>
      </c>
      <c r="O140" s="329">
        <f t="shared" si="36"/>
        <v>192004.8</v>
      </c>
      <c r="P140" s="329">
        <f t="shared" si="39"/>
        <v>359684.8</v>
      </c>
      <c r="Q140" s="473"/>
      <c r="R140" s="327">
        <f t="shared" si="28"/>
        <v>42</v>
      </c>
      <c r="S140" s="328">
        <v>4192</v>
      </c>
      <c r="T140" s="329">
        <f t="shared" si="33"/>
        <v>176064</v>
      </c>
      <c r="U140" s="328">
        <v>4800.12</v>
      </c>
      <c r="V140" s="329">
        <f t="shared" si="37"/>
        <v>201605.04</v>
      </c>
      <c r="W140" s="329">
        <f t="shared" si="40"/>
        <v>377669.04000000004</v>
      </c>
      <c r="X140" s="464"/>
    </row>
    <row r="141" spans="1:24" x14ac:dyDescent="0.25">
      <c r="A141" s="36" t="s">
        <v>282</v>
      </c>
      <c r="B141" s="117" t="s">
        <v>283</v>
      </c>
      <c r="C141" s="118" t="s">
        <v>170</v>
      </c>
      <c r="D141" s="119">
        <v>82</v>
      </c>
      <c r="E141" s="40">
        <v>1572</v>
      </c>
      <c r="F141" s="35">
        <f t="shared" si="29"/>
        <v>128904</v>
      </c>
      <c r="G141" s="40">
        <v>1625</v>
      </c>
      <c r="H141" s="35">
        <f t="shared" si="35"/>
        <v>133250</v>
      </c>
      <c r="I141" s="35">
        <f t="shared" si="38"/>
        <v>262154</v>
      </c>
      <c r="J141" s="441"/>
      <c r="K141" s="371">
        <v>50</v>
      </c>
      <c r="L141" s="328">
        <v>1572</v>
      </c>
      <c r="M141" s="329">
        <f t="shared" si="31"/>
        <v>78600</v>
      </c>
      <c r="N141" s="328">
        <v>1625</v>
      </c>
      <c r="O141" s="329">
        <f t="shared" si="36"/>
        <v>81250</v>
      </c>
      <c r="P141" s="329">
        <f t="shared" si="39"/>
        <v>159850</v>
      </c>
      <c r="Q141" s="473"/>
      <c r="R141" s="327">
        <f t="shared" ref="R141:R204" si="41">D141-K141</f>
        <v>32</v>
      </c>
      <c r="S141" s="328">
        <v>1572</v>
      </c>
      <c r="T141" s="329">
        <f t="shared" si="33"/>
        <v>50304</v>
      </c>
      <c r="U141" s="328">
        <v>1625</v>
      </c>
      <c r="V141" s="329">
        <f t="shared" si="37"/>
        <v>52000</v>
      </c>
      <c r="W141" s="329">
        <f t="shared" si="40"/>
        <v>102304</v>
      </c>
      <c r="X141" s="464"/>
    </row>
    <row r="142" spans="1:24" x14ac:dyDescent="0.25">
      <c r="A142" s="36" t="s">
        <v>284</v>
      </c>
      <c r="B142" s="117" t="s">
        <v>285</v>
      </c>
      <c r="C142" s="118" t="s">
        <v>170</v>
      </c>
      <c r="D142" s="119">
        <v>1</v>
      </c>
      <c r="E142" s="40">
        <v>5895</v>
      </c>
      <c r="F142" s="35">
        <f t="shared" si="29"/>
        <v>5895</v>
      </c>
      <c r="G142" s="40">
        <v>40714.129999999997</v>
      </c>
      <c r="H142" s="35">
        <f t="shared" si="35"/>
        <v>40714.129999999997</v>
      </c>
      <c r="I142" s="35">
        <f t="shared" si="38"/>
        <v>46609.13</v>
      </c>
      <c r="J142" s="441"/>
      <c r="K142" s="371">
        <v>1</v>
      </c>
      <c r="L142" s="328">
        <v>5895</v>
      </c>
      <c r="M142" s="329">
        <f t="shared" si="31"/>
        <v>5895</v>
      </c>
      <c r="N142" s="328">
        <v>40714.129999999997</v>
      </c>
      <c r="O142" s="329">
        <f t="shared" si="36"/>
        <v>40714.129999999997</v>
      </c>
      <c r="P142" s="329">
        <f t="shared" si="39"/>
        <v>46609.13</v>
      </c>
      <c r="Q142" s="473"/>
      <c r="R142" s="327">
        <f t="shared" si="41"/>
        <v>0</v>
      </c>
      <c r="S142" s="328">
        <v>5895</v>
      </c>
      <c r="T142" s="329">
        <f t="shared" si="33"/>
        <v>0</v>
      </c>
      <c r="U142" s="328">
        <v>40714.129999999997</v>
      </c>
      <c r="V142" s="329">
        <f t="shared" si="37"/>
        <v>0</v>
      </c>
      <c r="W142" s="329">
        <f t="shared" si="40"/>
        <v>0</v>
      </c>
      <c r="X142" s="464"/>
    </row>
    <row r="143" spans="1:24" x14ac:dyDescent="0.25">
      <c r="A143" s="36" t="s">
        <v>286</v>
      </c>
      <c r="B143" s="117" t="s">
        <v>287</v>
      </c>
      <c r="C143" s="118" t="s">
        <v>170</v>
      </c>
      <c r="D143" s="119">
        <v>1</v>
      </c>
      <c r="E143" s="40">
        <v>5895</v>
      </c>
      <c r="F143" s="35">
        <f t="shared" si="29"/>
        <v>5895</v>
      </c>
      <c r="G143" s="40">
        <v>42423.73</v>
      </c>
      <c r="H143" s="35">
        <f t="shared" si="35"/>
        <v>42423.73</v>
      </c>
      <c r="I143" s="35">
        <f t="shared" si="38"/>
        <v>48318.73</v>
      </c>
      <c r="J143" s="441"/>
      <c r="K143" s="371"/>
      <c r="L143" s="328">
        <v>5895</v>
      </c>
      <c r="M143" s="329">
        <f t="shared" si="31"/>
        <v>0</v>
      </c>
      <c r="N143" s="328">
        <v>42423.73</v>
      </c>
      <c r="O143" s="329">
        <f t="shared" si="36"/>
        <v>0</v>
      </c>
      <c r="P143" s="329">
        <f t="shared" si="39"/>
        <v>0</v>
      </c>
      <c r="Q143" s="473"/>
      <c r="R143" s="327">
        <f t="shared" si="41"/>
        <v>1</v>
      </c>
      <c r="S143" s="328">
        <v>5895</v>
      </c>
      <c r="T143" s="329">
        <f t="shared" si="33"/>
        <v>5895</v>
      </c>
      <c r="U143" s="328">
        <v>42423.73</v>
      </c>
      <c r="V143" s="329">
        <f t="shared" si="37"/>
        <v>42423.73</v>
      </c>
      <c r="W143" s="329">
        <f t="shared" si="40"/>
        <v>48318.73</v>
      </c>
      <c r="X143" s="464"/>
    </row>
    <row r="144" spans="1:24" x14ac:dyDescent="0.25">
      <c r="A144" s="121" t="s">
        <v>288</v>
      </c>
      <c r="B144" s="117" t="s">
        <v>289</v>
      </c>
      <c r="C144" s="118" t="s">
        <v>170</v>
      </c>
      <c r="D144" s="119">
        <v>120</v>
      </c>
      <c r="E144" s="120">
        <v>353.7</v>
      </c>
      <c r="F144" s="35">
        <f t="shared" si="29"/>
        <v>42444</v>
      </c>
      <c r="G144" s="120">
        <v>171.08</v>
      </c>
      <c r="H144" s="35">
        <f t="shared" si="35"/>
        <v>20529.600000000002</v>
      </c>
      <c r="I144" s="35">
        <f>F144+H144</f>
        <v>62973.600000000006</v>
      </c>
      <c r="J144" s="441"/>
      <c r="K144" s="371"/>
      <c r="L144" s="372">
        <v>353.7</v>
      </c>
      <c r="M144" s="329">
        <f t="shared" si="31"/>
        <v>0</v>
      </c>
      <c r="N144" s="372">
        <v>171.08</v>
      </c>
      <c r="O144" s="329">
        <f t="shared" si="36"/>
        <v>0</v>
      </c>
      <c r="P144" s="329">
        <f>M144+O144</f>
        <v>0</v>
      </c>
      <c r="Q144" s="473"/>
      <c r="R144" s="327">
        <f t="shared" si="41"/>
        <v>120</v>
      </c>
      <c r="S144" s="372">
        <v>353.7</v>
      </c>
      <c r="T144" s="329">
        <f t="shared" si="33"/>
        <v>42444</v>
      </c>
      <c r="U144" s="372">
        <v>171.08</v>
      </c>
      <c r="V144" s="329">
        <f t="shared" si="37"/>
        <v>20529.600000000002</v>
      </c>
      <c r="W144" s="329">
        <f>T144+V144</f>
        <v>62973.600000000006</v>
      </c>
      <c r="X144" s="464"/>
    </row>
    <row r="145" spans="1:24" x14ac:dyDescent="0.25">
      <c r="A145" s="121" t="s">
        <v>290</v>
      </c>
      <c r="B145" s="117" t="s">
        <v>291</v>
      </c>
      <c r="C145" s="118" t="s">
        <v>170</v>
      </c>
      <c r="D145" s="119">
        <v>808</v>
      </c>
      <c r="E145" s="120">
        <v>0</v>
      </c>
      <c r="F145" s="35">
        <f t="shared" si="29"/>
        <v>0</v>
      </c>
      <c r="G145" s="120">
        <v>2.0020000000000002</v>
      </c>
      <c r="H145" s="35">
        <f t="shared" si="35"/>
        <v>1617.6160000000002</v>
      </c>
      <c r="I145" s="35">
        <f>F145+H145</f>
        <v>1617.6160000000002</v>
      </c>
      <c r="J145" s="441"/>
      <c r="K145" s="371"/>
      <c r="L145" s="372">
        <v>0</v>
      </c>
      <c r="M145" s="329">
        <f t="shared" si="31"/>
        <v>0</v>
      </c>
      <c r="N145" s="372">
        <v>2.0020000000000002</v>
      </c>
      <c r="O145" s="329">
        <f t="shared" si="36"/>
        <v>0</v>
      </c>
      <c r="P145" s="329">
        <f>M145+O145</f>
        <v>0</v>
      </c>
      <c r="Q145" s="473"/>
      <c r="R145" s="327">
        <f t="shared" si="41"/>
        <v>808</v>
      </c>
      <c r="S145" s="372">
        <v>0</v>
      </c>
      <c r="T145" s="329">
        <f t="shared" si="33"/>
        <v>0</v>
      </c>
      <c r="U145" s="372">
        <v>2.0020000000000002</v>
      </c>
      <c r="V145" s="329">
        <f t="shared" si="37"/>
        <v>1617.6160000000002</v>
      </c>
      <c r="W145" s="329">
        <f>T145+V145</f>
        <v>1617.6160000000002</v>
      </c>
      <c r="X145" s="464"/>
    </row>
    <row r="146" spans="1:24" x14ac:dyDescent="0.25">
      <c r="A146" s="121" t="s">
        <v>292</v>
      </c>
      <c r="B146" s="117" t="s">
        <v>293</v>
      </c>
      <c r="C146" s="118" t="s">
        <v>170</v>
      </c>
      <c r="D146" s="119">
        <v>808</v>
      </c>
      <c r="E146" s="120">
        <v>0</v>
      </c>
      <c r="F146" s="35">
        <f t="shared" si="29"/>
        <v>0</v>
      </c>
      <c r="G146" s="120">
        <v>6.4870000000000001</v>
      </c>
      <c r="H146" s="35">
        <f t="shared" si="35"/>
        <v>5241.4960000000001</v>
      </c>
      <c r="I146" s="35">
        <f>F146+H146</f>
        <v>5241.4960000000001</v>
      </c>
      <c r="J146" s="441"/>
      <c r="K146" s="371"/>
      <c r="L146" s="372">
        <v>0</v>
      </c>
      <c r="M146" s="329">
        <f t="shared" si="31"/>
        <v>0</v>
      </c>
      <c r="N146" s="372">
        <v>6.4870000000000001</v>
      </c>
      <c r="O146" s="329">
        <f t="shared" si="36"/>
        <v>0</v>
      </c>
      <c r="P146" s="329">
        <f>M146+O146</f>
        <v>0</v>
      </c>
      <c r="Q146" s="473"/>
      <c r="R146" s="327">
        <f t="shared" si="41"/>
        <v>808</v>
      </c>
      <c r="S146" s="372">
        <v>0</v>
      </c>
      <c r="T146" s="329">
        <f t="shared" si="33"/>
        <v>0</v>
      </c>
      <c r="U146" s="372">
        <v>6.4870000000000001</v>
      </c>
      <c r="V146" s="329">
        <f t="shared" si="37"/>
        <v>5241.4960000000001</v>
      </c>
      <c r="W146" s="329">
        <f>T146+V146</f>
        <v>5241.4960000000001</v>
      </c>
      <c r="X146" s="464"/>
    </row>
    <row r="147" spans="1:24" x14ac:dyDescent="0.25">
      <c r="A147" s="36" t="s">
        <v>294</v>
      </c>
      <c r="B147" s="117" t="s">
        <v>295</v>
      </c>
      <c r="C147" s="118" t="s">
        <v>296</v>
      </c>
      <c r="D147" s="119">
        <v>552</v>
      </c>
      <c r="E147" s="40">
        <v>497.8</v>
      </c>
      <c r="F147" s="35">
        <f t="shared" si="29"/>
        <v>274785.60000000003</v>
      </c>
      <c r="G147" s="40">
        <v>699.4</v>
      </c>
      <c r="H147" s="35">
        <f t="shared" si="35"/>
        <v>386068.8</v>
      </c>
      <c r="I147" s="35">
        <f t="shared" ref="I147:I177" si="42">E147*D147+G147*D147</f>
        <v>660854.4</v>
      </c>
      <c r="J147" s="441"/>
      <c r="K147" s="371">
        <v>400</v>
      </c>
      <c r="L147" s="328">
        <v>497.8</v>
      </c>
      <c r="M147" s="329">
        <f t="shared" si="31"/>
        <v>199120</v>
      </c>
      <c r="N147" s="328">
        <v>699.4</v>
      </c>
      <c r="O147" s="329">
        <f t="shared" si="36"/>
        <v>279760</v>
      </c>
      <c r="P147" s="329">
        <f t="shared" ref="P147:P177" si="43">L147*K147+N147*K147</f>
        <v>478880</v>
      </c>
      <c r="Q147" s="473"/>
      <c r="R147" s="327">
        <f t="shared" si="41"/>
        <v>152</v>
      </c>
      <c r="S147" s="328">
        <v>497.8</v>
      </c>
      <c r="T147" s="329">
        <f t="shared" si="33"/>
        <v>75665.600000000006</v>
      </c>
      <c r="U147" s="328">
        <v>699.4</v>
      </c>
      <c r="V147" s="329">
        <f t="shared" si="37"/>
        <v>106308.8</v>
      </c>
      <c r="W147" s="329">
        <f t="shared" ref="W147:W177" si="44">S147*R147+U147*R147</f>
        <v>181974.40000000002</v>
      </c>
      <c r="X147" s="464"/>
    </row>
    <row r="148" spans="1:24" x14ac:dyDescent="0.25">
      <c r="A148" s="36" t="s">
        <v>297</v>
      </c>
      <c r="B148" s="117" t="s">
        <v>298</v>
      </c>
      <c r="C148" s="118" t="s">
        <v>296</v>
      </c>
      <c r="D148" s="119">
        <v>585</v>
      </c>
      <c r="E148" s="40">
        <v>131</v>
      </c>
      <c r="F148" s="35">
        <f t="shared" si="29"/>
        <v>76635</v>
      </c>
      <c r="G148" s="40">
        <v>380.64</v>
      </c>
      <c r="H148" s="35">
        <f t="shared" si="35"/>
        <v>222674.4</v>
      </c>
      <c r="I148" s="35">
        <f t="shared" si="42"/>
        <v>299309.40000000002</v>
      </c>
      <c r="J148" s="441"/>
      <c r="K148" s="371">
        <v>400</v>
      </c>
      <c r="L148" s="328">
        <v>131</v>
      </c>
      <c r="M148" s="329">
        <f t="shared" si="31"/>
        <v>52400</v>
      </c>
      <c r="N148" s="328">
        <v>380.64</v>
      </c>
      <c r="O148" s="329">
        <f t="shared" si="36"/>
        <v>152256</v>
      </c>
      <c r="P148" s="329">
        <f t="shared" si="43"/>
        <v>204656</v>
      </c>
      <c r="Q148" s="473"/>
      <c r="R148" s="327">
        <f t="shared" si="41"/>
        <v>185</v>
      </c>
      <c r="S148" s="328">
        <v>131</v>
      </c>
      <c r="T148" s="329">
        <f t="shared" si="33"/>
        <v>24235</v>
      </c>
      <c r="U148" s="328">
        <v>380.64</v>
      </c>
      <c r="V148" s="329">
        <f t="shared" si="37"/>
        <v>70418.399999999994</v>
      </c>
      <c r="W148" s="329">
        <f t="shared" si="44"/>
        <v>94653.4</v>
      </c>
      <c r="X148" s="464"/>
    </row>
    <row r="149" spans="1:24" x14ac:dyDescent="0.25">
      <c r="A149" s="36" t="s">
        <v>299</v>
      </c>
      <c r="B149" s="117" t="s">
        <v>300</v>
      </c>
      <c r="C149" s="118" t="s">
        <v>296</v>
      </c>
      <c r="D149" s="119">
        <v>552</v>
      </c>
      <c r="E149" s="40">
        <v>157.19999999999999</v>
      </c>
      <c r="F149" s="35">
        <f t="shared" si="29"/>
        <v>86774.399999999994</v>
      </c>
      <c r="G149" s="40">
        <v>271.99</v>
      </c>
      <c r="H149" s="35">
        <f t="shared" si="35"/>
        <v>150138.48000000001</v>
      </c>
      <c r="I149" s="35">
        <f t="shared" si="42"/>
        <v>236912.88</v>
      </c>
      <c r="J149" s="441"/>
      <c r="K149" s="371">
        <v>400</v>
      </c>
      <c r="L149" s="328">
        <v>157.19999999999999</v>
      </c>
      <c r="M149" s="329">
        <f t="shared" si="31"/>
        <v>62879.999999999993</v>
      </c>
      <c r="N149" s="328">
        <v>271.99</v>
      </c>
      <c r="O149" s="329">
        <f t="shared" si="36"/>
        <v>108796</v>
      </c>
      <c r="P149" s="329">
        <f t="shared" si="43"/>
        <v>171676</v>
      </c>
      <c r="Q149" s="473"/>
      <c r="R149" s="327">
        <f t="shared" si="41"/>
        <v>152</v>
      </c>
      <c r="S149" s="328">
        <v>157.19999999999999</v>
      </c>
      <c r="T149" s="329">
        <f t="shared" si="33"/>
        <v>23894.399999999998</v>
      </c>
      <c r="U149" s="328">
        <v>271.99</v>
      </c>
      <c r="V149" s="329">
        <f t="shared" si="37"/>
        <v>41342.480000000003</v>
      </c>
      <c r="W149" s="329">
        <f t="shared" si="44"/>
        <v>65236.880000000005</v>
      </c>
      <c r="X149" s="464"/>
    </row>
    <row r="150" spans="1:24" x14ac:dyDescent="0.25">
      <c r="A150" s="36" t="s">
        <v>301</v>
      </c>
      <c r="B150" s="117" t="s">
        <v>302</v>
      </c>
      <c r="C150" s="118" t="s">
        <v>170</v>
      </c>
      <c r="D150" s="119">
        <v>9</v>
      </c>
      <c r="E150" s="40">
        <v>1572</v>
      </c>
      <c r="F150" s="35">
        <f t="shared" si="29"/>
        <v>14148</v>
      </c>
      <c r="G150" s="40">
        <v>2107.04</v>
      </c>
      <c r="H150" s="35">
        <f t="shared" si="35"/>
        <v>18963.36</v>
      </c>
      <c r="I150" s="35">
        <f t="shared" si="42"/>
        <v>33111.360000000001</v>
      </c>
      <c r="J150" s="441"/>
      <c r="K150" s="371">
        <v>9</v>
      </c>
      <c r="L150" s="328">
        <v>1572</v>
      </c>
      <c r="M150" s="329">
        <f t="shared" si="31"/>
        <v>14148</v>
      </c>
      <c r="N150" s="328">
        <v>2107.04</v>
      </c>
      <c r="O150" s="329">
        <f t="shared" si="36"/>
        <v>18963.36</v>
      </c>
      <c r="P150" s="329">
        <f t="shared" si="43"/>
        <v>33111.360000000001</v>
      </c>
      <c r="Q150" s="473"/>
      <c r="R150" s="327">
        <f t="shared" si="41"/>
        <v>0</v>
      </c>
      <c r="S150" s="328">
        <v>1572</v>
      </c>
      <c r="T150" s="329">
        <f t="shared" si="33"/>
        <v>0</v>
      </c>
      <c r="U150" s="328">
        <v>2107.04</v>
      </c>
      <c r="V150" s="329">
        <f t="shared" si="37"/>
        <v>0</v>
      </c>
      <c r="W150" s="329">
        <f t="shared" si="44"/>
        <v>0</v>
      </c>
      <c r="X150" s="464"/>
    </row>
    <row r="151" spans="1:24" x14ac:dyDescent="0.25">
      <c r="A151" s="36" t="s">
        <v>303</v>
      </c>
      <c r="B151" s="117" t="s">
        <v>304</v>
      </c>
      <c r="C151" s="118" t="s">
        <v>170</v>
      </c>
      <c r="D151" s="119">
        <v>4</v>
      </c>
      <c r="E151" s="40">
        <v>1572</v>
      </c>
      <c r="F151" s="35">
        <f t="shared" si="29"/>
        <v>6288</v>
      </c>
      <c r="G151" s="40">
        <v>2459.6</v>
      </c>
      <c r="H151" s="35">
        <f t="shared" si="35"/>
        <v>9838.4</v>
      </c>
      <c r="I151" s="35">
        <f t="shared" si="42"/>
        <v>16126.4</v>
      </c>
      <c r="J151" s="441"/>
      <c r="K151" s="371">
        <v>3</v>
      </c>
      <c r="L151" s="328">
        <v>1572</v>
      </c>
      <c r="M151" s="329">
        <f t="shared" si="31"/>
        <v>4716</v>
      </c>
      <c r="N151" s="328">
        <v>2459.6</v>
      </c>
      <c r="O151" s="329">
        <f t="shared" si="36"/>
        <v>7378.7999999999993</v>
      </c>
      <c r="P151" s="329">
        <f t="shared" si="43"/>
        <v>12094.8</v>
      </c>
      <c r="Q151" s="473"/>
      <c r="R151" s="327">
        <f t="shared" si="41"/>
        <v>1</v>
      </c>
      <c r="S151" s="328">
        <v>1572</v>
      </c>
      <c r="T151" s="329">
        <f t="shared" si="33"/>
        <v>1572</v>
      </c>
      <c r="U151" s="328">
        <v>2459.6</v>
      </c>
      <c r="V151" s="329">
        <f t="shared" si="37"/>
        <v>2459.6</v>
      </c>
      <c r="W151" s="329">
        <f t="shared" si="44"/>
        <v>4031.6</v>
      </c>
      <c r="X151" s="464"/>
    </row>
    <row r="152" spans="1:24" x14ac:dyDescent="0.25">
      <c r="A152" s="36" t="s">
        <v>305</v>
      </c>
      <c r="B152" s="122" t="s">
        <v>306</v>
      </c>
      <c r="C152" s="118" t="s">
        <v>243</v>
      </c>
      <c r="D152" s="119">
        <v>150</v>
      </c>
      <c r="E152" s="40">
        <v>838.4</v>
      </c>
      <c r="F152" s="35">
        <f t="shared" si="29"/>
        <v>125760</v>
      </c>
      <c r="G152" s="40">
        <v>487.5</v>
      </c>
      <c r="H152" s="35">
        <f t="shared" si="35"/>
        <v>73125</v>
      </c>
      <c r="I152" s="35">
        <f t="shared" si="42"/>
        <v>198885</v>
      </c>
      <c r="J152" s="441"/>
      <c r="K152" s="371"/>
      <c r="L152" s="328">
        <v>838.4</v>
      </c>
      <c r="M152" s="329">
        <f t="shared" si="31"/>
        <v>0</v>
      </c>
      <c r="N152" s="328">
        <v>487.5</v>
      </c>
      <c r="O152" s="329">
        <f t="shared" si="36"/>
        <v>0</v>
      </c>
      <c r="P152" s="329">
        <f t="shared" si="43"/>
        <v>0</v>
      </c>
      <c r="Q152" s="473"/>
      <c r="R152" s="327">
        <f t="shared" si="41"/>
        <v>150</v>
      </c>
      <c r="S152" s="328">
        <v>838.4</v>
      </c>
      <c r="T152" s="329">
        <f t="shared" si="33"/>
        <v>125760</v>
      </c>
      <c r="U152" s="328">
        <v>487.5</v>
      </c>
      <c r="V152" s="329">
        <f t="shared" si="37"/>
        <v>73125</v>
      </c>
      <c r="W152" s="329">
        <f t="shared" si="44"/>
        <v>198885</v>
      </c>
      <c r="X152" s="464"/>
    </row>
    <row r="153" spans="1:24" x14ac:dyDescent="0.25">
      <c r="A153" s="36" t="s">
        <v>307</v>
      </c>
      <c r="B153" s="122" t="s">
        <v>308</v>
      </c>
      <c r="C153" s="118" t="s">
        <v>243</v>
      </c>
      <c r="D153" s="119">
        <v>150</v>
      </c>
      <c r="E153" s="40">
        <v>157.19999999999999</v>
      </c>
      <c r="F153" s="35">
        <f t="shared" si="29"/>
        <v>23580</v>
      </c>
      <c r="G153" s="40">
        <v>223.15</v>
      </c>
      <c r="H153" s="35">
        <f t="shared" si="35"/>
        <v>33472.5</v>
      </c>
      <c r="I153" s="35">
        <f t="shared" si="42"/>
        <v>57052.5</v>
      </c>
      <c r="J153" s="441"/>
      <c r="K153" s="371"/>
      <c r="L153" s="328">
        <v>157.19999999999999</v>
      </c>
      <c r="M153" s="329">
        <f t="shared" si="31"/>
        <v>0</v>
      </c>
      <c r="N153" s="328">
        <v>223.15</v>
      </c>
      <c r="O153" s="329">
        <f t="shared" si="36"/>
        <v>0</v>
      </c>
      <c r="P153" s="329">
        <f t="shared" si="43"/>
        <v>0</v>
      </c>
      <c r="Q153" s="473"/>
      <c r="R153" s="327">
        <f t="shared" si="41"/>
        <v>150</v>
      </c>
      <c r="S153" s="328">
        <v>157.19999999999999</v>
      </c>
      <c r="T153" s="329">
        <f t="shared" si="33"/>
        <v>23580</v>
      </c>
      <c r="U153" s="328">
        <v>223.15</v>
      </c>
      <c r="V153" s="329">
        <f t="shared" si="37"/>
        <v>33472.5</v>
      </c>
      <c r="W153" s="329">
        <f t="shared" si="44"/>
        <v>57052.5</v>
      </c>
      <c r="X153" s="464"/>
    </row>
    <row r="154" spans="1:24" x14ac:dyDescent="0.25">
      <c r="A154" s="36" t="s">
        <v>309</v>
      </c>
      <c r="B154" s="122" t="s">
        <v>310</v>
      </c>
      <c r="C154" s="118" t="s">
        <v>170</v>
      </c>
      <c r="D154" s="119">
        <v>10</v>
      </c>
      <c r="E154" s="40">
        <v>157.19999999999999</v>
      </c>
      <c r="F154" s="35">
        <f t="shared" si="29"/>
        <v>1572</v>
      </c>
      <c r="G154" s="40">
        <v>1091.22</v>
      </c>
      <c r="H154" s="35">
        <f t="shared" si="35"/>
        <v>10912.2</v>
      </c>
      <c r="I154" s="35">
        <f t="shared" si="42"/>
        <v>12484.2</v>
      </c>
      <c r="J154" s="441"/>
      <c r="K154" s="371"/>
      <c r="L154" s="328">
        <v>157.19999999999999</v>
      </c>
      <c r="M154" s="329">
        <f t="shared" si="31"/>
        <v>0</v>
      </c>
      <c r="N154" s="328">
        <v>1091.22</v>
      </c>
      <c r="O154" s="329">
        <f t="shared" si="36"/>
        <v>0</v>
      </c>
      <c r="P154" s="329">
        <f t="shared" si="43"/>
        <v>0</v>
      </c>
      <c r="Q154" s="473"/>
      <c r="R154" s="327">
        <f t="shared" si="41"/>
        <v>10</v>
      </c>
      <c r="S154" s="328">
        <v>157.19999999999999</v>
      </c>
      <c r="T154" s="329">
        <f t="shared" si="33"/>
        <v>1572</v>
      </c>
      <c r="U154" s="328">
        <v>1091.22</v>
      </c>
      <c r="V154" s="329">
        <f t="shared" si="37"/>
        <v>10912.2</v>
      </c>
      <c r="W154" s="329">
        <f t="shared" si="44"/>
        <v>12484.2</v>
      </c>
      <c r="X154" s="464"/>
    </row>
    <row r="155" spans="1:24" x14ac:dyDescent="0.25">
      <c r="A155" s="36" t="s">
        <v>311</v>
      </c>
      <c r="B155" s="122" t="s">
        <v>312</v>
      </c>
      <c r="C155" s="118" t="s">
        <v>170</v>
      </c>
      <c r="D155" s="119">
        <v>12</v>
      </c>
      <c r="E155" s="40">
        <v>157.19999999999999</v>
      </c>
      <c r="F155" s="35">
        <f t="shared" si="29"/>
        <v>1886.3999999999999</v>
      </c>
      <c r="G155" s="40">
        <v>837.23</v>
      </c>
      <c r="H155" s="35">
        <f t="shared" si="35"/>
        <v>10046.76</v>
      </c>
      <c r="I155" s="35">
        <f t="shared" si="42"/>
        <v>11933.16</v>
      </c>
      <c r="J155" s="441"/>
      <c r="K155" s="371"/>
      <c r="L155" s="328">
        <v>157.19999999999999</v>
      </c>
      <c r="M155" s="329">
        <f t="shared" si="31"/>
        <v>0</v>
      </c>
      <c r="N155" s="328">
        <v>837.23</v>
      </c>
      <c r="O155" s="329">
        <f t="shared" si="36"/>
        <v>0</v>
      </c>
      <c r="P155" s="329">
        <f t="shared" si="43"/>
        <v>0</v>
      </c>
      <c r="Q155" s="473"/>
      <c r="R155" s="327">
        <f t="shared" si="41"/>
        <v>12</v>
      </c>
      <c r="S155" s="328">
        <v>157.19999999999999</v>
      </c>
      <c r="T155" s="329">
        <f t="shared" si="33"/>
        <v>1886.3999999999999</v>
      </c>
      <c r="U155" s="328">
        <v>837.23</v>
      </c>
      <c r="V155" s="329">
        <f t="shared" si="37"/>
        <v>10046.76</v>
      </c>
      <c r="W155" s="329">
        <f t="shared" si="44"/>
        <v>11933.16</v>
      </c>
      <c r="X155" s="464"/>
    </row>
    <row r="156" spans="1:24" x14ac:dyDescent="0.25">
      <c r="A156" s="36" t="s">
        <v>313</v>
      </c>
      <c r="B156" s="122" t="s">
        <v>314</v>
      </c>
      <c r="C156" s="118" t="s">
        <v>170</v>
      </c>
      <c r="D156" s="119">
        <v>5</v>
      </c>
      <c r="E156" s="40">
        <v>1572</v>
      </c>
      <c r="F156" s="35">
        <f t="shared" si="29"/>
        <v>7860</v>
      </c>
      <c r="G156" s="40">
        <v>2626.01</v>
      </c>
      <c r="H156" s="35">
        <f t="shared" si="35"/>
        <v>13130.050000000001</v>
      </c>
      <c r="I156" s="35">
        <f t="shared" si="42"/>
        <v>20990.050000000003</v>
      </c>
      <c r="J156" s="441"/>
      <c r="K156" s="371"/>
      <c r="L156" s="328">
        <v>1572</v>
      </c>
      <c r="M156" s="329">
        <f t="shared" si="31"/>
        <v>0</v>
      </c>
      <c r="N156" s="328">
        <v>2626.01</v>
      </c>
      <c r="O156" s="329">
        <f t="shared" si="36"/>
        <v>0</v>
      </c>
      <c r="P156" s="329">
        <f t="shared" si="43"/>
        <v>0</v>
      </c>
      <c r="Q156" s="473"/>
      <c r="R156" s="327">
        <f t="shared" si="41"/>
        <v>5</v>
      </c>
      <c r="S156" s="328">
        <v>1572</v>
      </c>
      <c r="T156" s="329">
        <f t="shared" si="33"/>
        <v>7860</v>
      </c>
      <c r="U156" s="328">
        <v>2626.01</v>
      </c>
      <c r="V156" s="329">
        <f t="shared" si="37"/>
        <v>13130.050000000001</v>
      </c>
      <c r="W156" s="329">
        <f t="shared" si="44"/>
        <v>20990.050000000003</v>
      </c>
      <c r="X156" s="464"/>
    </row>
    <row r="157" spans="1:24" x14ac:dyDescent="0.25">
      <c r="A157" s="36" t="s">
        <v>315</v>
      </c>
      <c r="B157" s="122" t="s">
        <v>316</v>
      </c>
      <c r="C157" s="118" t="s">
        <v>170</v>
      </c>
      <c r="D157" s="119">
        <v>5</v>
      </c>
      <c r="E157" s="40">
        <v>157.19999999999999</v>
      </c>
      <c r="F157" s="35">
        <f t="shared" si="29"/>
        <v>786</v>
      </c>
      <c r="G157" s="40">
        <v>1305.8499999999999</v>
      </c>
      <c r="H157" s="35">
        <f t="shared" si="35"/>
        <v>6529.25</v>
      </c>
      <c r="I157" s="35">
        <f t="shared" si="42"/>
        <v>7315.25</v>
      </c>
      <c r="J157" s="441"/>
      <c r="K157" s="371"/>
      <c r="L157" s="328">
        <v>157.19999999999999</v>
      </c>
      <c r="M157" s="329">
        <f t="shared" si="31"/>
        <v>0</v>
      </c>
      <c r="N157" s="328">
        <v>1305.8499999999999</v>
      </c>
      <c r="O157" s="329">
        <f t="shared" si="36"/>
        <v>0</v>
      </c>
      <c r="P157" s="329">
        <f t="shared" si="43"/>
        <v>0</v>
      </c>
      <c r="Q157" s="473"/>
      <c r="R157" s="327">
        <f t="shared" si="41"/>
        <v>5</v>
      </c>
      <c r="S157" s="328">
        <v>157.19999999999999</v>
      </c>
      <c r="T157" s="329">
        <f t="shared" si="33"/>
        <v>786</v>
      </c>
      <c r="U157" s="328">
        <v>1305.8499999999999</v>
      </c>
      <c r="V157" s="329">
        <f t="shared" si="37"/>
        <v>6529.25</v>
      </c>
      <c r="W157" s="329">
        <f t="shared" si="44"/>
        <v>7315.25</v>
      </c>
      <c r="X157" s="464"/>
    </row>
    <row r="158" spans="1:24" x14ac:dyDescent="0.25">
      <c r="A158" s="36" t="s">
        <v>317</v>
      </c>
      <c r="B158" s="122" t="s">
        <v>318</v>
      </c>
      <c r="C158" s="118" t="s">
        <v>170</v>
      </c>
      <c r="D158" s="119">
        <v>4</v>
      </c>
      <c r="E158" s="40">
        <v>1572</v>
      </c>
      <c r="F158" s="35">
        <f t="shared" si="29"/>
        <v>6288</v>
      </c>
      <c r="G158" s="40">
        <v>2555.81</v>
      </c>
      <c r="H158" s="35">
        <f t="shared" si="35"/>
        <v>10223.24</v>
      </c>
      <c r="I158" s="35">
        <f t="shared" si="42"/>
        <v>16511.239999999998</v>
      </c>
      <c r="J158" s="441"/>
      <c r="K158" s="371"/>
      <c r="L158" s="328">
        <v>1572</v>
      </c>
      <c r="M158" s="329">
        <f t="shared" si="31"/>
        <v>0</v>
      </c>
      <c r="N158" s="328">
        <v>2555.81</v>
      </c>
      <c r="O158" s="329">
        <f t="shared" si="36"/>
        <v>0</v>
      </c>
      <c r="P158" s="329">
        <f t="shared" si="43"/>
        <v>0</v>
      </c>
      <c r="Q158" s="473"/>
      <c r="R158" s="327">
        <f t="shared" si="41"/>
        <v>4</v>
      </c>
      <c r="S158" s="328">
        <v>1572</v>
      </c>
      <c r="T158" s="329">
        <f t="shared" si="33"/>
        <v>6288</v>
      </c>
      <c r="U158" s="328">
        <v>2555.81</v>
      </c>
      <c r="V158" s="329">
        <f t="shared" si="37"/>
        <v>10223.24</v>
      </c>
      <c r="W158" s="329">
        <f t="shared" si="44"/>
        <v>16511.239999999998</v>
      </c>
      <c r="X158" s="464"/>
    </row>
    <row r="159" spans="1:24" x14ac:dyDescent="0.25">
      <c r="A159" s="36" t="s">
        <v>319</v>
      </c>
      <c r="B159" s="122" t="s">
        <v>320</v>
      </c>
      <c r="C159" s="118" t="s">
        <v>170</v>
      </c>
      <c r="D159" s="119">
        <v>16</v>
      </c>
      <c r="E159" s="40">
        <v>157.19999999999999</v>
      </c>
      <c r="F159" s="35">
        <f t="shared" si="29"/>
        <v>2515.1999999999998</v>
      </c>
      <c r="G159" s="40">
        <v>829.61</v>
      </c>
      <c r="H159" s="35">
        <f t="shared" si="35"/>
        <v>13273.76</v>
      </c>
      <c r="I159" s="35">
        <f t="shared" si="42"/>
        <v>15788.96</v>
      </c>
      <c r="J159" s="441"/>
      <c r="K159" s="371"/>
      <c r="L159" s="328">
        <v>157.19999999999999</v>
      </c>
      <c r="M159" s="329">
        <f t="shared" si="31"/>
        <v>0</v>
      </c>
      <c r="N159" s="328">
        <v>829.61</v>
      </c>
      <c r="O159" s="329">
        <f t="shared" si="36"/>
        <v>0</v>
      </c>
      <c r="P159" s="329">
        <f t="shared" si="43"/>
        <v>0</v>
      </c>
      <c r="Q159" s="473"/>
      <c r="R159" s="327">
        <f t="shared" si="41"/>
        <v>16</v>
      </c>
      <c r="S159" s="328">
        <v>157.19999999999999</v>
      </c>
      <c r="T159" s="329">
        <f t="shared" si="33"/>
        <v>2515.1999999999998</v>
      </c>
      <c r="U159" s="328">
        <v>829.61</v>
      </c>
      <c r="V159" s="329">
        <f t="shared" si="37"/>
        <v>13273.76</v>
      </c>
      <c r="W159" s="329">
        <f t="shared" si="44"/>
        <v>15788.96</v>
      </c>
      <c r="X159" s="464"/>
    </row>
    <row r="160" spans="1:24" x14ac:dyDescent="0.25">
      <c r="A160" s="36" t="s">
        <v>321</v>
      </c>
      <c r="B160" s="122" t="s">
        <v>322</v>
      </c>
      <c r="C160" s="118" t="s">
        <v>170</v>
      </c>
      <c r="D160" s="119">
        <v>16</v>
      </c>
      <c r="E160" s="40">
        <v>1572</v>
      </c>
      <c r="F160" s="35">
        <f t="shared" si="29"/>
        <v>25152</v>
      </c>
      <c r="G160" s="40">
        <v>2373.29</v>
      </c>
      <c r="H160" s="35">
        <f t="shared" si="35"/>
        <v>37972.639999999999</v>
      </c>
      <c r="I160" s="35">
        <f t="shared" si="42"/>
        <v>63124.639999999999</v>
      </c>
      <c r="J160" s="441"/>
      <c r="K160" s="371"/>
      <c r="L160" s="328">
        <v>1572</v>
      </c>
      <c r="M160" s="329">
        <f t="shared" si="31"/>
        <v>0</v>
      </c>
      <c r="N160" s="328">
        <v>2373.29</v>
      </c>
      <c r="O160" s="329">
        <f t="shared" si="36"/>
        <v>0</v>
      </c>
      <c r="P160" s="329">
        <f t="shared" si="43"/>
        <v>0</v>
      </c>
      <c r="Q160" s="473"/>
      <c r="R160" s="327">
        <f t="shared" si="41"/>
        <v>16</v>
      </c>
      <c r="S160" s="328">
        <v>1572</v>
      </c>
      <c r="T160" s="329">
        <f t="shared" si="33"/>
        <v>25152</v>
      </c>
      <c r="U160" s="328">
        <v>2373.29</v>
      </c>
      <c r="V160" s="329">
        <f t="shared" si="37"/>
        <v>37972.639999999999</v>
      </c>
      <c r="W160" s="329">
        <f t="shared" si="44"/>
        <v>63124.639999999999</v>
      </c>
      <c r="X160" s="464"/>
    </row>
    <row r="161" spans="1:24" x14ac:dyDescent="0.25">
      <c r="A161" s="36" t="s">
        <v>323</v>
      </c>
      <c r="B161" s="122" t="s">
        <v>324</v>
      </c>
      <c r="C161" s="118" t="s">
        <v>170</v>
      </c>
      <c r="D161" s="119">
        <v>16</v>
      </c>
      <c r="E161" s="40">
        <v>157.19999999999999</v>
      </c>
      <c r="F161" s="35">
        <f t="shared" si="29"/>
        <v>2515.1999999999998</v>
      </c>
      <c r="G161" s="40">
        <v>1109.56</v>
      </c>
      <c r="H161" s="35">
        <f t="shared" si="35"/>
        <v>17752.96</v>
      </c>
      <c r="I161" s="35">
        <f t="shared" si="42"/>
        <v>20268.16</v>
      </c>
      <c r="J161" s="441"/>
      <c r="K161" s="371"/>
      <c r="L161" s="328">
        <v>157.19999999999999</v>
      </c>
      <c r="M161" s="329">
        <f t="shared" si="31"/>
        <v>0</v>
      </c>
      <c r="N161" s="328">
        <v>1109.56</v>
      </c>
      <c r="O161" s="329">
        <f t="shared" si="36"/>
        <v>0</v>
      </c>
      <c r="P161" s="329">
        <f t="shared" si="43"/>
        <v>0</v>
      </c>
      <c r="Q161" s="473"/>
      <c r="R161" s="327">
        <f t="shared" si="41"/>
        <v>16</v>
      </c>
      <c r="S161" s="328">
        <v>157.19999999999999</v>
      </c>
      <c r="T161" s="329">
        <f t="shared" si="33"/>
        <v>2515.1999999999998</v>
      </c>
      <c r="U161" s="328">
        <v>1109.56</v>
      </c>
      <c r="V161" s="329">
        <f t="shared" si="37"/>
        <v>17752.96</v>
      </c>
      <c r="W161" s="329">
        <f t="shared" si="44"/>
        <v>20268.16</v>
      </c>
      <c r="X161" s="464"/>
    </row>
    <row r="162" spans="1:24" x14ac:dyDescent="0.25">
      <c r="A162" s="36" t="s">
        <v>325</v>
      </c>
      <c r="B162" s="122" t="s">
        <v>326</v>
      </c>
      <c r="C162" s="118" t="s">
        <v>170</v>
      </c>
      <c r="D162" s="119">
        <v>180</v>
      </c>
      <c r="E162" s="40">
        <v>540.77</v>
      </c>
      <c r="F162" s="35">
        <f t="shared" si="29"/>
        <v>97338.599999999991</v>
      </c>
      <c r="G162" s="40">
        <v>2018.64</v>
      </c>
      <c r="H162" s="35">
        <f t="shared" si="35"/>
        <v>363355.2</v>
      </c>
      <c r="I162" s="35">
        <f t="shared" si="42"/>
        <v>460693.8</v>
      </c>
      <c r="J162" s="441"/>
      <c r="K162" s="371">
        <v>180</v>
      </c>
      <c r="L162" s="328">
        <v>540.77</v>
      </c>
      <c r="M162" s="329">
        <f t="shared" si="31"/>
        <v>97338.599999999991</v>
      </c>
      <c r="N162" s="328">
        <v>2018.64</v>
      </c>
      <c r="O162" s="329">
        <f t="shared" si="36"/>
        <v>363355.2</v>
      </c>
      <c r="P162" s="329">
        <f t="shared" si="43"/>
        <v>460693.8</v>
      </c>
      <c r="Q162" s="473"/>
      <c r="R162" s="327">
        <f t="shared" si="41"/>
        <v>0</v>
      </c>
      <c r="S162" s="328">
        <v>540.77</v>
      </c>
      <c r="T162" s="329">
        <f t="shared" si="33"/>
        <v>0</v>
      </c>
      <c r="U162" s="328">
        <v>2018.64</v>
      </c>
      <c r="V162" s="329">
        <f t="shared" si="37"/>
        <v>0</v>
      </c>
      <c r="W162" s="329">
        <f t="shared" si="44"/>
        <v>0</v>
      </c>
      <c r="X162" s="464"/>
    </row>
    <row r="163" spans="1:24" x14ac:dyDescent="0.25">
      <c r="A163" s="36" t="s">
        <v>327</v>
      </c>
      <c r="B163" s="122" t="s">
        <v>328</v>
      </c>
      <c r="C163" s="118" t="s">
        <v>170</v>
      </c>
      <c r="D163" s="119">
        <v>22</v>
      </c>
      <c r="E163" s="40">
        <v>1572</v>
      </c>
      <c r="F163" s="35">
        <f t="shared" si="29"/>
        <v>34584</v>
      </c>
      <c r="G163" s="40">
        <v>1560</v>
      </c>
      <c r="H163" s="35">
        <f t="shared" si="35"/>
        <v>34320</v>
      </c>
      <c r="I163" s="35">
        <f t="shared" si="42"/>
        <v>68904</v>
      </c>
      <c r="J163" s="441"/>
      <c r="K163" s="371"/>
      <c r="L163" s="328">
        <v>1572</v>
      </c>
      <c r="M163" s="329">
        <f t="shared" si="31"/>
        <v>0</v>
      </c>
      <c r="N163" s="328">
        <v>1560</v>
      </c>
      <c r="O163" s="329">
        <f t="shared" si="36"/>
        <v>0</v>
      </c>
      <c r="P163" s="329">
        <f t="shared" si="43"/>
        <v>0</v>
      </c>
      <c r="Q163" s="473"/>
      <c r="R163" s="327">
        <f t="shared" si="41"/>
        <v>22</v>
      </c>
      <c r="S163" s="328">
        <v>1572</v>
      </c>
      <c r="T163" s="329">
        <f t="shared" si="33"/>
        <v>34584</v>
      </c>
      <c r="U163" s="328">
        <v>1560</v>
      </c>
      <c r="V163" s="329">
        <f t="shared" si="37"/>
        <v>34320</v>
      </c>
      <c r="W163" s="329">
        <f t="shared" si="44"/>
        <v>68904</v>
      </c>
      <c r="X163" s="464"/>
    </row>
    <row r="164" spans="1:24" x14ac:dyDescent="0.25">
      <c r="A164" s="36" t="s">
        <v>329</v>
      </c>
      <c r="B164" s="117" t="s">
        <v>330</v>
      </c>
      <c r="C164" s="118" t="s">
        <v>170</v>
      </c>
      <c r="D164" s="119">
        <v>800</v>
      </c>
      <c r="E164" s="40">
        <v>32.75</v>
      </c>
      <c r="F164" s="35">
        <f t="shared" si="29"/>
        <v>26200</v>
      </c>
      <c r="G164" s="40">
        <v>107.93</v>
      </c>
      <c r="H164" s="35">
        <f t="shared" si="35"/>
        <v>86344</v>
      </c>
      <c r="I164" s="35">
        <f t="shared" si="42"/>
        <v>112544</v>
      </c>
      <c r="J164" s="441"/>
      <c r="K164" s="371">
        <v>360</v>
      </c>
      <c r="L164" s="328">
        <v>32.75</v>
      </c>
      <c r="M164" s="329">
        <f t="shared" si="31"/>
        <v>11790</v>
      </c>
      <c r="N164" s="328">
        <v>107.93</v>
      </c>
      <c r="O164" s="329">
        <f t="shared" si="36"/>
        <v>38854.800000000003</v>
      </c>
      <c r="P164" s="329">
        <f t="shared" si="43"/>
        <v>50644.800000000003</v>
      </c>
      <c r="Q164" s="473"/>
      <c r="R164" s="327">
        <f t="shared" si="41"/>
        <v>440</v>
      </c>
      <c r="S164" s="328">
        <v>32.75</v>
      </c>
      <c r="T164" s="329">
        <f t="shared" si="33"/>
        <v>14410</v>
      </c>
      <c r="U164" s="328">
        <v>107.93</v>
      </c>
      <c r="V164" s="329">
        <f t="shared" si="37"/>
        <v>47489.200000000004</v>
      </c>
      <c r="W164" s="329">
        <f t="shared" si="44"/>
        <v>61899.200000000004</v>
      </c>
      <c r="X164" s="464"/>
    </row>
    <row r="165" spans="1:24" x14ac:dyDescent="0.25">
      <c r="A165" s="36" t="s">
        <v>331</v>
      </c>
      <c r="B165" s="117" t="s">
        <v>332</v>
      </c>
      <c r="C165" s="118" t="s">
        <v>170</v>
      </c>
      <c r="D165" s="119">
        <v>100</v>
      </c>
      <c r="E165" s="40">
        <v>19.649999999999999</v>
      </c>
      <c r="F165" s="35">
        <f t="shared" si="29"/>
        <v>1964.9999999999998</v>
      </c>
      <c r="G165" s="40">
        <v>13.26</v>
      </c>
      <c r="H165" s="35">
        <f t="shared" si="35"/>
        <v>1326</v>
      </c>
      <c r="I165" s="35">
        <f t="shared" si="42"/>
        <v>3291</v>
      </c>
      <c r="J165" s="441"/>
      <c r="K165" s="371">
        <v>100</v>
      </c>
      <c r="L165" s="328">
        <v>19.649999999999999</v>
      </c>
      <c r="M165" s="329">
        <f t="shared" si="31"/>
        <v>1964.9999999999998</v>
      </c>
      <c r="N165" s="328">
        <v>13.26</v>
      </c>
      <c r="O165" s="329">
        <f t="shared" si="36"/>
        <v>1326</v>
      </c>
      <c r="P165" s="329">
        <f t="shared" si="43"/>
        <v>3291</v>
      </c>
      <c r="Q165" s="473"/>
      <c r="R165" s="327">
        <f t="shared" si="41"/>
        <v>0</v>
      </c>
      <c r="S165" s="328">
        <v>19.649999999999999</v>
      </c>
      <c r="T165" s="329">
        <f t="shared" si="33"/>
        <v>0</v>
      </c>
      <c r="U165" s="328">
        <v>13.26</v>
      </c>
      <c r="V165" s="329">
        <f t="shared" si="37"/>
        <v>0</v>
      </c>
      <c r="W165" s="329">
        <f t="shared" si="44"/>
        <v>0</v>
      </c>
      <c r="X165" s="464"/>
    </row>
    <row r="166" spans="1:24" x14ac:dyDescent="0.25">
      <c r="A166" s="36" t="s">
        <v>333</v>
      </c>
      <c r="B166" s="117" t="s">
        <v>334</v>
      </c>
      <c r="C166" s="118" t="s">
        <v>170</v>
      </c>
      <c r="D166" s="119">
        <v>175</v>
      </c>
      <c r="E166" s="40">
        <v>1048</v>
      </c>
      <c r="F166" s="35">
        <f t="shared" si="29"/>
        <v>183400</v>
      </c>
      <c r="G166" s="40">
        <v>1383.16</v>
      </c>
      <c r="H166" s="35">
        <f t="shared" si="35"/>
        <v>242053</v>
      </c>
      <c r="I166" s="35">
        <f t="shared" si="42"/>
        <v>425453</v>
      </c>
      <c r="J166" s="441"/>
      <c r="K166" s="371">
        <v>100</v>
      </c>
      <c r="L166" s="328">
        <v>1048</v>
      </c>
      <c r="M166" s="329">
        <f t="shared" si="31"/>
        <v>104800</v>
      </c>
      <c r="N166" s="328">
        <v>1383.16</v>
      </c>
      <c r="O166" s="329">
        <f t="shared" si="36"/>
        <v>138316</v>
      </c>
      <c r="P166" s="329">
        <f t="shared" si="43"/>
        <v>243116</v>
      </c>
      <c r="Q166" s="473"/>
      <c r="R166" s="327">
        <f t="shared" si="41"/>
        <v>75</v>
      </c>
      <c r="S166" s="328">
        <v>1048</v>
      </c>
      <c r="T166" s="329">
        <f t="shared" si="33"/>
        <v>78600</v>
      </c>
      <c r="U166" s="328">
        <v>1383.16</v>
      </c>
      <c r="V166" s="329">
        <f t="shared" si="37"/>
        <v>103737</v>
      </c>
      <c r="W166" s="329">
        <f t="shared" si="44"/>
        <v>182337</v>
      </c>
      <c r="X166" s="464"/>
    </row>
    <row r="167" spans="1:24" x14ac:dyDescent="0.25">
      <c r="A167" s="36" t="s">
        <v>335</v>
      </c>
      <c r="B167" s="117" t="s">
        <v>336</v>
      </c>
      <c r="C167" s="118" t="s">
        <v>296</v>
      </c>
      <c r="D167" s="119">
        <v>4220</v>
      </c>
      <c r="E167" s="40">
        <v>162.44</v>
      </c>
      <c r="F167" s="35">
        <f t="shared" si="29"/>
        <v>685496.8</v>
      </c>
      <c r="G167" s="40">
        <v>53.35</v>
      </c>
      <c r="H167" s="35">
        <f t="shared" si="35"/>
        <v>225137</v>
      </c>
      <c r="I167" s="35">
        <f t="shared" si="42"/>
        <v>910633.8</v>
      </c>
      <c r="J167" s="441"/>
      <c r="K167" s="371">
        <v>3500</v>
      </c>
      <c r="L167" s="328">
        <v>162.44</v>
      </c>
      <c r="M167" s="329">
        <f t="shared" si="31"/>
        <v>568540</v>
      </c>
      <c r="N167" s="328">
        <v>53.35</v>
      </c>
      <c r="O167" s="329">
        <f t="shared" si="36"/>
        <v>186725</v>
      </c>
      <c r="P167" s="329">
        <f t="shared" si="43"/>
        <v>755265</v>
      </c>
      <c r="Q167" s="473"/>
      <c r="R167" s="327">
        <f t="shared" si="41"/>
        <v>720</v>
      </c>
      <c r="S167" s="328">
        <v>162.44</v>
      </c>
      <c r="T167" s="329">
        <f t="shared" si="33"/>
        <v>116956.8</v>
      </c>
      <c r="U167" s="328">
        <v>53.35</v>
      </c>
      <c r="V167" s="329">
        <f t="shared" si="37"/>
        <v>38412</v>
      </c>
      <c r="W167" s="329">
        <f t="shared" si="44"/>
        <v>155368.79999999999</v>
      </c>
      <c r="X167" s="464"/>
    </row>
    <row r="168" spans="1:24" x14ac:dyDescent="0.25">
      <c r="A168" s="36" t="s">
        <v>337</v>
      </c>
      <c r="B168" s="117" t="s">
        <v>338</v>
      </c>
      <c r="C168" s="118" t="s">
        <v>296</v>
      </c>
      <c r="D168" s="119">
        <v>3800</v>
      </c>
      <c r="E168" s="40">
        <v>162.44</v>
      </c>
      <c r="F168" s="35">
        <f t="shared" si="29"/>
        <v>617272</v>
      </c>
      <c r="G168" s="40">
        <v>107.82</v>
      </c>
      <c r="H168" s="35">
        <f t="shared" si="35"/>
        <v>409716</v>
      </c>
      <c r="I168" s="35">
        <f t="shared" si="42"/>
        <v>1026988</v>
      </c>
      <c r="J168" s="441"/>
      <c r="K168" s="371">
        <v>2500</v>
      </c>
      <c r="L168" s="328">
        <v>162.44</v>
      </c>
      <c r="M168" s="329">
        <f t="shared" si="31"/>
        <v>406100</v>
      </c>
      <c r="N168" s="328">
        <v>107.82</v>
      </c>
      <c r="O168" s="329">
        <f t="shared" si="36"/>
        <v>269550</v>
      </c>
      <c r="P168" s="329">
        <f t="shared" si="43"/>
        <v>675650</v>
      </c>
      <c r="Q168" s="473"/>
      <c r="R168" s="327">
        <f t="shared" si="41"/>
        <v>1300</v>
      </c>
      <c r="S168" s="328">
        <v>162.44</v>
      </c>
      <c r="T168" s="329">
        <f t="shared" si="33"/>
        <v>211172</v>
      </c>
      <c r="U168" s="328">
        <v>107.82</v>
      </c>
      <c r="V168" s="329">
        <f t="shared" si="37"/>
        <v>140166</v>
      </c>
      <c r="W168" s="329">
        <f t="shared" si="44"/>
        <v>351338</v>
      </c>
      <c r="X168" s="464"/>
    </row>
    <row r="169" spans="1:24" x14ac:dyDescent="0.25">
      <c r="A169" s="36" t="s">
        <v>339</v>
      </c>
      <c r="B169" s="117" t="s">
        <v>340</v>
      </c>
      <c r="C169" s="118" t="s">
        <v>296</v>
      </c>
      <c r="D169" s="119">
        <v>500</v>
      </c>
      <c r="E169" s="40">
        <v>162.44</v>
      </c>
      <c r="F169" s="35">
        <f t="shared" si="29"/>
        <v>81220</v>
      </c>
      <c r="G169" s="40">
        <v>101.09</v>
      </c>
      <c r="H169" s="35">
        <f t="shared" si="35"/>
        <v>50545</v>
      </c>
      <c r="I169" s="35">
        <f t="shared" si="42"/>
        <v>131765</v>
      </c>
      <c r="J169" s="441"/>
      <c r="K169" s="371">
        <v>250</v>
      </c>
      <c r="L169" s="328">
        <v>162.44</v>
      </c>
      <c r="M169" s="329">
        <f t="shared" si="31"/>
        <v>40610</v>
      </c>
      <c r="N169" s="328">
        <v>101.09</v>
      </c>
      <c r="O169" s="329">
        <f t="shared" si="36"/>
        <v>25272.5</v>
      </c>
      <c r="P169" s="329">
        <f t="shared" si="43"/>
        <v>65882.5</v>
      </c>
      <c r="Q169" s="473"/>
      <c r="R169" s="327">
        <f t="shared" si="41"/>
        <v>250</v>
      </c>
      <c r="S169" s="328">
        <v>162.44</v>
      </c>
      <c r="T169" s="329">
        <f t="shared" si="33"/>
        <v>40610</v>
      </c>
      <c r="U169" s="328">
        <v>101.09</v>
      </c>
      <c r="V169" s="329">
        <f t="shared" si="37"/>
        <v>25272.5</v>
      </c>
      <c r="W169" s="329">
        <f t="shared" si="44"/>
        <v>65882.5</v>
      </c>
      <c r="X169" s="464"/>
    </row>
    <row r="170" spans="1:24" x14ac:dyDescent="0.25">
      <c r="A170" s="36" t="s">
        <v>341</v>
      </c>
      <c r="B170" s="117" t="s">
        <v>342</v>
      </c>
      <c r="C170" s="118" t="s">
        <v>296</v>
      </c>
      <c r="D170" s="119">
        <v>1160</v>
      </c>
      <c r="E170" s="40">
        <v>162.44</v>
      </c>
      <c r="F170" s="35">
        <f t="shared" si="29"/>
        <v>188430.4</v>
      </c>
      <c r="G170" s="40">
        <v>111.72</v>
      </c>
      <c r="H170" s="35">
        <f t="shared" si="35"/>
        <v>129595.2</v>
      </c>
      <c r="I170" s="35">
        <f t="shared" si="42"/>
        <v>318025.59999999998</v>
      </c>
      <c r="J170" s="441"/>
      <c r="K170" s="371">
        <v>500</v>
      </c>
      <c r="L170" s="328">
        <v>162.44</v>
      </c>
      <c r="M170" s="329">
        <f t="shared" si="31"/>
        <v>81220</v>
      </c>
      <c r="N170" s="328">
        <v>111.72</v>
      </c>
      <c r="O170" s="329">
        <f t="shared" si="36"/>
        <v>55860</v>
      </c>
      <c r="P170" s="329">
        <f t="shared" si="43"/>
        <v>137080</v>
      </c>
      <c r="Q170" s="473"/>
      <c r="R170" s="327">
        <f t="shared" si="41"/>
        <v>660</v>
      </c>
      <c r="S170" s="328">
        <v>162.44</v>
      </c>
      <c r="T170" s="329">
        <f t="shared" si="33"/>
        <v>107210.4</v>
      </c>
      <c r="U170" s="328">
        <v>111.72</v>
      </c>
      <c r="V170" s="329">
        <f t="shared" si="37"/>
        <v>73735.199999999997</v>
      </c>
      <c r="W170" s="329">
        <f t="shared" si="44"/>
        <v>180945.59999999998</v>
      </c>
      <c r="X170" s="464"/>
    </row>
    <row r="171" spans="1:24" x14ac:dyDescent="0.25">
      <c r="A171" s="36" t="s">
        <v>343</v>
      </c>
      <c r="B171" s="117" t="s">
        <v>344</v>
      </c>
      <c r="C171" s="118" t="s">
        <v>296</v>
      </c>
      <c r="D171" s="119">
        <v>1300</v>
      </c>
      <c r="E171" s="40">
        <v>162.44</v>
      </c>
      <c r="F171" s="35">
        <f t="shared" si="29"/>
        <v>211172</v>
      </c>
      <c r="G171" s="40">
        <v>131.97999999999999</v>
      </c>
      <c r="H171" s="35">
        <f t="shared" si="35"/>
        <v>171574</v>
      </c>
      <c r="I171" s="35">
        <f t="shared" si="42"/>
        <v>382746</v>
      </c>
      <c r="J171" s="441"/>
      <c r="K171" s="371">
        <v>1100</v>
      </c>
      <c r="L171" s="328">
        <v>162.44</v>
      </c>
      <c r="M171" s="329">
        <f t="shared" si="31"/>
        <v>178684</v>
      </c>
      <c r="N171" s="328">
        <v>131.97999999999999</v>
      </c>
      <c r="O171" s="329">
        <f t="shared" si="36"/>
        <v>145178</v>
      </c>
      <c r="P171" s="329">
        <f t="shared" si="43"/>
        <v>323862</v>
      </c>
      <c r="Q171" s="473"/>
      <c r="R171" s="327">
        <f t="shared" si="41"/>
        <v>200</v>
      </c>
      <c r="S171" s="328">
        <v>162.44</v>
      </c>
      <c r="T171" s="329">
        <f t="shared" si="33"/>
        <v>32488</v>
      </c>
      <c r="U171" s="328">
        <v>131.97999999999999</v>
      </c>
      <c r="V171" s="329">
        <f t="shared" si="37"/>
        <v>26395.999999999996</v>
      </c>
      <c r="W171" s="329">
        <f t="shared" si="44"/>
        <v>58884</v>
      </c>
      <c r="X171" s="464"/>
    </row>
    <row r="172" spans="1:24" x14ac:dyDescent="0.25">
      <c r="A172" s="36" t="s">
        <v>345</v>
      </c>
      <c r="B172" s="117" t="s">
        <v>346</v>
      </c>
      <c r="C172" s="118" t="s">
        <v>296</v>
      </c>
      <c r="D172" s="119">
        <v>4500</v>
      </c>
      <c r="E172" s="40">
        <v>45.85</v>
      </c>
      <c r="F172" s="35">
        <f t="shared" si="29"/>
        <v>206325</v>
      </c>
      <c r="G172" s="40">
        <v>28.08</v>
      </c>
      <c r="H172" s="35">
        <f t="shared" si="35"/>
        <v>126359.99999999999</v>
      </c>
      <c r="I172" s="35">
        <f t="shared" si="42"/>
        <v>332685</v>
      </c>
      <c r="J172" s="441"/>
      <c r="K172" s="371">
        <v>4000</v>
      </c>
      <c r="L172" s="328">
        <v>45.85</v>
      </c>
      <c r="M172" s="329">
        <f t="shared" si="31"/>
        <v>183400</v>
      </c>
      <c r="N172" s="328">
        <v>28.08</v>
      </c>
      <c r="O172" s="329">
        <f t="shared" si="36"/>
        <v>112320</v>
      </c>
      <c r="P172" s="329">
        <f t="shared" si="43"/>
        <v>295720</v>
      </c>
      <c r="Q172" s="473"/>
      <c r="R172" s="327">
        <f t="shared" si="41"/>
        <v>500</v>
      </c>
      <c r="S172" s="328">
        <v>45.85</v>
      </c>
      <c r="T172" s="329">
        <f t="shared" si="33"/>
        <v>22925</v>
      </c>
      <c r="U172" s="328">
        <v>28.08</v>
      </c>
      <c r="V172" s="329">
        <f t="shared" si="37"/>
        <v>14040</v>
      </c>
      <c r="W172" s="329">
        <f t="shared" si="44"/>
        <v>36965</v>
      </c>
      <c r="X172" s="464"/>
    </row>
    <row r="173" spans="1:24" x14ac:dyDescent="0.25">
      <c r="A173" s="36" t="s">
        <v>347</v>
      </c>
      <c r="B173" s="117" t="s">
        <v>348</v>
      </c>
      <c r="C173" s="118" t="s">
        <v>170</v>
      </c>
      <c r="D173" s="119">
        <v>9000</v>
      </c>
      <c r="E173" s="40">
        <v>6.55</v>
      </c>
      <c r="F173" s="35">
        <f t="shared" si="29"/>
        <v>58950</v>
      </c>
      <c r="G173" s="40">
        <v>3.38</v>
      </c>
      <c r="H173" s="35">
        <f t="shared" si="35"/>
        <v>30420</v>
      </c>
      <c r="I173" s="35">
        <f t="shared" si="42"/>
        <v>89370</v>
      </c>
      <c r="J173" s="441"/>
      <c r="K173" s="371">
        <v>8000</v>
      </c>
      <c r="L173" s="328">
        <v>6.55</v>
      </c>
      <c r="M173" s="329">
        <f t="shared" si="31"/>
        <v>52400</v>
      </c>
      <c r="N173" s="328">
        <v>3.38</v>
      </c>
      <c r="O173" s="329">
        <f t="shared" si="36"/>
        <v>27040</v>
      </c>
      <c r="P173" s="329">
        <f t="shared" si="43"/>
        <v>79440</v>
      </c>
      <c r="Q173" s="473"/>
      <c r="R173" s="327">
        <f t="shared" si="41"/>
        <v>1000</v>
      </c>
      <c r="S173" s="328">
        <v>6.55</v>
      </c>
      <c r="T173" s="329">
        <f t="shared" si="33"/>
        <v>6550</v>
      </c>
      <c r="U173" s="328">
        <v>3.38</v>
      </c>
      <c r="V173" s="329">
        <f t="shared" si="37"/>
        <v>3380</v>
      </c>
      <c r="W173" s="329">
        <f t="shared" si="44"/>
        <v>9930</v>
      </c>
      <c r="X173" s="464"/>
    </row>
    <row r="174" spans="1:24" x14ac:dyDescent="0.25">
      <c r="A174" s="36" t="s">
        <v>349</v>
      </c>
      <c r="B174" s="117" t="s">
        <v>350</v>
      </c>
      <c r="C174" s="118" t="s">
        <v>170</v>
      </c>
      <c r="D174" s="119">
        <v>9000</v>
      </c>
      <c r="E174" s="40">
        <v>6.55</v>
      </c>
      <c r="F174" s="35">
        <f t="shared" ref="F174:F177" si="45">D174*E174</f>
        <v>58950</v>
      </c>
      <c r="G174" s="40">
        <v>19.34</v>
      </c>
      <c r="H174" s="35">
        <f t="shared" si="35"/>
        <v>174060</v>
      </c>
      <c r="I174" s="35">
        <f t="shared" si="42"/>
        <v>233010</v>
      </c>
      <c r="J174" s="441"/>
      <c r="K174" s="371">
        <v>8000</v>
      </c>
      <c r="L174" s="328">
        <v>6.55</v>
      </c>
      <c r="M174" s="329">
        <f t="shared" ref="M174:M177" si="46">K174*L174</f>
        <v>52400</v>
      </c>
      <c r="N174" s="328">
        <v>19.34</v>
      </c>
      <c r="O174" s="329">
        <f t="shared" si="36"/>
        <v>154720</v>
      </c>
      <c r="P174" s="329">
        <f t="shared" si="43"/>
        <v>207120</v>
      </c>
      <c r="Q174" s="473"/>
      <c r="R174" s="327">
        <f t="shared" si="41"/>
        <v>1000</v>
      </c>
      <c r="S174" s="328">
        <v>6.55</v>
      </c>
      <c r="T174" s="329">
        <f t="shared" ref="T174:T177" si="47">R174*S174</f>
        <v>6550</v>
      </c>
      <c r="U174" s="328">
        <v>19.34</v>
      </c>
      <c r="V174" s="329">
        <f t="shared" si="37"/>
        <v>19340</v>
      </c>
      <c r="W174" s="329">
        <f t="shared" si="44"/>
        <v>25890</v>
      </c>
      <c r="X174" s="464"/>
    </row>
    <row r="175" spans="1:24" x14ac:dyDescent="0.25">
      <c r="A175" s="36" t="s">
        <v>351</v>
      </c>
      <c r="B175" s="117" t="s">
        <v>352</v>
      </c>
      <c r="C175" s="118" t="s">
        <v>170</v>
      </c>
      <c r="D175" s="119">
        <v>9000</v>
      </c>
      <c r="E175" s="40">
        <v>6.55</v>
      </c>
      <c r="F175" s="35">
        <f t="shared" si="45"/>
        <v>58950</v>
      </c>
      <c r="G175" s="40">
        <v>2.37</v>
      </c>
      <c r="H175" s="35">
        <f t="shared" ref="H175:H177" si="48">D175*G175</f>
        <v>21330</v>
      </c>
      <c r="I175" s="35">
        <f t="shared" si="42"/>
        <v>80280</v>
      </c>
      <c r="J175" s="441"/>
      <c r="K175" s="371">
        <v>8000</v>
      </c>
      <c r="L175" s="328">
        <v>6.55</v>
      </c>
      <c r="M175" s="329">
        <f t="shared" si="46"/>
        <v>52400</v>
      </c>
      <c r="N175" s="328">
        <v>2.37</v>
      </c>
      <c r="O175" s="329">
        <f t="shared" ref="O175:O177" si="49">K175*N175</f>
        <v>18960</v>
      </c>
      <c r="P175" s="329">
        <f t="shared" si="43"/>
        <v>71360</v>
      </c>
      <c r="Q175" s="473"/>
      <c r="R175" s="327">
        <f t="shared" si="41"/>
        <v>1000</v>
      </c>
      <c r="S175" s="328">
        <v>6.55</v>
      </c>
      <c r="T175" s="329">
        <f t="shared" si="47"/>
        <v>6550</v>
      </c>
      <c r="U175" s="328">
        <v>2.37</v>
      </c>
      <c r="V175" s="329">
        <f t="shared" ref="V175:V177" si="50">R175*U175</f>
        <v>2370</v>
      </c>
      <c r="W175" s="329">
        <f t="shared" si="44"/>
        <v>8920</v>
      </c>
      <c r="X175" s="464"/>
    </row>
    <row r="176" spans="1:24" x14ac:dyDescent="0.25">
      <c r="A176" s="36" t="s">
        <v>353</v>
      </c>
      <c r="B176" s="117" t="s">
        <v>354</v>
      </c>
      <c r="C176" s="118" t="s">
        <v>196</v>
      </c>
      <c r="D176" s="119">
        <v>1</v>
      </c>
      <c r="E176" s="40">
        <v>0</v>
      </c>
      <c r="F176" s="35">
        <f t="shared" si="45"/>
        <v>0</v>
      </c>
      <c r="G176" s="40">
        <v>53352</v>
      </c>
      <c r="H176" s="35">
        <f t="shared" si="48"/>
        <v>53352</v>
      </c>
      <c r="I176" s="35">
        <f t="shared" si="42"/>
        <v>53352</v>
      </c>
      <c r="J176" s="441"/>
      <c r="K176" s="371"/>
      <c r="L176" s="328">
        <v>0</v>
      </c>
      <c r="M176" s="329">
        <f t="shared" si="46"/>
        <v>0</v>
      </c>
      <c r="N176" s="328">
        <v>53352</v>
      </c>
      <c r="O176" s="329">
        <f t="shared" si="49"/>
        <v>0</v>
      </c>
      <c r="P176" s="329">
        <f t="shared" si="43"/>
        <v>0</v>
      </c>
      <c r="Q176" s="473"/>
      <c r="R176" s="327">
        <f t="shared" si="41"/>
        <v>1</v>
      </c>
      <c r="S176" s="328">
        <v>0</v>
      </c>
      <c r="T176" s="329">
        <f t="shared" si="47"/>
        <v>0</v>
      </c>
      <c r="U176" s="328">
        <v>53352</v>
      </c>
      <c r="V176" s="329">
        <f t="shared" si="50"/>
        <v>53352</v>
      </c>
      <c r="W176" s="329">
        <f t="shared" si="44"/>
        <v>53352</v>
      </c>
      <c r="X176" s="464"/>
    </row>
    <row r="177" spans="1:24" x14ac:dyDescent="0.25">
      <c r="A177" s="36" t="s">
        <v>355</v>
      </c>
      <c r="B177" s="117" t="s">
        <v>356</v>
      </c>
      <c r="C177" s="118" t="s">
        <v>196</v>
      </c>
      <c r="D177" s="119">
        <v>1</v>
      </c>
      <c r="E177" s="40">
        <v>515458.8</v>
      </c>
      <c r="F177" s="35">
        <f t="shared" si="45"/>
        <v>515458.8</v>
      </c>
      <c r="G177" s="40">
        <v>0</v>
      </c>
      <c r="H177" s="35">
        <f t="shared" si="48"/>
        <v>0</v>
      </c>
      <c r="I177" s="35">
        <f t="shared" si="42"/>
        <v>515458.8</v>
      </c>
      <c r="J177" s="441"/>
      <c r="K177" s="371"/>
      <c r="L177" s="328">
        <v>515458.8</v>
      </c>
      <c r="M177" s="329">
        <f t="shared" si="46"/>
        <v>0</v>
      </c>
      <c r="N177" s="328">
        <v>0</v>
      </c>
      <c r="O177" s="329">
        <f t="shared" si="49"/>
        <v>0</v>
      </c>
      <c r="P177" s="329">
        <f t="shared" si="43"/>
        <v>0</v>
      </c>
      <c r="Q177" s="473"/>
      <c r="R177" s="327">
        <f t="shared" si="41"/>
        <v>1</v>
      </c>
      <c r="S177" s="328">
        <v>515458.8</v>
      </c>
      <c r="T177" s="329">
        <f t="shared" si="47"/>
        <v>515458.8</v>
      </c>
      <c r="U177" s="328">
        <v>0</v>
      </c>
      <c r="V177" s="329">
        <f t="shared" si="50"/>
        <v>0</v>
      </c>
      <c r="W177" s="329">
        <f t="shared" si="44"/>
        <v>515458.8</v>
      </c>
      <c r="X177" s="464"/>
    </row>
    <row r="178" spans="1:24" x14ac:dyDescent="0.25">
      <c r="A178" s="29" t="s">
        <v>357</v>
      </c>
      <c r="B178" s="123" t="s">
        <v>358</v>
      </c>
      <c r="C178" s="118"/>
      <c r="D178" s="119"/>
      <c r="E178" s="40"/>
      <c r="F178" s="45"/>
      <c r="G178" s="40"/>
      <c r="H178" s="45"/>
      <c r="I178" s="35"/>
      <c r="J178" s="441"/>
      <c r="K178" s="371"/>
      <c r="L178" s="328"/>
      <c r="M178" s="332"/>
      <c r="N178" s="328"/>
      <c r="O178" s="332"/>
      <c r="P178" s="329"/>
      <c r="Q178" s="473"/>
      <c r="R178" s="327">
        <f t="shared" si="41"/>
        <v>0</v>
      </c>
      <c r="S178" s="328"/>
      <c r="T178" s="332"/>
      <c r="U178" s="328"/>
      <c r="V178" s="332"/>
      <c r="W178" s="329"/>
      <c r="X178" s="464"/>
    </row>
    <row r="179" spans="1:24" x14ac:dyDescent="0.25">
      <c r="A179" s="36" t="s">
        <v>359</v>
      </c>
      <c r="B179" s="117" t="s">
        <v>230</v>
      </c>
      <c r="C179" s="118" t="s">
        <v>170</v>
      </c>
      <c r="D179" s="119">
        <v>1</v>
      </c>
      <c r="E179" s="40">
        <v>3406</v>
      </c>
      <c r="F179" s="35">
        <f t="shared" ref="F179:F191" si="51">D179*E179</f>
        <v>3406</v>
      </c>
      <c r="G179" s="40">
        <v>14788.18</v>
      </c>
      <c r="H179" s="35">
        <f t="shared" ref="H179:H193" si="52">D179*G179</f>
        <v>14788.18</v>
      </c>
      <c r="I179" s="35">
        <f t="shared" ref="I179:I193" si="53">E179*D179+G179*D179</f>
        <v>18194.18</v>
      </c>
      <c r="J179" s="441"/>
      <c r="K179" s="371">
        <v>1</v>
      </c>
      <c r="L179" s="328">
        <v>3406</v>
      </c>
      <c r="M179" s="329">
        <f t="shared" ref="M179:M192" si="54">K179*L179</f>
        <v>3406</v>
      </c>
      <c r="N179" s="328">
        <v>14788.18</v>
      </c>
      <c r="O179" s="329">
        <f t="shared" ref="O179:O193" si="55">K179*N179</f>
        <v>14788.18</v>
      </c>
      <c r="P179" s="329">
        <f t="shared" ref="P179:P193" si="56">L179*K179+N179*K179</f>
        <v>18194.18</v>
      </c>
      <c r="Q179" s="473"/>
      <c r="R179" s="327">
        <f t="shared" si="41"/>
        <v>0</v>
      </c>
      <c r="S179" s="328">
        <v>3406</v>
      </c>
      <c r="T179" s="329">
        <f t="shared" ref="T179:T192" si="57">R179*S179</f>
        <v>0</v>
      </c>
      <c r="U179" s="328">
        <v>14788.18</v>
      </c>
      <c r="V179" s="329">
        <f t="shared" ref="V179:V193" si="58">R179*U179</f>
        <v>0</v>
      </c>
      <c r="W179" s="329">
        <f t="shared" ref="W179:W193" si="59">S179*R179+U179*R179</f>
        <v>0</v>
      </c>
      <c r="X179" s="464"/>
    </row>
    <row r="180" spans="1:24" x14ac:dyDescent="0.25">
      <c r="A180" s="36" t="s">
        <v>360</v>
      </c>
      <c r="B180" s="117" t="s">
        <v>361</v>
      </c>
      <c r="C180" s="118" t="s">
        <v>170</v>
      </c>
      <c r="D180" s="119">
        <v>2</v>
      </c>
      <c r="E180" s="40">
        <v>3406</v>
      </c>
      <c r="F180" s="35">
        <f t="shared" si="51"/>
        <v>6812</v>
      </c>
      <c r="G180" s="40">
        <v>4655.04</v>
      </c>
      <c r="H180" s="35">
        <f t="shared" si="52"/>
        <v>9310.08</v>
      </c>
      <c r="I180" s="35">
        <f t="shared" si="53"/>
        <v>16122.08</v>
      </c>
      <c r="J180" s="441"/>
      <c r="K180" s="371">
        <v>2</v>
      </c>
      <c r="L180" s="328">
        <v>3406</v>
      </c>
      <c r="M180" s="329">
        <f t="shared" si="54"/>
        <v>6812</v>
      </c>
      <c r="N180" s="328">
        <v>4655.04</v>
      </c>
      <c r="O180" s="329">
        <f t="shared" si="55"/>
        <v>9310.08</v>
      </c>
      <c r="P180" s="329">
        <f t="shared" si="56"/>
        <v>16122.08</v>
      </c>
      <c r="Q180" s="473"/>
      <c r="R180" s="327">
        <f t="shared" si="41"/>
        <v>0</v>
      </c>
      <c r="S180" s="328">
        <v>3406</v>
      </c>
      <c r="T180" s="329">
        <f t="shared" si="57"/>
        <v>0</v>
      </c>
      <c r="U180" s="328">
        <v>4655.04</v>
      </c>
      <c r="V180" s="329">
        <f t="shared" si="58"/>
        <v>0</v>
      </c>
      <c r="W180" s="329">
        <f t="shared" si="59"/>
        <v>0</v>
      </c>
      <c r="X180" s="464"/>
    </row>
    <row r="181" spans="1:24" x14ac:dyDescent="0.25">
      <c r="A181" s="36" t="s">
        <v>362</v>
      </c>
      <c r="B181" s="117" t="s">
        <v>363</v>
      </c>
      <c r="C181" s="118" t="s">
        <v>170</v>
      </c>
      <c r="D181" s="119">
        <v>2</v>
      </c>
      <c r="E181" s="40">
        <v>6550</v>
      </c>
      <c r="F181" s="35">
        <f t="shared" si="51"/>
        <v>13100</v>
      </c>
      <c r="G181" s="40">
        <v>19718.400000000001</v>
      </c>
      <c r="H181" s="35">
        <f t="shared" si="52"/>
        <v>39436.800000000003</v>
      </c>
      <c r="I181" s="35">
        <f t="shared" si="53"/>
        <v>52536.800000000003</v>
      </c>
      <c r="J181" s="441"/>
      <c r="K181" s="371">
        <v>2</v>
      </c>
      <c r="L181" s="328">
        <v>6550</v>
      </c>
      <c r="M181" s="329">
        <f t="shared" si="54"/>
        <v>13100</v>
      </c>
      <c r="N181" s="328">
        <v>19718.400000000001</v>
      </c>
      <c r="O181" s="329">
        <f t="shared" si="55"/>
        <v>39436.800000000003</v>
      </c>
      <c r="P181" s="329">
        <f t="shared" si="56"/>
        <v>52536.800000000003</v>
      </c>
      <c r="Q181" s="473"/>
      <c r="R181" s="327">
        <f t="shared" si="41"/>
        <v>0</v>
      </c>
      <c r="S181" s="328">
        <v>6550</v>
      </c>
      <c r="T181" s="329">
        <f t="shared" si="57"/>
        <v>0</v>
      </c>
      <c r="U181" s="328">
        <v>19718.400000000001</v>
      </c>
      <c r="V181" s="329">
        <f t="shared" si="58"/>
        <v>0</v>
      </c>
      <c r="W181" s="329">
        <f t="shared" si="59"/>
        <v>0</v>
      </c>
      <c r="X181" s="464"/>
    </row>
    <row r="182" spans="1:24" x14ac:dyDescent="0.25">
      <c r="A182" s="36" t="s">
        <v>364</v>
      </c>
      <c r="B182" s="117" t="s">
        <v>249</v>
      </c>
      <c r="C182" s="118" t="s">
        <v>170</v>
      </c>
      <c r="D182" s="119">
        <v>2</v>
      </c>
      <c r="E182" s="40">
        <v>3930</v>
      </c>
      <c r="F182" s="35">
        <f t="shared" si="51"/>
        <v>7860</v>
      </c>
      <c r="G182" s="40">
        <v>10308.48</v>
      </c>
      <c r="H182" s="35">
        <f t="shared" si="52"/>
        <v>20616.96</v>
      </c>
      <c r="I182" s="35">
        <f t="shared" si="53"/>
        <v>28476.959999999999</v>
      </c>
      <c r="J182" s="441"/>
      <c r="K182" s="371">
        <v>2</v>
      </c>
      <c r="L182" s="328">
        <v>3930</v>
      </c>
      <c r="M182" s="329">
        <f t="shared" si="54"/>
        <v>7860</v>
      </c>
      <c r="N182" s="328">
        <v>10308.48</v>
      </c>
      <c r="O182" s="329">
        <f t="shared" si="55"/>
        <v>20616.96</v>
      </c>
      <c r="P182" s="329">
        <f t="shared" si="56"/>
        <v>28476.959999999999</v>
      </c>
      <c r="Q182" s="473"/>
      <c r="R182" s="327">
        <f t="shared" si="41"/>
        <v>0</v>
      </c>
      <c r="S182" s="328">
        <v>3930</v>
      </c>
      <c r="T182" s="329">
        <f t="shared" si="57"/>
        <v>0</v>
      </c>
      <c r="U182" s="328">
        <v>10308.48</v>
      </c>
      <c r="V182" s="329">
        <f t="shared" si="58"/>
        <v>0</v>
      </c>
      <c r="W182" s="329">
        <f t="shared" si="59"/>
        <v>0</v>
      </c>
      <c r="X182" s="464"/>
    </row>
    <row r="183" spans="1:24" x14ac:dyDescent="0.25">
      <c r="A183" s="36" t="s">
        <v>365</v>
      </c>
      <c r="B183" s="117" t="s">
        <v>228</v>
      </c>
      <c r="C183" s="118" t="s">
        <v>170</v>
      </c>
      <c r="D183" s="119">
        <v>2</v>
      </c>
      <c r="E183" s="40">
        <v>524</v>
      </c>
      <c r="F183" s="35">
        <f t="shared" si="51"/>
        <v>1048</v>
      </c>
      <c r="G183" s="40">
        <v>7368.4</v>
      </c>
      <c r="H183" s="35">
        <f t="shared" si="52"/>
        <v>14736.8</v>
      </c>
      <c r="I183" s="35">
        <f t="shared" si="53"/>
        <v>15784.8</v>
      </c>
      <c r="J183" s="441"/>
      <c r="K183" s="371">
        <v>2</v>
      </c>
      <c r="L183" s="328">
        <v>524</v>
      </c>
      <c r="M183" s="329">
        <f t="shared" si="54"/>
        <v>1048</v>
      </c>
      <c r="N183" s="328">
        <v>7368.4</v>
      </c>
      <c r="O183" s="329">
        <f t="shared" si="55"/>
        <v>14736.8</v>
      </c>
      <c r="P183" s="329">
        <f t="shared" si="56"/>
        <v>15784.8</v>
      </c>
      <c r="Q183" s="473"/>
      <c r="R183" s="327">
        <f t="shared" si="41"/>
        <v>0</v>
      </c>
      <c r="S183" s="328">
        <v>524</v>
      </c>
      <c r="T183" s="329">
        <f t="shared" si="57"/>
        <v>0</v>
      </c>
      <c r="U183" s="328">
        <v>7368.4</v>
      </c>
      <c r="V183" s="329">
        <f t="shared" si="58"/>
        <v>0</v>
      </c>
      <c r="W183" s="329">
        <f t="shared" si="59"/>
        <v>0</v>
      </c>
      <c r="X183" s="464"/>
    </row>
    <row r="184" spans="1:24" x14ac:dyDescent="0.25">
      <c r="A184" s="36" t="s">
        <v>366</v>
      </c>
      <c r="B184" s="117" t="s">
        <v>367</v>
      </c>
      <c r="C184" s="118" t="s">
        <v>170</v>
      </c>
      <c r="D184" s="119">
        <v>4</v>
      </c>
      <c r="E184" s="40">
        <v>5502</v>
      </c>
      <c r="F184" s="35">
        <f t="shared" si="51"/>
        <v>22008</v>
      </c>
      <c r="G184" s="40">
        <v>19958.64</v>
      </c>
      <c r="H184" s="35">
        <f t="shared" si="52"/>
        <v>79834.559999999998</v>
      </c>
      <c r="I184" s="35">
        <f t="shared" si="53"/>
        <v>101842.56</v>
      </c>
      <c r="J184" s="441"/>
      <c r="K184" s="371">
        <v>4</v>
      </c>
      <c r="L184" s="328">
        <v>5502</v>
      </c>
      <c r="M184" s="329">
        <f t="shared" si="54"/>
        <v>22008</v>
      </c>
      <c r="N184" s="328">
        <v>19958.64</v>
      </c>
      <c r="O184" s="329">
        <f t="shared" si="55"/>
        <v>79834.559999999998</v>
      </c>
      <c r="P184" s="329">
        <f t="shared" si="56"/>
        <v>101842.56</v>
      </c>
      <c r="Q184" s="473"/>
      <c r="R184" s="327">
        <f t="shared" si="41"/>
        <v>0</v>
      </c>
      <c r="S184" s="328">
        <v>5502</v>
      </c>
      <c r="T184" s="329">
        <f t="shared" si="57"/>
        <v>0</v>
      </c>
      <c r="U184" s="328">
        <v>19958.64</v>
      </c>
      <c r="V184" s="329">
        <f t="shared" si="58"/>
        <v>0</v>
      </c>
      <c r="W184" s="329">
        <f t="shared" si="59"/>
        <v>0</v>
      </c>
      <c r="X184" s="464"/>
    </row>
    <row r="185" spans="1:24" x14ac:dyDescent="0.25">
      <c r="A185" s="36" t="s">
        <v>368</v>
      </c>
      <c r="B185" s="117" t="s">
        <v>263</v>
      </c>
      <c r="C185" s="118" t="s">
        <v>170</v>
      </c>
      <c r="D185" s="119">
        <v>6</v>
      </c>
      <c r="E185" s="40">
        <v>3406</v>
      </c>
      <c r="F185" s="35">
        <f t="shared" si="51"/>
        <v>20436</v>
      </c>
      <c r="G185" s="40">
        <v>1774.5</v>
      </c>
      <c r="H185" s="35">
        <f t="shared" si="52"/>
        <v>10647</v>
      </c>
      <c r="I185" s="35">
        <f t="shared" si="53"/>
        <v>31083</v>
      </c>
      <c r="J185" s="441"/>
      <c r="K185" s="371">
        <v>6</v>
      </c>
      <c r="L185" s="328">
        <v>3406</v>
      </c>
      <c r="M185" s="329">
        <f t="shared" si="54"/>
        <v>20436</v>
      </c>
      <c r="N185" s="328">
        <v>1774.5</v>
      </c>
      <c r="O185" s="329">
        <f t="shared" si="55"/>
        <v>10647</v>
      </c>
      <c r="P185" s="329">
        <f t="shared" si="56"/>
        <v>31083</v>
      </c>
      <c r="Q185" s="473"/>
      <c r="R185" s="327">
        <f t="shared" si="41"/>
        <v>0</v>
      </c>
      <c r="S185" s="328">
        <v>3406</v>
      </c>
      <c r="T185" s="329">
        <f t="shared" si="57"/>
        <v>0</v>
      </c>
      <c r="U185" s="328">
        <v>1774.5</v>
      </c>
      <c r="V185" s="329">
        <f t="shared" si="58"/>
        <v>0</v>
      </c>
      <c r="W185" s="329">
        <f t="shared" si="59"/>
        <v>0</v>
      </c>
      <c r="X185" s="464"/>
    </row>
    <row r="186" spans="1:24" x14ac:dyDescent="0.25">
      <c r="A186" s="36" t="s">
        <v>369</v>
      </c>
      <c r="B186" s="117" t="s">
        <v>370</v>
      </c>
      <c r="C186" s="118" t="s">
        <v>170</v>
      </c>
      <c r="D186" s="119">
        <v>6</v>
      </c>
      <c r="E186" s="40">
        <v>2358</v>
      </c>
      <c r="F186" s="35">
        <f t="shared" si="51"/>
        <v>14148</v>
      </c>
      <c r="G186" s="40">
        <v>496.08</v>
      </c>
      <c r="H186" s="35">
        <f t="shared" si="52"/>
        <v>2976.48</v>
      </c>
      <c r="I186" s="35">
        <f t="shared" si="53"/>
        <v>17124.48</v>
      </c>
      <c r="J186" s="441"/>
      <c r="K186" s="371">
        <v>6</v>
      </c>
      <c r="L186" s="328">
        <v>2358</v>
      </c>
      <c r="M186" s="329">
        <f t="shared" si="54"/>
        <v>14148</v>
      </c>
      <c r="N186" s="328">
        <v>496.08</v>
      </c>
      <c r="O186" s="329">
        <f t="shared" si="55"/>
        <v>2976.48</v>
      </c>
      <c r="P186" s="329">
        <f t="shared" si="56"/>
        <v>17124.48</v>
      </c>
      <c r="Q186" s="473"/>
      <c r="R186" s="327">
        <f t="shared" si="41"/>
        <v>0</v>
      </c>
      <c r="S186" s="328">
        <v>2358</v>
      </c>
      <c r="T186" s="329">
        <f t="shared" si="57"/>
        <v>0</v>
      </c>
      <c r="U186" s="328">
        <v>496.08</v>
      </c>
      <c r="V186" s="329">
        <f t="shared" si="58"/>
        <v>0</v>
      </c>
      <c r="W186" s="329">
        <f t="shared" si="59"/>
        <v>0</v>
      </c>
      <c r="X186" s="464"/>
    </row>
    <row r="187" spans="1:24" x14ac:dyDescent="0.25">
      <c r="A187" s="36" t="s">
        <v>371</v>
      </c>
      <c r="B187" s="117" t="s">
        <v>372</v>
      </c>
      <c r="C187" s="118" t="s">
        <v>296</v>
      </c>
      <c r="D187" s="119">
        <v>80</v>
      </c>
      <c r="E187" s="40">
        <v>162.44</v>
      </c>
      <c r="F187" s="35">
        <f t="shared" si="51"/>
        <v>12995.2</v>
      </c>
      <c r="G187" s="40">
        <v>131.97999999999999</v>
      </c>
      <c r="H187" s="35">
        <f t="shared" si="52"/>
        <v>10558.4</v>
      </c>
      <c r="I187" s="35">
        <f t="shared" si="53"/>
        <v>23553.599999999999</v>
      </c>
      <c r="J187" s="441"/>
      <c r="K187" s="371">
        <v>80</v>
      </c>
      <c r="L187" s="328">
        <v>162.44</v>
      </c>
      <c r="M187" s="329">
        <f t="shared" si="54"/>
        <v>12995.2</v>
      </c>
      <c r="N187" s="328">
        <v>131.97999999999999</v>
      </c>
      <c r="O187" s="329">
        <f t="shared" si="55"/>
        <v>10558.4</v>
      </c>
      <c r="P187" s="329">
        <f t="shared" si="56"/>
        <v>23553.599999999999</v>
      </c>
      <c r="Q187" s="473"/>
      <c r="R187" s="327">
        <f t="shared" si="41"/>
        <v>0</v>
      </c>
      <c r="S187" s="328">
        <v>162.44</v>
      </c>
      <c r="T187" s="329">
        <f t="shared" si="57"/>
        <v>0</v>
      </c>
      <c r="U187" s="328">
        <v>131.97999999999999</v>
      </c>
      <c r="V187" s="329">
        <f t="shared" si="58"/>
        <v>0</v>
      </c>
      <c r="W187" s="329">
        <f t="shared" si="59"/>
        <v>0</v>
      </c>
      <c r="X187" s="464"/>
    </row>
    <row r="188" spans="1:24" x14ac:dyDescent="0.25">
      <c r="A188" s="36" t="s">
        <v>373</v>
      </c>
      <c r="B188" s="117" t="s">
        <v>340</v>
      </c>
      <c r="C188" s="118" t="s">
        <v>296</v>
      </c>
      <c r="D188" s="119">
        <v>350</v>
      </c>
      <c r="E188" s="40">
        <v>162.44</v>
      </c>
      <c r="F188" s="35">
        <f t="shared" si="51"/>
        <v>56854</v>
      </c>
      <c r="G188" s="40">
        <v>101.09</v>
      </c>
      <c r="H188" s="35">
        <f t="shared" si="52"/>
        <v>35381.5</v>
      </c>
      <c r="I188" s="35">
        <f t="shared" si="53"/>
        <v>92235.5</v>
      </c>
      <c r="J188" s="441"/>
      <c r="K188" s="371">
        <v>200</v>
      </c>
      <c r="L188" s="328">
        <v>162.44</v>
      </c>
      <c r="M188" s="329">
        <f t="shared" si="54"/>
        <v>32488</v>
      </c>
      <c r="N188" s="328">
        <v>101.09</v>
      </c>
      <c r="O188" s="329">
        <f t="shared" si="55"/>
        <v>20218</v>
      </c>
      <c r="P188" s="329">
        <f t="shared" si="56"/>
        <v>52706</v>
      </c>
      <c r="Q188" s="473"/>
      <c r="R188" s="327">
        <f t="shared" si="41"/>
        <v>150</v>
      </c>
      <c r="S188" s="328">
        <v>162.44</v>
      </c>
      <c r="T188" s="329">
        <f t="shared" si="57"/>
        <v>24366</v>
      </c>
      <c r="U188" s="328">
        <v>101.09</v>
      </c>
      <c r="V188" s="329">
        <f t="shared" si="58"/>
        <v>15163.5</v>
      </c>
      <c r="W188" s="329">
        <f t="shared" si="59"/>
        <v>39529.5</v>
      </c>
      <c r="X188" s="464"/>
    </row>
    <row r="189" spans="1:24" x14ac:dyDescent="0.25">
      <c r="A189" s="36" t="s">
        <v>374</v>
      </c>
      <c r="B189" s="117" t="s">
        <v>336</v>
      </c>
      <c r="C189" s="118" t="s">
        <v>296</v>
      </c>
      <c r="D189" s="119">
        <v>250</v>
      </c>
      <c r="E189" s="40">
        <v>162.44</v>
      </c>
      <c r="F189" s="35">
        <f t="shared" si="51"/>
        <v>40610</v>
      </c>
      <c r="G189" s="40">
        <v>53.35</v>
      </c>
      <c r="H189" s="35">
        <f t="shared" si="52"/>
        <v>13337.5</v>
      </c>
      <c r="I189" s="35">
        <f t="shared" si="53"/>
        <v>53947.5</v>
      </c>
      <c r="J189" s="441"/>
      <c r="K189" s="371">
        <v>210</v>
      </c>
      <c r="L189" s="328">
        <v>162.44</v>
      </c>
      <c r="M189" s="329">
        <f t="shared" si="54"/>
        <v>34112.400000000001</v>
      </c>
      <c r="N189" s="328">
        <v>53.35</v>
      </c>
      <c r="O189" s="329">
        <f t="shared" si="55"/>
        <v>11203.5</v>
      </c>
      <c r="P189" s="329">
        <f t="shared" si="56"/>
        <v>45315.9</v>
      </c>
      <c r="Q189" s="473"/>
      <c r="R189" s="327">
        <f t="shared" si="41"/>
        <v>40</v>
      </c>
      <c r="S189" s="328">
        <v>162.44</v>
      </c>
      <c r="T189" s="329">
        <f t="shared" si="57"/>
        <v>6497.6</v>
      </c>
      <c r="U189" s="328">
        <v>53.35</v>
      </c>
      <c r="V189" s="329">
        <f t="shared" si="58"/>
        <v>2134</v>
      </c>
      <c r="W189" s="329">
        <f t="shared" si="59"/>
        <v>8631.6</v>
      </c>
      <c r="X189" s="464"/>
    </row>
    <row r="190" spans="1:24" ht="28.5" x14ac:dyDescent="0.25">
      <c r="A190" s="36" t="s">
        <v>375</v>
      </c>
      <c r="B190" s="117" t="s">
        <v>376</v>
      </c>
      <c r="C190" s="118" t="s">
        <v>170</v>
      </c>
      <c r="D190" s="119">
        <v>10</v>
      </c>
      <c r="E190" s="40">
        <v>655</v>
      </c>
      <c r="F190" s="35">
        <f t="shared" si="51"/>
        <v>6550</v>
      </c>
      <c r="G190" s="40">
        <v>142.58000000000001</v>
      </c>
      <c r="H190" s="35">
        <f t="shared" si="52"/>
        <v>1425.8000000000002</v>
      </c>
      <c r="I190" s="35">
        <f t="shared" si="53"/>
        <v>7975.8</v>
      </c>
      <c r="J190" s="441"/>
      <c r="K190" s="371">
        <v>10</v>
      </c>
      <c r="L190" s="328">
        <v>655</v>
      </c>
      <c r="M190" s="329">
        <f t="shared" si="54"/>
        <v>6550</v>
      </c>
      <c r="N190" s="328">
        <v>142.58000000000001</v>
      </c>
      <c r="O190" s="329">
        <f t="shared" si="55"/>
        <v>1425.8000000000002</v>
      </c>
      <c r="P190" s="329">
        <f t="shared" si="56"/>
        <v>7975.8</v>
      </c>
      <c r="Q190" s="473"/>
      <c r="R190" s="327">
        <f t="shared" si="41"/>
        <v>0</v>
      </c>
      <c r="S190" s="328">
        <v>655</v>
      </c>
      <c r="T190" s="329">
        <f t="shared" si="57"/>
        <v>0</v>
      </c>
      <c r="U190" s="328">
        <v>142.58000000000001</v>
      </c>
      <c r="V190" s="329">
        <f t="shared" si="58"/>
        <v>0</v>
      </c>
      <c r="W190" s="329">
        <f t="shared" si="59"/>
        <v>0</v>
      </c>
      <c r="X190" s="464"/>
    </row>
    <row r="191" spans="1:24" x14ac:dyDescent="0.25">
      <c r="A191" s="36" t="s">
        <v>377</v>
      </c>
      <c r="B191" s="117" t="s">
        <v>346</v>
      </c>
      <c r="C191" s="118" t="s">
        <v>296</v>
      </c>
      <c r="D191" s="119">
        <v>300</v>
      </c>
      <c r="E191" s="40">
        <v>45.85</v>
      </c>
      <c r="F191" s="35">
        <f t="shared" si="51"/>
        <v>13755</v>
      </c>
      <c r="G191" s="40">
        <v>28.08</v>
      </c>
      <c r="H191" s="35">
        <f t="shared" si="52"/>
        <v>8424</v>
      </c>
      <c r="I191" s="35">
        <f t="shared" si="53"/>
        <v>22179</v>
      </c>
      <c r="J191" s="441"/>
      <c r="K191" s="371">
        <v>300</v>
      </c>
      <c r="L191" s="328">
        <v>45.85</v>
      </c>
      <c r="M191" s="329">
        <f t="shared" si="54"/>
        <v>13755</v>
      </c>
      <c r="N191" s="328">
        <v>28.08</v>
      </c>
      <c r="O191" s="329">
        <f t="shared" si="55"/>
        <v>8424</v>
      </c>
      <c r="P191" s="329">
        <f t="shared" si="56"/>
        <v>22179</v>
      </c>
      <c r="Q191" s="473"/>
      <c r="R191" s="327">
        <f t="shared" si="41"/>
        <v>0</v>
      </c>
      <c r="S191" s="328">
        <v>45.85</v>
      </c>
      <c r="T191" s="329">
        <f t="shared" si="57"/>
        <v>0</v>
      </c>
      <c r="U191" s="328">
        <v>28.08</v>
      </c>
      <c r="V191" s="329">
        <f t="shared" si="58"/>
        <v>0</v>
      </c>
      <c r="W191" s="329">
        <f t="shared" si="59"/>
        <v>0</v>
      </c>
      <c r="X191" s="464"/>
    </row>
    <row r="192" spans="1:24" x14ac:dyDescent="0.25">
      <c r="A192" s="36" t="s">
        <v>378</v>
      </c>
      <c r="B192" s="117" t="s">
        <v>354</v>
      </c>
      <c r="C192" s="118" t="s">
        <v>379</v>
      </c>
      <c r="D192" s="119">
        <v>1</v>
      </c>
      <c r="E192" s="40">
        <v>0</v>
      </c>
      <c r="F192" s="35"/>
      <c r="G192" s="40">
        <v>6864</v>
      </c>
      <c r="H192" s="35">
        <f t="shared" si="52"/>
        <v>6864</v>
      </c>
      <c r="I192" s="35">
        <f t="shared" si="53"/>
        <v>6864</v>
      </c>
      <c r="J192" s="441"/>
      <c r="K192" s="371">
        <v>1</v>
      </c>
      <c r="L192" s="328">
        <v>0</v>
      </c>
      <c r="M192" s="329">
        <f t="shared" si="54"/>
        <v>0</v>
      </c>
      <c r="N192" s="328">
        <v>6864</v>
      </c>
      <c r="O192" s="329">
        <f t="shared" si="55"/>
        <v>6864</v>
      </c>
      <c r="P192" s="329">
        <f t="shared" si="56"/>
        <v>6864</v>
      </c>
      <c r="Q192" s="473"/>
      <c r="R192" s="327">
        <f t="shared" si="41"/>
        <v>0</v>
      </c>
      <c r="S192" s="328">
        <v>0</v>
      </c>
      <c r="T192" s="329">
        <f t="shared" si="57"/>
        <v>0</v>
      </c>
      <c r="U192" s="328">
        <v>6864</v>
      </c>
      <c r="V192" s="329">
        <f t="shared" si="58"/>
        <v>0</v>
      </c>
      <c r="W192" s="329">
        <f t="shared" si="59"/>
        <v>0</v>
      </c>
      <c r="X192" s="464"/>
    </row>
    <row r="193" spans="1:24" x14ac:dyDescent="0.25">
      <c r="A193" s="36" t="s">
        <v>380</v>
      </c>
      <c r="B193" s="117" t="s">
        <v>381</v>
      </c>
      <c r="C193" s="118" t="s">
        <v>379</v>
      </c>
      <c r="D193" s="119">
        <v>1</v>
      </c>
      <c r="E193" s="40">
        <v>119808</v>
      </c>
      <c r="F193" s="35">
        <f>D193*E193</f>
        <v>119808</v>
      </c>
      <c r="G193" s="40">
        <v>0</v>
      </c>
      <c r="H193" s="35">
        <f t="shared" si="52"/>
        <v>0</v>
      </c>
      <c r="I193" s="35">
        <f t="shared" si="53"/>
        <v>119808</v>
      </c>
      <c r="J193" s="441"/>
      <c r="K193" s="371"/>
      <c r="L193" s="328">
        <v>119808</v>
      </c>
      <c r="M193" s="329">
        <f>K193*L193</f>
        <v>0</v>
      </c>
      <c r="N193" s="328">
        <v>0</v>
      </c>
      <c r="O193" s="329">
        <f t="shared" si="55"/>
        <v>0</v>
      </c>
      <c r="P193" s="329">
        <f t="shared" si="56"/>
        <v>0</v>
      </c>
      <c r="Q193" s="473"/>
      <c r="R193" s="327">
        <f t="shared" si="41"/>
        <v>1</v>
      </c>
      <c r="S193" s="328">
        <v>119808</v>
      </c>
      <c r="T193" s="329">
        <f>R193*S193</f>
        <v>119808</v>
      </c>
      <c r="U193" s="328">
        <v>0</v>
      </c>
      <c r="V193" s="329">
        <f t="shared" si="58"/>
        <v>0</v>
      </c>
      <c r="W193" s="329">
        <f t="shared" si="59"/>
        <v>119808</v>
      </c>
      <c r="X193" s="464"/>
    </row>
    <row r="194" spans="1:24" x14ac:dyDescent="0.25">
      <c r="A194" s="108" t="s">
        <v>382</v>
      </c>
      <c r="B194" s="109" t="s">
        <v>383</v>
      </c>
      <c r="C194" s="110"/>
      <c r="D194" s="111"/>
      <c r="E194" s="112"/>
      <c r="F194" s="28">
        <f>SUM(F195:F208)</f>
        <v>26659798.984300002</v>
      </c>
      <c r="G194" s="112"/>
      <c r="H194" s="28">
        <f>SUM(H195:H208)</f>
        <v>61642670.156999998</v>
      </c>
      <c r="I194" s="28">
        <f>SUM(I195:I208)</f>
        <v>88302469.141300008</v>
      </c>
      <c r="J194" s="450"/>
      <c r="K194" s="366"/>
      <c r="L194" s="367"/>
      <c r="M194" s="368">
        <f>SUM(M195:M208)</f>
        <v>23578665.812000003</v>
      </c>
      <c r="N194" s="367"/>
      <c r="O194" s="368">
        <f>SUM(O195:O208)</f>
        <v>59051795.379999988</v>
      </c>
      <c r="P194" s="368">
        <f>SUM(P195:P208)</f>
        <v>82630461.191999987</v>
      </c>
      <c r="Q194" s="482"/>
      <c r="R194" s="327">
        <f t="shared" si="41"/>
        <v>0</v>
      </c>
      <c r="S194" s="367"/>
      <c r="T194" s="368">
        <f>SUM(T195:T208)</f>
        <v>3081133.1722999997</v>
      </c>
      <c r="U194" s="367"/>
      <c r="V194" s="368">
        <f>SUM(V195:V208)</f>
        <v>2590874.7769999998</v>
      </c>
      <c r="W194" s="368">
        <f>SUM(W195:W208)</f>
        <v>5672007.9492999995</v>
      </c>
      <c r="X194" s="464"/>
    </row>
    <row r="195" spans="1:24" x14ac:dyDescent="0.25">
      <c r="A195" s="124" t="s">
        <v>384</v>
      </c>
      <c r="B195" s="125" t="s">
        <v>385</v>
      </c>
      <c r="C195" s="126" t="s">
        <v>386</v>
      </c>
      <c r="D195" s="119">
        <v>6</v>
      </c>
      <c r="E195" s="35">
        <v>125450</v>
      </c>
      <c r="F195" s="35">
        <f t="shared" ref="F195:F203" si="60">D195*E195</f>
        <v>752700</v>
      </c>
      <c r="G195" s="35">
        <v>982545</v>
      </c>
      <c r="H195" s="35">
        <f t="shared" ref="H195:H203" si="61">D195*G195</f>
        <v>5895270</v>
      </c>
      <c r="I195" s="35">
        <f t="shared" ref="I195:I203" si="62">E195*D195+G195*D195</f>
        <v>6647970</v>
      </c>
      <c r="J195" s="441"/>
      <c r="K195" s="371">
        <v>6</v>
      </c>
      <c r="L195" s="329">
        <v>125450</v>
      </c>
      <c r="M195" s="329">
        <f t="shared" ref="M195:M203" si="63">K195*L195</f>
        <v>752700</v>
      </c>
      <c r="N195" s="329">
        <v>982545</v>
      </c>
      <c r="O195" s="329">
        <f t="shared" ref="O195:O203" si="64">K195*N195</f>
        <v>5895270</v>
      </c>
      <c r="P195" s="329">
        <f t="shared" ref="P195:P203" si="65">L195*K195+N195*K195</f>
        <v>6647970</v>
      </c>
      <c r="Q195" s="473"/>
      <c r="R195" s="327">
        <f t="shared" si="41"/>
        <v>0</v>
      </c>
      <c r="S195" s="329">
        <v>125450</v>
      </c>
      <c r="T195" s="329">
        <f t="shared" ref="T195:T203" si="66">R195*S195</f>
        <v>0</v>
      </c>
      <c r="U195" s="329">
        <v>982545</v>
      </c>
      <c r="V195" s="329">
        <f t="shared" ref="V195:V203" si="67">R195*U195</f>
        <v>0</v>
      </c>
      <c r="W195" s="329">
        <f t="shared" ref="W195:W203" si="68">S195*R195+U195*R195</f>
        <v>0</v>
      </c>
      <c r="X195" s="464"/>
    </row>
    <row r="196" spans="1:24" x14ac:dyDescent="0.25">
      <c r="A196" s="124" t="s">
        <v>387</v>
      </c>
      <c r="B196" s="125" t="s">
        <v>388</v>
      </c>
      <c r="C196" s="126" t="s">
        <v>386</v>
      </c>
      <c r="D196" s="119">
        <v>7</v>
      </c>
      <c r="E196" s="35">
        <v>29545</v>
      </c>
      <c r="F196" s="35">
        <f t="shared" si="60"/>
        <v>206815</v>
      </c>
      <c r="G196" s="35">
        <v>469586</v>
      </c>
      <c r="H196" s="35">
        <f t="shared" si="61"/>
        <v>3287102</v>
      </c>
      <c r="I196" s="35">
        <f t="shared" si="62"/>
        <v>3493917</v>
      </c>
      <c r="J196" s="441"/>
      <c r="K196" s="371">
        <v>7</v>
      </c>
      <c r="L196" s="329">
        <v>29545</v>
      </c>
      <c r="M196" s="329">
        <f t="shared" si="63"/>
        <v>206815</v>
      </c>
      <c r="N196" s="329">
        <v>469586</v>
      </c>
      <c r="O196" s="329">
        <f t="shared" si="64"/>
        <v>3287102</v>
      </c>
      <c r="P196" s="329">
        <f t="shared" si="65"/>
        <v>3493917</v>
      </c>
      <c r="Q196" s="473"/>
      <c r="R196" s="327">
        <f t="shared" si="41"/>
        <v>0</v>
      </c>
      <c r="S196" s="329">
        <v>29545</v>
      </c>
      <c r="T196" s="329">
        <f t="shared" si="66"/>
        <v>0</v>
      </c>
      <c r="U196" s="329">
        <v>469586</v>
      </c>
      <c r="V196" s="329">
        <f t="shared" si="67"/>
        <v>0</v>
      </c>
      <c r="W196" s="329">
        <f t="shared" si="68"/>
        <v>0</v>
      </c>
      <c r="X196" s="464"/>
    </row>
    <row r="197" spans="1:24" x14ac:dyDescent="0.25">
      <c r="A197" s="124" t="s">
        <v>389</v>
      </c>
      <c r="B197" s="125" t="s">
        <v>390</v>
      </c>
      <c r="C197" s="126" t="s">
        <v>386</v>
      </c>
      <c r="D197" s="119">
        <v>13</v>
      </c>
      <c r="E197" s="35">
        <v>102635.07</v>
      </c>
      <c r="F197" s="35">
        <f t="shared" si="60"/>
        <v>1334255.9100000001</v>
      </c>
      <c r="G197" s="35">
        <v>309219.34000000003</v>
      </c>
      <c r="H197" s="35">
        <f t="shared" si="61"/>
        <v>4019851.4200000004</v>
      </c>
      <c r="I197" s="35">
        <f t="shared" si="62"/>
        <v>5354107.33</v>
      </c>
      <c r="J197" s="441"/>
      <c r="K197" s="371">
        <v>12</v>
      </c>
      <c r="L197" s="329">
        <v>102635.07</v>
      </c>
      <c r="M197" s="329">
        <f t="shared" si="63"/>
        <v>1231620.8400000001</v>
      </c>
      <c r="N197" s="329">
        <v>309219.34000000003</v>
      </c>
      <c r="O197" s="329">
        <f t="shared" si="64"/>
        <v>3710632.08</v>
      </c>
      <c r="P197" s="329">
        <f t="shared" si="65"/>
        <v>4942252.92</v>
      </c>
      <c r="Q197" s="473"/>
      <c r="R197" s="327">
        <f t="shared" si="41"/>
        <v>1</v>
      </c>
      <c r="S197" s="329">
        <v>102635.07</v>
      </c>
      <c r="T197" s="329">
        <f t="shared" si="66"/>
        <v>102635.07</v>
      </c>
      <c r="U197" s="329">
        <v>309219.34000000003</v>
      </c>
      <c r="V197" s="329">
        <f t="shared" si="67"/>
        <v>309219.34000000003</v>
      </c>
      <c r="W197" s="329">
        <f t="shared" si="68"/>
        <v>411854.41000000003</v>
      </c>
      <c r="X197" s="464"/>
    </row>
    <row r="198" spans="1:24" x14ac:dyDescent="0.25">
      <c r="A198" s="124" t="s">
        <v>391</v>
      </c>
      <c r="B198" s="125" t="s">
        <v>392</v>
      </c>
      <c r="C198" s="126" t="s">
        <v>28</v>
      </c>
      <c r="D198" s="119">
        <v>76</v>
      </c>
      <c r="E198" s="35">
        <v>4332.6000000000004</v>
      </c>
      <c r="F198" s="35">
        <f t="shared" si="60"/>
        <v>329277.60000000003</v>
      </c>
      <c r="G198" s="35">
        <v>10463.969999999999</v>
      </c>
      <c r="H198" s="35">
        <f t="shared" si="61"/>
        <v>795261.72</v>
      </c>
      <c r="I198" s="35">
        <f t="shared" si="62"/>
        <v>1124539.32</v>
      </c>
      <c r="J198" s="441"/>
      <c r="K198" s="371">
        <v>68</v>
      </c>
      <c r="L198" s="329">
        <v>4332.6000000000004</v>
      </c>
      <c r="M198" s="329">
        <f t="shared" si="63"/>
        <v>294616.80000000005</v>
      </c>
      <c r="N198" s="329">
        <v>10463.969999999999</v>
      </c>
      <c r="O198" s="329">
        <f t="shared" si="64"/>
        <v>711549.96</v>
      </c>
      <c r="P198" s="329">
        <f t="shared" si="65"/>
        <v>1006166.76</v>
      </c>
      <c r="Q198" s="473"/>
      <c r="R198" s="327">
        <f t="shared" si="41"/>
        <v>8</v>
      </c>
      <c r="S198" s="329">
        <v>4332.6000000000004</v>
      </c>
      <c r="T198" s="329">
        <f t="shared" si="66"/>
        <v>34660.800000000003</v>
      </c>
      <c r="U198" s="329">
        <v>10463.969999999999</v>
      </c>
      <c r="V198" s="329">
        <f t="shared" si="67"/>
        <v>83711.759999999995</v>
      </c>
      <c r="W198" s="329">
        <f t="shared" si="68"/>
        <v>118372.56</v>
      </c>
      <c r="X198" s="464"/>
    </row>
    <row r="199" spans="1:24" x14ac:dyDescent="0.25">
      <c r="A199" s="124" t="s">
        <v>393</v>
      </c>
      <c r="B199" s="125" t="s">
        <v>394</v>
      </c>
      <c r="C199" s="126" t="s">
        <v>19</v>
      </c>
      <c r="D199" s="119">
        <v>3335.57</v>
      </c>
      <c r="E199" s="35">
        <v>2655.59</v>
      </c>
      <c r="F199" s="35">
        <f t="shared" si="60"/>
        <v>8857906.3363000005</v>
      </c>
      <c r="G199" s="35">
        <v>1958</v>
      </c>
      <c r="H199" s="35">
        <f t="shared" si="61"/>
        <v>6531046.0600000005</v>
      </c>
      <c r="I199" s="35">
        <f t="shared" si="62"/>
        <v>15388952.396300001</v>
      </c>
      <c r="J199" s="441"/>
      <c r="K199" s="371">
        <v>3033.8</v>
      </c>
      <c r="L199" s="329">
        <v>2655.59</v>
      </c>
      <c r="M199" s="329">
        <f t="shared" si="63"/>
        <v>8056528.9420000007</v>
      </c>
      <c r="N199" s="329">
        <v>1958</v>
      </c>
      <c r="O199" s="329">
        <f t="shared" si="64"/>
        <v>5940180.4000000004</v>
      </c>
      <c r="P199" s="329">
        <f t="shared" si="65"/>
        <v>13996709.342</v>
      </c>
      <c r="Q199" s="473"/>
      <c r="R199" s="327">
        <f t="shared" si="41"/>
        <v>301.77</v>
      </c>
      <c r="S199" s="329">
        <v>2655.59</v>
      </c>
      <c r="T199" s="329">
        <f t="shared" si="66"/>
        <v>801377.39430000004</v>
      </c>
      <c r="U199" s="329">
        <v>1958</v>
      </c>
      <c r="V199" s="329">
        <f t="shared" si="67"/>
        <v>590865.65999999992</v>
      </c>
      <c r="W199" s="329">
        <f t="shared" si="68"/>
        <v>1392243.0543</v>
      </c>
      <c r="X199" s="464"/>
    </row>
    <row r="200" spans="1:24" x14ac:dyDescent="0.25">
      <c r="A200" s="124" t="s">
        <v>395</v>
      </c>
      <c r="B200" s="125" t="s">
        <v>396</v>
      </c>
      <c r="C200" s="126" t="s">
        <v>28</v>
      </c>
      <c r="D200" s="119">
        <v>8</v>
      </c>
      <c r="E200" s="35">
        <v>11973.06</v>
      </c>
      <c r="F200" s="35">
        <f t="shared" si="60"/>
        <v>95784.48</v>
      </c>
      <c r="G200" s="35">
        <v>32008.28</v>
      </c>
      <c r="H200" s="35">
        <f t="shared" si="61"/>
        <v>256066.24</v>
      </c>
      <c r="I200" s="35">
        <f t="shared" si="62"/>
        <v>351850.72</v>
      </c>
      <c r="J200" s="441"/>
      <c r="K200" s="371">
        <v>8</v>
      </c>
      <c r="L200" s="329">
        <v>11973.06</v>
      </c>
      <c r="M200" s="329">
        <f t="shared" si="63"/>
        <v>95784.48</v>
      </c>
      <c r="N200" s="329">
        <v>32008.28</v>
      </c>
      <c r="O200" s="329">
        <f t="shared" si="64"/>
        <v>256066.24</v>
      </c>
      <c r="P200" s="329">
        <f t="shared" si="65"/>
        <v>351850.72</v>
      </c>
      <c r="Q200" s="473"/>
      <c r="R200" s="327">
        <f t="shared" si="41"/>
        <v>0</v>
      </c>
      <c r="S200" s="329">
        <v>11973.06</v>
      </c>
      <c r="T200" s="329">
        <f t="shared" si="66"/>
        <v>0</v>
      </c>
      <c r="U200" s="329">
        <v>32008.28</v>
      </c>
      <c r="V200" s="329">
        <f t="shared" si="67"/>
        <v>0</v>
      </c>
      <c r="W200" s="329">
        <f t="shared" si="68"/>
        <v>0</v>
      </c>
      <c r="X200" s="464"/>
    </row>
    <row r="201" spans="1:24" x14ac:dyDescent="0.25">
      <c r="A201" s="124" t="s">
        <v>397</v>
      </c>
      <c r="B201" s="125" t="s">
        <v>398</v>
      </c>
      <c r="C201" s="126" t="s">
        <v>386</v>
      </c>
      <c r="D201" s="119">
        <v>12</v>
      </c>
      <c r="E201" s="35">
        <v>637410.63</v>
      </c>
      <c r="F201" s="35">
        <f t="shared" si="60"/>
        <v>7648927.5600000005</v>
      </c>
      <c r="G201" s="35">
        <v>2625837.9</v>
      </c>
      <c r="H201" s="35">
        <f t="shared" si="61"/>
        <v>31510054.799999997</v>
      </c>
      <c r="I201" s="35">
        <f t="shared" si="62"/>
        <v>39158982.359999999</v>
      </c>
      <c r="J201" s="441"/>
      <c r="K201" s="371">
        <v>12</v>
      </c>
      <c r="L201" s="329">
        <v>637410.63</v>
      </c>
      <c r="M201" s="329">
        <f t="shared" si="63"/>
        <v>7648927.5600000005</v>
      </c>
      <c r="N201" s="329">
        <v>2625837.9</v>
      </c>
      <c r="O201" s="329">
        <f t="shared" si="64"/>
        <v>31510054.799999997</v>
      </c>
      <c r="P201" s="329">
        <f t="shared" si="65"/>
        <v>39158982.359999999</v>
      </c>
      <c r="Q201" s="473"/>
      <c r="R201" s="327">
        <f t="shared" si="41"/>
        <v>0</v>
      </c>
      <c r="S201" s="329">
        <v>637410.63</v>
      </c>
      <c r="T201" s="329">
        <f t="shared" si="66"/>
        <v>0</v>
      </c>
      <c r="U201" s="329">
        <v>2625837.9</v>
      </c>
      <c r="V201" s="329">
        <f t="shared" si="67"/>
        <v>0</v>
      </c>
      <c r="W201" s="329">
        <f t="shared" si="68"/>
        <v>0</v>
      </c>
      <c r="X201" s="464"/>
    </row>
    <row r="202" spans="1:24" x14ac:dyDescent="0.25">
      <c r="A202" s="124" t="s">
        <v>399</v>
      </c>
      <c r="B202" s="125" t="s">
        <v>400</v>
      </c>
      <c r="C202" s="126" t="s">
        <v>386</v>
      </c>
      <c r="D202" s="119">
        <v>14</v>
      </c>
      <c r="E202" s="35">
        <v>46198.46</v>
      </c>
      <c r="F202" s="35">
        <f t="shared" si="60"/>
        <v>646778.43999999994</v>
      </c>
      <c r="G202" s="35">
        <v>372209.5</v>
      </c>
      <c r="H202" s="35">
        <f t="shared" si="61"/>
        <v>5210933</v>
      </c>
      <c r="I202" s="35">
        <f t="shared" si="62"/>
        <v>5857711.4399999995</v>
      </c>
      <c r="J202" s="441"/>
      <c r="K202" s="371">
        <v>14</v>
      </c>
      <c r="L202" s="329">
        <v>46198.46</v>
      </c>
      <c r="M202" s="329">
        <f t="shared" si="63"/>
        <v>646778.43999999994</v>
      </c>
      <c r="N202" s="329">
        <v>372209.5</v>
      </c>
      <c r="O202" s="329">
        <f t="shared" si="64"/>
        <v>5210933</v>
      </c>
      <c r="P202" s="329">
        <f t="shared" si="65"/>
        <v>5857711.4399999995</v>
      </c>
      <c r="Q202" s="473"/>
      <c r="R202" s="327">
        <f t="shared" si="41"/>
        <v>0</v>
      </c>
      <c r="S202" s="329">
        <v>46198.46</v>
      </c>
      <c r="T202" s="329">
        <f t="shared" si="66"/>
        <v>0</v>
      </c>
      <c r="U202" s="329">
        <v>372209.5</v>
      </c>
      <c r="V202" s="329">
        <f t="shared" si="67"/>
        <v>0</v>
      </c>
      <c r="W202" s="329">
        <f t="shared" si="68"/>
        <v>0</v>
      </c>
      <c r="X202" s="464"/>
    </row>
    <row r="203" spans="1:24" x14ac:dyDescent="0.25">
      <c r="A203" s="124" t="s">
        <v>401</v>
      </c>
      <c r="B203" s="125" t="s">
        <v>394</v>
      </c>
      <c r="C203" s="126" t="s">
        <v>19</v>
      </c>
      <c r="D203" s="119">
        <v>691</v>
      </c>
      <c r="E203" s="35">
        <v>3758</v>
      </c>
      <c r="F203" s="35">
        <f t="shared" si="60"/>
        <v>2596778</v>
      </c>
      <c r="G203" s="35">
        <v>1100</v>
      </c>
      <c r="H203" s="35">
        <f t="shared" si="61"/>
        <v>760100</v>
      </c>
      <c r="I203" s="35">
        <f t="shared" si="62"/>
        <v>3356878</v>
      </c>
      <c r="J203" s="441"/>
      <c r="K203" s="371">
        <v>690.2</v>
      </c>
      <c r="L203" s="329">
        <v>3758</v>
      </c>
      <c r="M203" s="329">
        <f t="shared" si="63"/>
        <v>2593771.6</v>
      </c>
      <c r="N203" s="329">
        <v>1100</v>
      </c>
      <c r="O203" s="329">
        <f t="shared" si="64"/>
        <v>759220</v>
      </c>
      <c r="P203" s="329">
        <f t="shared" si="65"/>
        <v>3352991.6</v>
      </c>
      <c r="Q203" s="473"/>
      <c r="R203" s="327">
        <f t="shared" si="41"/>
        <v>0.79999999999995453</v>
      </c>
      <c r="S203" s="329">
        <v>3758</v>
      </c>
      <c r="T203" s="329">
        <f t="shared" si="66"/>
        <v>3006.3999999998291</v>
      </c>
      <c r="U203" s="329">
        <v>1100</v>
      </c>
      <c r="V203" s="329">
        <f t="shared" si="67"/>
        <v>879.99999999994998</v>
      </c>
      <c r="W203" s="329">
        <f t="shared" si="68"/>
        <v>3886.3999999997791</v>
      </c>
      <c r="X203" s="464"/>
    </row>
    <row r="204" spans="1:24" x14ac:dyDescent="0.25">
      <c r="A204" s="124" t="s">
        <v>402</v>
      </c>
      <c r="B204" s="125" t="s">
        <v>403</v>
      </c>
      <c r="C204" s="126"/>
      <c r="D204" s="119"/>
      <c r="E204" s="35"/>
      <c r="F204" s="35"/>
      <c r="G204" s="35"/>
      <c r="H204" s="35"/>
      <c r="I204" s="35"/>
      <c r="J204" s="441"/>
      <c r="K204" s="371"/>
      <c r="L204" s="329"/>
      <c r="M204" s="329"/>
      <c r="N204" s="329"/>
      <c r="O204" s="329"/>
      <c r="P204" s="329"/>
      <c r="Q204" s="473"/>
      <c r="R204" s="327">
        <f t="shared" si="41"/>
        <v>0</v>
      </c>
      <c r="S204" s="329"/>
      <c r="T204" s="329"/>
      <c r="U204" s="329"/>
      <c r="V204" s="329"/>
      <c r="W204" s="329"/>
      <c r="X204" s="464"/>
    </row>
    <row r="205" spans="1:24" x14ac:dyDescent="0.25">
      <c r="A205" s="124" t="s">
        <v>404</v>
      </c>
      <c r="B205" s="125" t="s">
        <v>405</v>
      </c>
      <c r="C205" s="126" t="s">
        <v>406</v>
      </c>
      <c r="D205" s="119">
        <v>332.9</v>
      </c>
      <c r="E205" s="35">
        <v>2887.52</v>
      </c>
      <c r="F205" s="35">
        <f>D205*E205</f>
        <v>961255.40799999994</v>
      </c>
      <c r="G205" s="35">
        <v>4676.7299999999996</v>
      </c>
      <c r="H205" s="35">
        <f>D205*G205</f>
        <v>1556883.4169999997</v>
      </c>
      <c r="I205" s="35">
        <f>E205*D205+G205*D205</f>
        <v>2518138.8249999997</v>
      </c>
      <c r="J205" s="441"/>
      <c r="K205" s="371">
        <v>200</v>
      </c>
      <c r="L205" s="329">
        <v>2887.52</v>
      </c>
      <c r="M205" s="329">
        <f>K205*L205</f>
        <v>577504</v>
      </c>
      <c r="N205" s="329">
        <v>4676.7299999999996</v>
      </c>
      <c r="O205" s="329">
        <f>K205*N205</f>
        <v>935345.99999999988</v>
      </c>
      <c r="P205" s="329">
        <f>L205*K205+N205*K205</f>
        <v>1512850</v>
      </c>
      <c r="Q205" s="473"/>
      <c r="R205" s="327">
        <f t="shared" ref="R205:R268" si="69">D205-K205</f>
        <v>132.89999999999998</v>
      </c>
      <c r="S205" s="329">
        <v>2887.52</v>
      </c>
      <c r="T205" s="329">
        <f>R205*S205</f>
        <v>383751.40799999994</v>
      </c>
      <c r="U205" s="329">
        <v>4676.7299999999996</v>
      </c>
      <c r="V205" s="329">
        <f>R205*U205</f>
        <v>621537.41699999978</v>
      </c>
      <c r="W205" s="329">
        <f>S205*R205+U205*R205</f>
        <v>1005288.8249999997</v>
      </c>
      <c r="X205" s="464"/>
    </row>
    <row r="206" spans="1:24" x14ac:dyDescent="0.25">
      <c r="A206" s="124" t="s">
        <v>407</v>
      </c>
      <c r="B206" s="125" t="s">
        <v>408</v>
      </c>
      <c r="C206" s="126" t="s">
        <v>386</v>
      </c>
      <c r="D206" s="119">
        <v>1</v>
      </c>
      <c r="E206" s="35">
        <v>1432280.25</v>
      </c>
      <c r="F206" s="35">
        <f>D206*E206</f>
        <v>1432280.25</v>
      </c>
      <c r="G206" s="35">
        <v>1392401.5</v>
      </c>
      <c r="H206" s="35">
        <f>D206*G206</f>
        <v>1392401.5</v>
      </c>
      <c r="I206" s="35">
        <f>E206*D206+G206*D206</f>
        <v>2824681.75</v>
      </c>
      <c r="J206" s="441"/>
      <c r="K206" s="371">
        <v>0.6</v>
      </c>
      <c r="L206" s="329">
        <v>1432280.25</v>
      </c>
      <c r="M206" s="329">
        <f>K206*L206</f>
        <v>859368.15</v>
      </c>
      <c r="N206" s="329">
        <v>1392401.5</v>
      </c>
      <c r="O206" s="329">
        <f>K206*N206</f>
        <v>835440.9</v>
      </c>
      <c r="P206" s="329">
        <f>L206*K206+N206*K206</f>
        <v>1694809.05</v>
      </c>
      <c r="Q206" s="473"/>
      <c r="R206" s="327">
        <f t="shared" si="69"/>
        <v>0.4</v>
      </c>
      <c r="S206" s="329">
        <v>1432280.25</v>
      </c>
      <c r="T206" s="329">
        <f>R206*S206</f>
        <v>572912.1</v>
      </c>
      <c r="U206" s="329">
        <v>1392401.5</v>
      </c>
      <c r="V206" s="329">
        <f>R206*U206</f>
        <v>556960.6</v>
      </c>
      <c r="W206" s="329">
        <f>S206*R206+U206*R206</f>
        <v>1129872.7</v>
      </c>
      <c r="X206" s="464"/>
    </row>
    <row r="207" spans="1:24" x14ac:dyDescent="0.25">
      <c r="A207" s="124" t="s">
        <v>409</v>
      </c>
      <c r="B207" s="125" t="s">
        <v>410</v>
      </c>
      <c r="C207" s="126" t="s">
        <v>386</v>
      </c>
      <c r="D207" s="119">
        <v>1</v>
      </c>
      <c r="E207" s="35">
        <v>1228500</v>
      </c>
      <c r="F207" s="35">
        <f>D207*E207</f>
        <v>1228500</v>
      </c>
      <c r="G207" s="35">
        <v>0</v>
      </c>
      <c r="H207" s="35">
        <f>D207*G207</f>
        <v>0</v>
      </c>
      <c r="I207" s="35">
        <f>E207*D207+G207*D207</f>
        <v>1228500</v>
      </c>
      <c r="J207" s="441"/>
      <c r="K207" s="371">
        <v>0.5</v>
      </c>
      <c r="L207" s="329">
        <v>1228500</v>
      </c>
      <c r="M207" s="329">
        <f>K207*L207</f>
        <v>614250</v>
      </c>
      <c r="N207" s="329">
        <v>0</v>
      </c>
      <c r="O207" s="329">
        <f>K207*N207</f>
        <v>0</v>
      </c>
      <c r="P207" s="329">
        <f>L207*K207+N207*K207</f>
        <v>614250</v>
      </c>
      <c r="Q207" s="473"/>
      <c r="R207" s="327">
        <f t="shared" si="69"/>
        <v>0.5</v>
      </c>
      <c r="S207" s="329">
        <v>1228500</v>
      </c>
      <c r="T207" s="329">
        <f>R207*S207</f>
        <v>614250</v>
      </c>
      <c r="U207" s="329">
        <v>0</v>
      </c>
      <c r="V207" s="329">
        <f>R207*U207</f>
        <v>0</v>
      </c>
      <c r="W207" s="329">
        <f>S207*R207+U207*R207</f>
        <v>614250</v>
      </c>
      <c r="X207" s="464"/>
    </row>
    <row r="208" spans="1:24" ht="28.5" x14ac:dyDescent="0.25">
      <c r="A208" s="124" t="s">
        <v>411</v>
      </c>
      <c r="B208" s="125" t="s">
        <v>412</v>
      </c>
      <c r="C208" s="126" t="s">
        <v>170</v>
      </c>
      <c r="D208" s="119">
        <v>7</v>
      </c>
      <c r="E208" s="120">
        <v>81220</v>
      </c>
      <c r="F208" s="35">
        <f>D208*E208</f>
        <v>568540</v>
      </c>
      <c r="G208" s="120">
        <v>61100</v>
      </c>
      <c r="H208" s="35">
        <f>D208*G208</f>
        <v>427700</v>
      </c>
      <c r="I208" s="35">
        <f>F208+H208</f>
        <v>996240</v>
      </c>
      <c r="J208" s="441"/>
      <c r="K208" s="371"/>
      <c r="L208" s="372">
        <v>81220</v>
      </c>
      <c r="M208" s="329">
        <f>K208*L208</f>
        <v>0</v>
      </c>
      <c r="N208" s="372">
        <v>61100</v>
      </c>
      <c r="O208" s="329">
        <f>K208*N208</f>
        <v>0</v>
      </c>
      <c r="P208" s="329">
        <f>M208+O208</f>
        <v>0</v>
      </c>
      <c r="Q208" s="473"/>
      <c r="R208" s="327">
        <f t="shared" si="69"/>
        <v>7</v>
      </c>
      <c r="S208" s="372">
        <v>81220</v>
      </c>
      <c r="T208" s="329">
        <f>R208*S208</f>
        <v>568540</v>
      </c>
      <c r="U208" s="372">
        <v>61100</v>
      </c>
      <c r="V208" s="329">
        <f>R208*U208</f>
        <v>427700</v>
      </c>
      <c r="W208" s="329">
        <f>T208+V208</f>
        <v>996240</v>
      </c>
      <c r="X208" s="464"/>
    </row>
    <row r="209" spans="1:24" x14ac:dyDescent="0.25">
      <c r="A209" s="74" t="s">
        <v>413</v>
      </c>
      <c r="B209" s="75" t="s">
        <v>414</v>
      </c>
      <c r="C209" s="76"/>
      <c r="D209" s="77"/>
      <c r="E209" s="112"/>
      <c r="F209" s="80">
        <f>SUM(F210:F230)</f>
        <v>5091550.4402499991</v>
      </c>
      <c r="G209" s="112"/>
      <c r="H209" s="80">
        <f>SUM(H210:H230)</f>
        <v>6181622.0372299999</v>
      </c>
      <c r="I209" s="80">
        <f>SUM(I210:I230)</f>
        <v>11273172.477480002</v>
      </c>
      <c r="J209" s="447"/>
      <c r="K209" s="350"/>
      <c r="L209" s="367"/>
      <c r="M209" s="353">
        <f>SUM(M210:M230)</f>
        <v>3925930.88</v>
      </c>
      <c r="N209" s="367"/>
      <c r="O209" s="353">
        <f>SUM(O210:O230)</f>
        <v>5395478.0499999989</v>
      </c>
      <c r="P209" s="353">
        <f>SUM(P210:P230)</f>
        <v>9321408.9299999997</v>
      </c>
      <c r="Q209" s="479"/>
      <c r="R209" s="327">
        <f t="shared" si="69"/>
        <v>0</v>
      </c>
      <c r="S209" s="367"/>
      <c r="T209" s="353">
        <f>SUM(T210:T230)</f>
        <v>1165619.5602500001</v>
      </c>
      <c r="U209" s="367"/>
      <c r="V209" s="353">
        <f>SUM(V210:V230)</f>
        <v>786143.98722999997</v>
      </c>
      <c r="W209" s="353">
        <f>SUM(W210:W230)</f>
        <v>1951763.5474800002</v>
      </c>
      <c r="X209" s="464"/>
    </row>
    <row r="210" spans="1:24" ht="28.5" x14ac:dyDescent="0.25">
      <c r="A210" s="124" t="s">
        <v>415</v>
      </c>
      <c r="B210" s="117" t="s">
        <v>416</v>
      </c>
      <c r="C210" s="118" t="s">
        <v>170</v>
      </c>
      <c r="D210" s="119">
        <v>58</v>
      </c>
      <c r="E210" s="35">
        <v>7205</v>
      </c>
      <c r="F210" s="35">
        <f>D210*E210</f>
        <v>417890</v>
      </c>
      <c r="G210" s="35">
        <v>17301.59</v>
      </c>
      <c r="H210" s="35">
        <f>D210*G210</f>
        <v>1003492.22</v>
      </c>
      <c r="I210" s="35">
        <f>E210*D210+G210*D210</f>
        <v>1421382.22</v>
      </c>
      <c r="J210" s="441"/>
      <c r="K210" s="371">
        <v>57</v>
      </c>
      <c r="L210" s="329">
        <v>7205</v>
      </c>
      <c r="M210" s="329">
        <f>K210*L210</f>
        <v>410685</v>
      </c>
      <c r="N210" s="329">
        <v>17301.59</v>
      </c>
      <c r="O210" s="329">
        <f>K210*N210</f>
        <v>986190.63</v>
      </c>
      <c r="P210" s="329">
        <f>L210*K210+N210*K210</f>
        <v>1396875.63</v>
      </c>
      <c r="Q210" s="473"/>
      <c r="R210" s="327">
        <f t="shared" si="69"/>
        <v>1</v>
      </c>
      <c r="S210" s="329">
        <v>7205</v>
      </c>
      <c r="T210" s="329">
        <f>R210*S210</f>
        <v>7205</v>
      </c>
      <c r="U210" s="329">
        <v>17301.59</v>
      </c>
      <c r="V210" s="329">
        <f>R210*U210</f>
        <v>17301.59</v>
      </c>
      <c r="W210" s="329">
        <f>S210*R210+U210*R210</f>
        <v>24506.59</v>
      </c>
      <c r="X210" s="464"/>
    </row>
    <row r="211" spans="1:24" x14ac:dyDescent="0.25">
      <c r="A211" s="124" t="s">
        <v>417</v>
      </c>
      <c r="B211" s="117" t="s">
        <v>418</v>
      </c>
      <c r="C211" s="118" t="s">
        <v>406</v>
      </c>
      <c r="D211" s="119">
        <v>1013</v>
      </c>
      <c r="E211" s="35">
        <v>1451.67</v>
      </c>
      <c r="F211" s="35">
        <f>D211*E211</f>
        <v>1470541.71</v>
      </c>
      <c r="G211" s="35">
        <v>811.65</v>
      </c>
      <c r="H211" s="35">
        <f>D211*G211</f>
        <v>822201.45</v>
      </c>
      <c r="I211" s="35">
        <f>E211*D211+G211*D211</f>
        <v>2292743.16</v>
      </c>
      <c r="J211" s="441"/>
      <c r="K211" s="371">
        <v>1000</v>
      </c>
      <c r="L211" s="329">
        <v>1451.67</v>
      </c>
      <c r="M211" s="329">
        <f>K211*L211</f>
        <v>1451670</v>
      </c>
      <c r="N211" s="329">
        <v>811.65</v>
      </c>
      <c r="O211" s="329">
        <f>K211*N211</f>
        <v>811650</v>
      </c>
      <c r="P211" s="329">
        <f>L211*K211+N211*K211</f>
        <v>2263320</v>
      </c>
      <c r="Q211" s="473"/>
      <c r="R211" s="327">
        <f t="shared" si="69"/>
        <v>13</v>
      </c>
      <c r="S211" s="329">
        <v>1451.67</v>
      </c>
      <c r="T211" s="329">
        <f>R211*S211</f>
        <v>18871.71</v>
      </c>
      <c r="U211" s="329">
        <v>811.65</v>
      </c>
      <c r="V211" s="329">
        <f>R211*U211</f>
        <v>10551.449999999999</v>
      </c>
      <c r="W211" s="329">
        <f>S211*R211+U211*R211</f>
        <v>29423.159999999996</v>
      </c>
      <c r="X211" s="464"/>
    </row>
    <row r="212" spans="1:24" x14ac:dyDescent="0.25">
      <c r="A212" s="124" t="s">
        <v>419</v>
      </c>
      <c r="B212" s="117" t="s">
        <v>420</v>
      </c>
      <c r="C212" s="118" t="s">
        <v>28</v>
      </c>
      <c r="D212" s="119">
        <v>1</v>
      </c>
      <c r="E212" s="35">
        <v>39090</v>
      </c>
      <c r="F212" s="35">
        <f>D212*E212</f>
        <v>39090</v>
      </c>
      <c r="G212" s="35">
        <v>204170</v>
      </c>
      <c r="H212" s="35">
        <f>D212*G212</f>
        <v>204170</v>
      </c>
      <c r="I212" s="35">
        <f>E212*D212+G212*D212</f>
        <v>243260</v>
      </c>
      <c r="J212" s="441"/>
      <c r="K212" s="371">
        <v>1</v>
      </c>
      <c r="L212" s="329">
        <v>39090</v>
      </c>
      <c r="M212" s="329">
        <f>K212*L212</f>
        <v>39090</v>
      </c>
      <c r="N212" s="329">
        <v>204170</v>
      </c>
      <c r="O212" s="329">
        <f>K212*N212</f>
        <v>204170</v>
      </c>
      <c r="P212" s="329">
        <f>L212*K212+N212*K212</f>
        <v>243260</v>
      </c>
      <c r="Q212" s="473"/>
      <c r="R212" s="327">
        <f t="shared" si="69"/>
        <v>0</v>
      </c>
      <c r="S212" s="329">
        <v>39090</v>
      </c>
      <c r="T212" s="329">
        <f>R212*S212</f>
        <v>0</v>
      </c>
      <c r="U212" s="329">
        <v>204170</v>
      </c>
      <c r="V212" s="329">
        <f>R212*U212</f>
        <v>0</v>
      </c>
      <c r="W212" s="329">
        <f>S212*R212+U212*R212</f>
        <v>0</v>
      </c>
      <c r="X212" s="464"/>
    </row>
    <row r="213" spans="1:24" x14ac:dyDescent="0.25">
      <c r="A213" s="127" t="s">
        <v>421</v>
      </c>
      <c r="B213" s="123" t="s">
        <v>422</v>
      </c>
      <c r="C213" s="118"/>
      <c r="D213" s="119"/>
      <c r="E213" s="35"/>
      <c r="F213" s="35"/>
      <c r="G213" s="35"/>
      <c r="H213" s="35"/>
      <c r="I213" s="35"/>
      <c r="J213" s="441"/>
      <c r="K213" s="371"/>
      <c r="L213" s="329"/>
      <c r="M213" s="329"/>
      <c r="N213" s="329"/>
      <c r="O213" s="329"/>
      <c r="P213" s="329"/>
      <c r="Q213" s="473"/>
      <c r="R213" s="327">
        <f t="shared" si="69"/>
        <v>0</v>
      </c>
      <c r="S213" s="329"/>
      <c r="T213" s="329"/>
      <c r="U213" s="329"/>
      <c r="V213" s="329"/>
      <c r="W213" s="329"/>
      <c r="X213" s="464"/>
    </row>
    <row r="214" spans="1:24" x14ac:dyDescent="0.25">
      <c r="A214" s="124" t="s">
        <v>423</v>
      </c>
      <c r="B214" s="117" t="s">
        <v>424</v>
      </c>
      <c r="C214" s="118" t="s">
        <v>406</v>
      </c>
      <c r="D214" s="119">
        <v>390</v>
      </c>
      <c r="E214" s="35">
        <v>1239.46</v>
      </c>
      <c r="F214" s="35">
        <f>D214*E214</f>
        <v>483389.4</v>
      </c>
      <c r="G214" s="35">
        <v>505.48</v>
      </c>
      <c r="H214" s="35">
        <f>D214*G214</f>
        <v>197137.2</v>
      </c>
      <c r="I214" s="35">
        <f>E214*D214+G214*D214</f>
        <v>680526.60000000009</v>
      </c>
      <c r="J214" s="441"/>
      <c r="K214" s="371">
        <v>350</v>
      </c>
      <c r="L214" s="329">
        <v>1239.46</v>
      </c>
      <c r="M214" s="329">
        <f>K214*L214</f>
        <v>433811</v>
      </c>
      <c r="N214" s="329">
        <v>505.48</v>
      </c>
      <c r="O214" s="329">
        <f>K214*N214</f>
        <v>176918</v>
      </c>
      <c r="P214" s="329">
        <f>L214*K214+N214*K214</f>
        <v>610729</v>
      </c>
      <c r="Q214" s="473"/>
      <c r="R214" s="327">
        <f t="shared" si="69"/>
        <v>40</v>
      </c>
      <c r="S214" s="329">
        <v>1239.46</v>
      </c>
      <c r="T214" s="329">
        <f>R214*S214</f>
        <v>49578.400000000001</v>
      </c>
      <c r="U214" s="329">
        <v>505.48</v>
      </c>
      <c r="V214" s="329">
        <f>R214*U214</f>
        <v>20219.2</v>
      </c>
      <c r="W214" s="329">
        <f>S214*R214+U214*R214</f>
        <v>69797.600000000006</v>
      </c>
      <c r="X214" s="464"/>
    </row>
    <row r="215" spans="1:24" x14ac:dyDescent="0.25">
      <c r="A215" s="127" t="s">
        <v>425</v>
      </c>
      <c r="B215" s="123" t="s">
        <v>426</v>
      </c>
      <c r="C215" s="118"/>
      <c r="D215" s="119"/>
      <c r="E215" s="35"/>
      <c r="F215" s="35"/>
      <c r="G215" s="35"/>
      <c r="H215" s="35"/>
      <c r="I215" s="35"/>
      <c r="J215" s="441"/>
      <c r="K215" s="371"/>
      <c r="L215" s="329"/>
      <c r="M215" s="329"/>
      <c r="N215" s="329"/>
      <c r="O215" s="329"/>
      <c r="P215" s="329"/>
      <c r="Q215" s="473"/>
      <c r="R215" s="327">
        <f t="shared" si="69"/>
        <v>0</v>
      </c>
      <c r="S215" s="329"/>
      <c r="T215" s="329"/>
      <c r="U215" s="329"/>
      <c r="V215" s="329"/>
      <c r="W215" s="329"/>
      <c r="X215" s="464"/>
    </row>
    <row r="216" spans="1:24" x14ac:dyDescent="0.25">
      <c r="A216" s="124" t="s">
        <v>427</v>
      </c>
      <c r="B216" s="117" t="s">
        <v>385</v>
      </c>
      <c r="C216" s="118" t="s">
        <v>386</v>
      </c>
      <c r="D216" s="119">
        <v>1</v>
      </c>
      <c r="E216" s="35">
        <v>88935.9</v>
      </c>
      <c r="F216" s="35">
        <f t="shared" ref="F216:F223" si="70">D216*E216</f>
        <v>88935.9</v>
      </c>
      <c r="G216" s="35">
        <v>212371.01</v>
      </c>
      <c r="H216" s="35">
        <f t="shared" ref="H216:H223" si="71">D216*G216</f>
        <v>212371.01</v>
      </c>
      <c r="I216" s="35">
        <f t="shared" ref="I216:I223" si="72">E216*D216+G216*D216</f>
        <v>301306.91000000003</v>
      </c>
      <c r="J216" s="441"/>
      <c r="K216" s="371">
        <v>1</v>
      </c>
      <c r="L216" s="329">
        <v>88935.9</v>
      </c>
      <c r="M216" s="329">
        <f t="shared" ref="M216:M223" si="73">K216*L216</f>
        <v>88935.9</v>
      </c>
      <c r="N216" s="329">
        <v>212371.01</v>
      </c>
      <c r="O216" s="329">
        <f t="shared" ref="O216:O223" si="74">K216*N216</f>
        <v>212371.01</v>
      </c>
      <c r="P216" s="329">
        <f t="shared" ref="P216:P223" si="75">L216*K216+N216*K216</f>
        <v>301306.91000000003</v>
      </c>
      <c r="Q216" s="473"/>
      <c r="R216" s="327">
        <f t="shared" si="69"/>
        <v>0</v>
      </c>
      <c r="S216" s="329">
        <v>88935.9</v>
      </c>
      <c r="T216" s="329">
        <f t="shared" ref="T216:T223" si="76">R216*S216</f>
        <v>0</v>
      </c>
      <c r="U216" s="329">
        <v>212371.01</v>
      </c>
      <c r="V216" s="329">
        <f t="shared" ref="V216:V223" si="77">R216*U216</f>
        <v>0</v>
      </c>
      <c r="W216" s="329">
        <f t="shared" ref="W216:W223" si="78">S216*R216+U216*R216</f>
        <v>0</v>
      </c>
      <c r="X216" s="464"/>
    </row>
    <row r="217" spans="1:24" x14ac:dyDescent="0.25">
      <c r="A217" s="124" t="s">
        <v>428</v>
      </c>
      <c r="B217" s="117" t="s">
        <v>429</v>
      </c>
      <c r="C217" s="118" t="s">
        <v>386</v>
      </c>
      <c r="D217" s="119">
        <v>1</v>
      </c>
      <c r="E217" s="35">
        <v>27333.15</v>
      </c>
      <c r="F217" s="35">
        <f t="shared" si="70"/>
        <v>27333.15</v>
      </c>
      <c r="G217" s="35">
        <v>92996.28</v>
      </c>
      <c r="H217" s="35">
        <f t="shared" si="71"/>
        <v>92996.28</v>
      </c>
      <c r="I217" s="35">
        <f t="shared" si="72"/>
        <v>120329.43</v>
      </c>
      <c r="J217" s="441"/>
      <c r="K217" s="371">
        <v>1</v>
      </c>
      <c r="L217" s="329">
        <v>27333.15</v>
      </c>
      <c r="M217" s="329">
        <f t="shared" si="73"/>
        <v>27333.15</v>
      </c>
      <c r="N217" s="329">
        <v>92996.28</v>
      </c>
      <c r="O217" s="329">
        <f t="shared" si="74"/>
        <v>92996.28</v>
      </c>
      <c r="P217" s="329">
        <f t="shared" si="75"/>
        <v>120329.43</v>
      </c>
      <c r="Q217" s="473"/>
      <c r="R217" s="327">
        <f t="shared" si="69"/>
        <v>0</v>
      </c>
      <c r="S217" s="329">
        <v>27333.15</v>
      </c>
      <c r="T217" s="329">
        <f t="shared" si="76"/>
        <v>0</v>
      </c>
      <c r="U217" s="329">
        <v>92996.28</v>
      </c>
      <c r="V217" s="329">
        <f t="shared" si="77"/>
        <v>0</v>
      </c>
      <c r="W217" s="329">
        <f t="shared" si="78"/>
        <v>0</v>
      </c>
      <c r="X217" s="464"/>
    </row>
    <row r="218" spans="1:24" x14ac:dyDescent="0.25">
      <c r="A218" s="124" t="s">
        <v>430</v>
      </c>
      <c r="B218" s="117" t="s">
        <v>431</v>
      </c>
      <c r="C218" s="118" t="s">
        <v>386</v>
      </c>
      <c r="D218" s="119">
        <v>6</v>
      </c>
      <c r="E218" s="35">
        <v>8541.7199999999993</v>
      </c>
      <c r="F218" s="35">
        <f t="shared" si="70"/>
        <v>51250.319999999992</v>
      </c>
      <c r="G218" s="35">
        <v>15825.33</v>
      </c>
      <c r="H218" s="35">
        <f t="shared" si="71"/>
        <v>94951.98</v>
      </c>
      <c r="I218" s="35">
        <f t="shared" si="72"/>
        <v>146202.29999999999</v>
      </c>
      <c r="J218" s="441"/>
      <c r="K218" s="371">
        <v>6</v>
      </c>
      <c r="L218" s="329">
        <v>8541.7199999999993</v>
      </c>
      <c r="M218" s="329">
        <f t="shared" si="73"/>
        <v>51250.319999999992</v>
      </c>
      <c r="N218" s="329">
        <v>15825.33</v>
      </c>
      <c r="O218" s="329">
        <f t="shared" si="74"/>
        <v>94951.98</v>
      </c>
      <c r="P218" s="329">
        <f t="shared" si="75"/>
        <v>146202.29999999999</v>
      </c>
      <c r="Q218" s="473"/>
      <c r="R218" s="327">
        <f t="shared" si="69"/>
        <v>0</v>
      </c>
      <c r="S218" s="329">
        <v>8541.7199999999993</v>
      </c>
      <c r="T218" s="329">
        <f t="shared" si="76"/>
        <v>0</v>
      </c>
      <c r="U218" s="329">
        <v>15825.33</v>
      </c>
      <c r="V218" s="329">
        <f t="shared" si="77"/>
        <v>0</v>
      </c>
      <c r="W218" s="329">
        <f t="shared" si="78"/>
        <v>0</v>
      </c>
      <c r="X218" s="464"/>
    </row>
    <row r="219" spans="1:24" x14ac:dyDescent="0.25">
      <c r="A219" s="124" t="s">
        <v>432</v>
      </c>
      <c r="B219" s="117" t="s">
        <v>433</v>
      </c>
      <c r="C219" s="118" t="s">
        <v>28</v>
      </c>
      <c r="D219" s="119">
        <v>121</v>
      </c>
      <c r="E219" s="35">
        <v>896.04</v>
      </c>
      <c r="F219" s="35">
        <f t="shared" si="70"/>
        <v>108420.84</v>
      </c>
      <c r="G219" s="35">
        <v>784.68</v>
      </c>
      <c r="H219" s="35">
        <f t="shared" si="71"/>
        <v>94946.28</v>
      </c>
      <c r="I219" s="35">
        <f t="shared" si="72"/>
        <v>203367.12</v>
      </c>
      <c r="J219" s="441"/>
      <c r="K219" s="371">
        <v>100</v>
      </c>
      <c r="L219" s="329">
        <v>896.04</v>
      </c>
      <c r="M219" s="329">
        <f t="shared" si="73"/>
        <v>89604</v>
      </c>
      <c r="N219" s="329">
        <v>784.68</v>
      </c>
      <c r="O219" s="329">
        <f t="shared" si="74"/>
        <v>78468</v>
      </c>
      <c r="P219" s="329">
        <f t="shared" si="75"/>
        <v>168072</v>
      </c>
      <c r="Q219" s="473"/>
      <c r="R219" s="327">
        <f t="shared" si="69"/>
        <v>21</v>
      </c>
      <c r="S219" s="329">
        <v>896.04</v>
      </c>
      <c r="T219" s="329">
        <f t="shared" si="76"/>
        <v>18816.84</v>
      </c>
      <c r="U219" s="329">
        <v>784.68</v>
      </c>
      <c r="V219" s="329">
        <f t="shared" si="77"/>
        <v>16478.28</v>
      </c>
      <c r="W219" s="329">
        <f t="shared" si="78"/>
        <v>35295.119999999995</v>
      </c>
      <c r="X219" s="464"/>
    </row>
    <row r="220" spans="1:24" x14ac:dyDescent="0.25">
      <c r="A220" s="124" t="s">
        <v>434</v>
      </c>
      <c r="B220" s="117" t="s">
        <v>394</v>
      </c>
      <c r="C220" s="118" t="s">
        <v>19</v>
      </c>
      <c r="D220" s="119">
        <v>265.59399999999999</v>
      </c>
      <c r="E220" s="35">
        <v>1375.5</v>
      </c>
      <c r="F220" s="35">
        <f t="shared" si="70"/>
        <v>365324.54700000002</v>
      </c>
      <c r="G220" s="35">
        <v>1858.42</v>
      </c>
      <c r="H220" s="35">
        <f t="shared" si="71"/>
        <v>493585.20147999999</v>
      </c>
      <c r="I220" s="35">
        <f t="shared" si="72"/>
        <v>858909.74848000007</v>
      </c>
      <c r="J220" s="441"/>
      <c r="K220" s="371">
        <v>202</v>
      </c>
      <c r="L220" s="329">
        <v>1375.5</v>
      </c>
      <c r="M220" s="329">
        <f t="shared" si="73"/>
        <v>277851</v>
      </c>
      <c r="N220" s="329">
        <v>1858.42</v>
      </c>
      <c r="O220" s="329">
        <f t="shared" si="74"/>
        <v>375400.84</v>
      </c>
      <c r="P220" s="329">
        <f t="shared" si="75"/>
        <v>653251.84000000008</v>
      </c>
      <c r="Q220" s="473"/>
      <c r="R220" s="327">
        <f t="shared" si="69"/>
        <v>63.593999999999994</v>
      </c>
      <c r="S220" s="329">
        <v>1375.5</v>
      </c>
      <c r="T220" s="329">
        <f t="shared" si="76"/>
        <v>87473.546999999991</v>
      </c>
      <c r="U220" s="329">
        <v>1858.42</v>
      </c>
      <c r="V220" s="329">
        <f t="shared" si="77"/>
        <v>118184.36147999999</v>
      </c>
      <c r="W220" s="329">
        <f t="shared" si="78"/>
        <v>205657.90847999998</v>
      </c>
      <c r="X220" s="464"/>
    </row>
    <row r="221" spans="1:24" x14ac:dyDescent="0.25">
      <c r="A221" s="124" t="s">
        <v>435</v>
      </c>
      <c r="B221" s="117" t="s">
        <v>436</v>
      </c>
      <c r="C221" s="118" t="s">
        <v>386</v>
      </c>
      <c r="D221" s="119">
        <v>2</v>
      </c>
      <c r="E221" s="35">
        <v>100586.39</v>
      </c>
      <c r="F221" s="35">
        <f t="shared" si="70"/>
        <v>201172.78</v>
      </c>
      <c r="G221" s="35">
        <v>266448.07</v>
      </c>
      <c r="H221" s="35">
        <f t="shared" si="71"/>
        <v>532896.14</v>
      </c>
      <c r="I221" s="35">
        <f t="shared" si="72"/>
        <v>734068.92</v>
      </c>
      <c r="J221" s="441"/>
      <c r="K221" s="371">
        <v>1</v>
      </c>
      <c r="L221" s="329">
        <v>100586.39</v>
      </c>
      <c r="M221" s="329">
        <f t="shared" si="73"/>
        <v>100586.39</v>
      </c>
      <c r="N221" s="329">
        <v>266448.07</v>
      </c>
      <c r="O221" s="329">
        <f t="shared" si="74"/>
        <v>266448.07</v>
      </c>
      <c r="P221" s="329">
        <f t="shared" si="75"/>
        <v>367034.46</v>
      </c>
      <c r="Q221" s="473"/>
      <c r="R221" s="327">
        <f t="shared" si="69"/>
        <v>1</v>
      </c>
      <c r="S221" s="329">
        <v>100586.39</v>
      </c>
      <c r="T221" s="329">
        <f t="shared" si="76"/>
        <v>100586.39</v>
      </c>
      <c r="U221" s="329">
        <v>266448.07</v>
      </c>
      <c r="V221" s="329">
        <f t="shared" si="77"/>
        <v>266448.07</v>
      </c>
      <c r="W221" s="329">
        <f t="shared" si="78"/>
        <v>367034.46</v>
      </c>
      <c r="X221" s="464"/>
    </row>
    <row r="222" spans="1:24" x14ac:dyDescent="0.25">
      <c r="A222" s="124" t="s">
        <v>437</v>
      </c>
      <c r="B222" s="117" t="s">
        <v>438</v>
      </c>
      <c r="C222" s="118" t="s">
        <v>28</v>
      </c>
      <c r="D222" s="119">
        <v>24</v>
      </c>
      <c r="E222" s="35">
        <v>8489.24</v>
      </c>
      <c r="F222" s="35">
        <f t="shared" si="70"/>
        <v>203741.76</v>
      </c>
      <c r="G222" s="35">
        <v>18251.23</v>
      </c>
      <c r="H222" s="35">
        <f t="shared" si="71"/>
        <v>438029.52</v>
      </c>
      <c r="I222" s="35">
        <f t="shared" si="72"/>
        <v>641771.28</v>
      </c>
      <c r="J222" s="441"/>
      <c r="K222" s="371">
        <v>21</v>
      </c>
      <c r="L222" s="329">
        <v>8489.24</v>
      </c>
      <c r="M222" s="329">
        <f t="shared" si="73"/>
        <v>178274.04</v>
      </c>
      <c r="N222" s="329">
        <v>18251.23</v>
      </c>
      <c r="O222" s="329">
        <f t="shared" si="74"/>
        <v>383275.83</v>
      </c>
      <c r="P222" s="329">
        <f t="shared" si="75"/>
        <v>561549.87</v>
      </c>
      <c r="Q222" s="473"/>
      <c r="R222" s="327">
        <f t="shared" si="69"/>
        <v>3</v>
      </c>
      <c r="S222" s="329">
        <v>8489.24</v>
      </c>
      <c r="T222" s="329">
        <f t="shared" si="76"/>
        <v>25467.72</v>
      </c>
      <c r="U222" s="329">
        <v>18251.23</v>
      </c>
      <c r="V222" s="329">
        <f t="shared" si="77"/>
        <v>54753.69</v>
      </c>
      <c r="W222" s="329">
        <f t="shared" si="78"/>
        <v>80221.41</v>
      </c>
      <c r="X222" s="464"/>
    </row>
    <row r="223" spans="1:24" x14ac:dyDescent="0.25">
      <c r="A223" s="124" t="s">
        <v>439</v>
      </c>
      <c r="B223" s="117" t="s">
        <v>440</v>
      </c>
      <c r="C223" s="118" t="s">
        <v>19</v>
      </c>
      <c r="D223" s="119">
        <v>308.22500000000002</v>
      </c>
      <c r="E223" s="35">
        <v>2456.77</v>
      </c>
      <c r="F223" s="35">
        <f t="shared" si="70"/>
        <v>757237.93325</v>
      </c>
      <c r="G223" s="35">
        <v>4354.87</v>
      </c>
      <c r="H223" s="35">
        <f t="shared" si="71"/>
        <v>1342279.8057500001</v>
      </c>
      <c r="I223" s="35">
        <f t="shared" si="72"/>
        <v>2099517.7390000001</v>
      </c>
      <c r="J223" s="441"/>
      <c r="K223" s="371">
        <v>250</v>
      </c>
      <c r="L223" s="329">
        <v>2456.77</v>
      </c>
      <c r="M223" s="329">
        <f t="shared" si="73"/>
        <v>614192.5</v>
      </c>
      <c r="N223" s="329">
        <v>4354.87</v>
      </c>
      <c r="O223" s="329">
        <f t="shared" si="74"/>
        <v>1088717.5</v>
      </c>
      <c r="P223" s="329">
        <f t="shared" si="75"/>
        <v>1702910</v>
      </c>
      <c r="Q223" s="473"/>
      <c r="R223" s="327">
        <f t="shared" si="69"/>
        <v>58.225000000000023</v>
      </c>
      <c r="S223" s="329">
        <v>2456.77</v>
      </c>
      <c r="T223" s="329">
        <f t="shared" si="76"/>
        <v>143045.43325000006</v>
      </c>
      <c r="U223" s="329">
        <v>4354.87</v>
      </c>
      <c r="V223" s="329">
        <f t="shared" si="77"/>
        <v>253562.30575000009</v>
      </c>
      <c r="W223" s="329">
        <f t="shared" si="78"/>
        <v>396607.73900000018</v>
      </c>
      <c r="X223" s="464"/>
    </row>
    <row r="224" spans="1:24" x14ac:dyDescent="0.25">
      <c r="A224" s="127" t="s">
        <v>441</v>
      </c>
      <c r="B224" s="123" t="s">
        <v>442</v>
      </c>
      <c r="C224" s="118"/>
      <c r="D224" s="119"/>
      <c r="E224" s="35"/>
      <c r="F224" s="35"/>
      <c r="G224" s="35"/>
      <c r="H224" s="35"/>
      <c r="I224" s="35"/>
      <c r="J224" s="441"/>
      <c r="K224" s="371"/>
      <c r="L224" s="329"/>
      <c r="M224" s="329"/>
      <c r="N224" s="329"/>
      <c r="O224" s="329"/>
      <c r="P224" s="329"/>
      <c r="Q224" s="473"/>
      <c r="R224" s="327">
        <f t="shared" si="69"/>
        <v>0</v>
      </c>
      <c r="S224" s="329"/>
      <c r="T224" s="329"/>
      <c r="U224" s="329"/>
      <c r="V224" s="329"/>
      <c r="W224" s="329"/>
      <c r="X224" s="464"/>
    </row>
    <row r="225" spans="1:24" ht="28.5" x14ac:dyDescent="0.25">
      <c r="A225" s="124" t="s">
        <v>443</v>
      </c>
      <c r="B225" s="117" t="s">
        <v>444</v>
      </c>
      <c r="C225" s="118" t="s">
        <v>386</v>
      </c>
      <c r="D225" s="119">
        <v>1</v>
      </c>
      <c r="E225" s="35">
        <v>61132.46</v>
      </c>
      <c r="F225" s="35">
        <f t="shared" ref="F225:F230" si="79">D225*E225</f>
        <v>61132.46</v>
      </c>
      <c r="G225" s="35">
        <v>389269.57</v>
      </c>
      <c r="H225" s="35">
        <f t="shared" ref="H225:H230" si="80">D225*G225</f>
        <v>389269.57</v>
      </c>
      <c r="I225" s="35">
        <f t="shared" ref="I225:I230" si="81">E225*D225+G225*D225</f>
        <v>450402.03</v>
      </c>
      <c r="J225" s="441"/>
      <c r="K225" s="371">
        <v>1</v>
      </c>
      <c r="L225" s="329">
        <v>61132.46</v>
      </c>
      <c r="M225" s="329">
        <f t="shared" ref="M225:M230" si="82">K225*L225</f>
        <v>61132.46</v>
      </c>
      <c r="N225" s="329">
        <v>389269.57</v>
      </c>
      <c r="O225" s="329">
        <f t="shared" ref="O225:O230" si="83">K225*N225</f>
        <v>389269.57</v>
      </c>
      <c r="P225" s="329">
        <f t="shared" ref="P225:P230" si="84">L225*K225+N225*K225</f>
        <v>450402.03</v>
      </c>
      <c r="Q225" s="473"/>
      <c r="R225" s="327">
        <f t="shared" si="69"/>
        <v>0</v>
      </c>
      <c r="S225" s="329">
        <v>61132.46</v>
      </c>
      <c r="T225" s="329">
        <f t="shared" ref="T225:T230" si="85">R225*S225</f>
        <v>0</v>
      </c>
      <c r="U225" s="329">
        <v>389269.57</v>
      </c>
      <c r="V225" s="329">
        <f t="shared" ref="V225:V230" si="86">R225*U225</f>
        <v>0</v>
      </c>
      <c r="W225" s="329">
        <f t="shared" ref="W225:W230" si="87">S225*R225+U225*R225</f>
        <v>0</v>
      </c>
      <c r="X225" s="464"/>
    </row>
    <row r="226" spans="1:24" ht="28.5" x14ac:dyDescent="0.25">
      <c r="A226" s="124" t="s">
        <v>445</v>
      </c>
      <c r="B226" s="117" t="s">
        <v>446</v>
      </c>
      <c r="C226" s="118" t="s">
        <v>386</v>
      </c>
      <c r="D226" s="119">
        <v>3</v>
      </c>
      <c r="E226" s="35">
        <v>18340</v>
      </c>
      <c r="F226" s="35">
        <f t="shared" si="79"/>
        <v>55020</v>
      </c>
      <c r="G226" s="35">
        <v>52353.599999999999</v>
      </c>
      <c r="H226" s="35">
        <f t="shared" si="80"/>
        <v>157060.79999999999</v>
      </c>
      <c r="I226" s="35">
        <f t="shared" si="81"/>
        <v>212080.8</v>
      </c>
      <c r="J226" s="441"/>
      <c r="K226" s="371">
        <v>3</v>
      </c>
      <c r="L226" s="329">
        <v>18340</v>
      </c>
      <c r="M226" s="329">
        <f t="shared" si="82"/>
        <v>55020</v>
      </c>
      <c r="N226" s="329">
        <v>52353.599999999999</v>
      </c>
      <c r="O226" s="329">
        <f t="shared" si="83"/>
        <v>157060.79999999999</v>
      </c>
      <c r="P226" s="329">
        <f t="shared" si="84"/>
        <v>212080.8</v>
      </c>
      <c r="Q226" s="473"/>
      <c r="R226" s="327">
        <f t="shared" si="69"/>
        <v>0</v>
      </c>
      <c r="S226" s="329">
        <v>18340</v>
      </c>
      <c r="T226" s="329">
        <f t="shared" si="85"/>
        <v>0</v>
      </c>
      <c r="U226" s="329">
        <v>52353.599999999999</v>
      </c>
      <c r="V226" s="329">
        <f t="shared" si="86"/>
        <v>0</v>
      </c>
      <c r="W226" s="329">
        <f t="shared" si="87"/>
        <v>0</v>
      </c>
      <c r="X226" s="464"/>
    </row>
    <row r="227" spans="1:24" x14ac:dyDescent="0.25">
      <c r="A227" s="124" t="s">
        <v>447</v>
      </c>
      <c r="B227" s="117" t="s">
        <v>448</v>
      </c>
      <c r="C227" s="118" t="s">
        <v>449</v>
      </c>
      <c r="D227" s="119">
        <v>88</v>
      </c>
      <c r="E227" s="35">
        <v>557.78</v>
      </c>
      <c r="F227" s="35">
        <f t="shared" si="79"/>
        <v>49084.639999999999</v>
      </c>
      <c r="G227" s="35">
        <v>815.66</v>
      </c>
      <c r="H227" s="35">
        <f t="shared" si="80"/>
        <v>71778.080000000002</v>
      </c>
      <c r="I227" s="35">
        <f t="shared" si="81"/>
        <v>120862.72</v>
      </c>
      <c r="J227" s="441"/>
      <c r="K227" s="371">
        <v>54</v>
      </c>
      <c r="L227" s="329">
        <v>557.78</v>
      </c>
      <c r="M227" s="329">
        <f t="shared" si="82"/>
        <v>30120.12</v>
      </c>
      <c r="N227" s="329">
        <v>815.66</v>
      </c>
      <c r="O227" s="329">
        <f t="shared" si="83"/>
        <v>44045.64</v>
      </c>
      <c r="P227" s="329">
        <f t="shared" si="84"/>
        <v>74165.759999999995</v>
      </c>
      <c r="Q227" s="473"/>
      <c r="R227" s="327">
        <f t="shared" si="69"/>
        <v>34</v>
      </c>
      <c r="S227" s="329">
        <v>557.78</v>
      </c>
      <c r="T227" s="329">
        <f t="shared" si="85"/>
        <v>18964.52</v>
      </c>
      <c r="U227" s="329">
        <v>815.66</v>
      </c>
      <c r="V227" s="329">
        <f t="shared" si="86"/>
        <v>27732.44</v>
      </c>
      <c r="W227" s="329">
        <f t="shared" si="87"/>
        <v>46696.959999999999</v>
      </c>
      <c r="X227" s="464"/>
    </row>
    <row r="228" spans="1:24" x14ac:dyDescent="0.25">
      <c r="A228" s="124" t="s">
        <v>450</v>
      </c>
      <c r="B228" s="117" t="s">
        <v>451</v>
      </c>
      <c r="C228" s="118" t="s">
        <v>449</v>
      </c>
      <c r="D228" s="119">
        <v>16</v>
      </c>
      <c r="E228" s="35">
        <v>655</v>
      </c>
      <c r="F228" s="35">
        <f t="shared" si="79"/>
        <v>10480</v>
      </c>
      <c r="G228" s="35">
        <v>152.1</v>
      </c>
      <c r="H228" s="35">
        <f t="shared" si="80"/>
        <v>2433.6</v>
      </c>
      <c r="I228" s="35">
        <f t="shared" si="81"/>
        <v>12913.6</v>
      </c>
      <c r="J228" s="441"/>
      <c r="K228" s="371">
        <v>10</v>
      </c>
      <c r="L228" s="329">
        <v>655</v>
      </c>
      <c r="M228" s="329">
        <f t="shared" si="82"/>
        <v>6550</v>
      </c>
      <c r="N228" s="329">
        <v>152.1</v>
      </c>
      <c r="O228" s="329">
        <f t="shared" si="83"/>
        <v>1521</v>
      </c>
      <c r="P228" s="329">
        <f t="shared" si="84"/>
        <v>8071</v>
      </c>
      <c r="Q228" s="473"/>
      <c r="R228" s="327">
        <f t="shared" si="69"/>
        <v>6</v>
      </c>
      <c r="S228" s="329">
        <v>655</v>
      </c>
      <c r="T228" s="329">
        <f t="shared" si="85"/>
        <v>3930</v>
      </c>
      <c r="U228" s="329">
        <v>152.1</v>
      </c>
      <c r="V228" s="329">
        <f t="shared" si="86"/>
        <v>912.59999999999991</v>
      </c>
      <c r="W228" s="329">
        <f t="shared" si="87"/>
        <v>4842.6000000000004</v>
      </c>
      <c r="X228" s="464"/>
    </row>
    <row r="229" spans="1:24" x14ac:dyDescent="0.25">
      <c r="A229" s="124" t="s">
        <v>452</v>
      </c>
      <c r="B229" s="117" t="s">
        <v>453</v>
      </c>
      <c r="C229" s="118" t="s">
        <v>28</v>
      </c>
      <c r="D229" s="119">
        <v>3</v>
      </c>
      <c r="E229" s="35">
        <v>3275</v>
      </c>
      <c r="F229" s="35">
        <f t="shared" si="79"/>
        <v>9825</v>
      </c>
      <c r="G229" s="35">
        <v>10674.3</v>
      </c>
      <c r="H229" s="35">
        <f t="shared" si="80"/>
        <v>32022.899999999998</v>
      </c>
      <c r="I229" s="35">
        <f t="shared" si="81"/>
        <v>41847.899999999994</v>
      </c>
      <c r="J229" s="441"/>
      <c r="K229" s="371">
        <v>3</v>
      </c>
      <c r="L229" s="329">
        <v>3275</v>
      </c>
      <c r="M229" s="329">
        <f t="shared" si="82"/>
        <v>9825</v>
      </c>
      <c r="N229" s="329">
        <v>10674.3</v>
      </c>
      <c r="O229" s="329">
        <f t="shared" si="83"/>
        <v>32022.899999999998</v>
      </c>
      <c r="P229" s="329">
        <f t="shared" si="84"/>
        <v>41847.899999999994</v>
      </c>
      <c r="Q229" s="473"/>
      <c r="R229" s="327">
        <f t="shared" si="69"/>
        <v>0</v>
      </c>
      <c r="S229" s="329">
        <v>3275</v>
      </c>
      <c r="T229" s="329">
        <f t="shared" si="85"/>
        <v>0</v>
      </c>
      <c r="U229" s="329">
        <v>10674.3</v>
      </c>
      <c r="V229" s="329">
        <f t="shared" si="86"/>
        <v>0</v>
      </c>
      <c r="W229" s="329">
        <f t="shared" si="87"/>
        <v>0</v>
      </c>
      <c r="X229" s="464"/>
    </row>
    <row r="230" spans="1:24" x14ac:dyDescent="0.25">
      <c r="A230" s="124" t="s">
        <v>454</v>
      </c>
      <c r="B230" s="117" t="s">
        <v>410</v>
      </c>
      <c r="C230" s="118" t="s">
        <v>386</v>
      </c>
      <c r="D230" s="119">
        <v>1</v>
      </c>
      <c r="E230" s="35">
        <v>691680</v>
      </c>
      <c r="F230" s="35">
        <f t="shared" si="79"/>
        <v>691680</v>
      </c>
      <c r="G230" s="35">
        <v>0</v>
      </c>
      <c r="H230" s="35">
        <f t="shared" si="80"/>
        <v>0</v>
      </c>
      <c r="I230" s="35">
        <f t="shared" si="81"/>
        <v>691680</v>
      </c>
      <c r="J230" s="441"/>
      <c r="K230" s="371"/>
      <c r="L230" s="329">
        <v>691680</v>
      </c>
      <c r="M230" s="329">
        <f t="shared" si="82"/>
        <v>0</v>
      </c>
      <c r="N230" s="329">
        <v>0</v>
      </c>
      <c r="O230" s="329">
        <f t="shared" si="83"/>
        <v>0</v>
      </c>
      <c r="P230" s="329">
        <f t="shared" si="84"/>
        <v>0</v>
      </c>
      <c r="Q230" s="473"/>
      <c r="R230" s="327">
        <f t="shared" si="69"/>
        <v>1</v>
      </c>
      <c r="S230" s="329">
        <v>691680</v>
      </c>
      <c r="T230" s="329">
        <f t="shared" si="85"/>
        <v>691680</v>
      </c>
      <c r="U230" s="329">
        <v>0</v>
      </c>
      <c r="V230" s="329">
        <f t="shared" si="86"/>
        <v>0</v>
      </c>
      <c r="W230" s="329">
        <f t="shared" si="87"/>
        <v>691680</v>
      </c>
      <c r="X230" s="464"/>
    </row>
    <row r="231" spans="1:24" x14ac:dyDescent="0.25">
      <c r="A231" s="108" t="s">
        <v>455</v>
      </c>
      <c r="B231" s="109" t="s">
        <v>456</v>
      </c>
      <c r="C231" s="110"/>
      <c r="D231" s="111"/>
      <c r="E231" s="112"/>
      <c r="F231" s="28">
        <f>SUM(F232:F290)</f>
        <v>2444975.5</v>
      </c>
      <c r="G231" s="27"/>
      <c r="H231" s="28">
        <f>SUM(H232:H290)</f>
        <v>3433009.0870000008</v>
      </c>
      <c r="I231" s="28">
        <f>SUM(I232:I290)</f>
        <v>5877984.5870000003</v>
      </c>
      <c r="J231" s="450"/>
      <c r="K231" s="366"/>
      <c r="L231" s="367"/>
      <c r="M231" s="368">
        <f>SUM(M232:M290)</f>
        <v>623560</v>
      </c>
      <c r="N231" s="370"/>
      <c r="O231" s="368">
        <f>SUM(O232:O290)</f>
        <v>579346.80000000005</v>
      </c>
      <c r="P231" s="368">
        <f>SUM(P232:P290)</f>
        <v>1202906.8</v>
      </c>
      <c r="Q231" s="482"/>
      <c r="R231" s="327">
        <f t="shared" si="69"/>
        <v>0</v>
      </c>
      <c r="S231" s="367"/>
      <c r="T231" s="368">
        <f>SUM(T232:T290)</f>
        <v>1821415.5</v>
      </c>
      <c r="U231" s="370"/>
      <c r="V231" s="368">
        <f>SUM(V232:V290)</f>
        <v>2853662.2870000009</v>
      </c>
      <c r="W231" s="368">
        <f>SUM(W232:W290)</f>
        <v>4675077.7870000014</v>
      </c>
      <c r="X231" s="464"/>
    </row>
    <row r="232" spans="1:24" ht="28.5" x14ac:dyDescent="0.25">
      <c r="A232" s="128" t="s">
        <v>457</v>
      </c>
      <c r="B232" s="117" t="s">
        <v>458</v>
      </c>
      <c r="C232" s="118" t="s">
        <v>196</v>
      </c>
      <c r="D232" s="119">
        <v>4</v>
      </c>
      <c r="E232" s="40">
        <v>5502</v>
      </c>
      <c r="F232" s="35">
        <f t="shared" ref="F232:F290" si="88">D232*E232</f>
        <v>22008</v>
      </c>
      <c r="G232" s="35">
        <v>42612.7</v>
      </c>
      <c r="H232" s="35">
        <f t="shared" ref="H232:H290" si="89">D232*G232</f>
        <v>170450.8</v>
      </c>
      <c r="I232" s="35">
        <f t="shared" ref="I232:I269" si="90">E232*D232+G232*D232</f>
        <v>192458.8</v>
      </c>
      <c r="J232" s="441"/>
      <c r="K232" s="371">
        <v>4</v>
      </c>
      <c r="L232" s="328">
        <v>5502</v>
      </c>
      <c r="M232" s="329">
        <f t="shared" ref="M232:M290" si="91">K232*L232</f>
        <v>22008</v>
      </c>
      <c r="N232" s="329">
        <v>42612.7</v>
      </c>
      <c r="O232" s="329">
        <f t="shared" ref="O232:O290" si="92">K232*N232</f>
        <v>170450.8</v>
      </c>
      <c r="P232" s="329">
        <f t="shared" ref="P232:P269" si="93">L232*K232+N232*K232</f>
        <v>192458.8</v>
      </c>
      <c r="Q232" s="473"/>
      <c r="R232" s="327">
        <f t="shared" si="69"/>
        <v>0</v>
      </c>
      <c r="S232" s="328">
        <v>5502</v>
      </c>
      <c r="T232" s="329">
        <f t="shared" ref="T232:T290" si="94">R232*S232</f>
        <v>0</v>
      </c>
      <c r="U232" s="329">
        <v>42612.7</v>
      </c>
      <c r="V232" s="329">
        <f t="shared" ref="V232:V290" si="95">R232*U232</f>
        <v>0</v>
      </c>
      <c r="W232" s="329">
        <f t="shared" ref="W232:W269" si="96">S232*R232+U232*R232</f>
        <v>0</v>
      </c>
      <c r="X232" s="464"/>
    </row>
    <row r="233" spans="1:24" ht="28.5" x14ac:dyDescent="0.25">
      <c r="A233" s="128" t="s">
        <v>459</v>
      </c>
      <c r="B233" s="117" t="s">
        <v>460</v>
      </c>
      <c r="C233" s="118" t="s">
        <v>170</v>
      </c>
      <c r="D233" s="119">
        <v>4</v>
      </c>
      <c r="E233" s="35">
        <v>1310</v>
      </c>
      <c r="F233" s="35">
        <f t="shared" si="88"/>
        <v>5240</v>
      </c>
      <c r="G233" s="35">
        <v>5053.1000000000004</v>
      </c>
      <c r="H233" s="35">
        <f t="shared" si="89"/>
        <v>20212.400000000001</v>
      </c>
      <c r="I233" s="35">
        <f t="shared" si="90"/>
        <v>25452.400000000001</v>
      </c>
      <c r="J233" s="441"/>
      <c r="K233" s="371"/>
      <c r="L233" s="329">
        <v>1310</v>
      </c>
      <c r="M233" s="329">
        <f t="shared" si="91"/>
        <v>0</v>
      </c>
      <c r="N233" s="329">
        <v>5053.1000000000004</v>
      </c>
      <c r="O233" s="329">
        <f t="shared" si="92"/>
        <v>0</v>
      </c>
      <c r="P233" s="329">
        <f t="shared" si="93"/>
        <v>0</v>
      </c>
      <c r="Q233" s="473"/>
      <c r="R233" s="327">
        <f t="shared" si="69"/>
        <v>4</v>
      </c>
      <c r="S233" s="329">
        <v>1310</v>
      </c>
      <c r="T233" s="329">
        <f t="shared" si="94"/>
        <v>5240</v>
      </c>
      <c r="U233" s="329">
        <v>5053.1000000000004</v>
      </c>
      <c r="V233" s="329">
        <f t="shared" si="95"/>
        <v>20212.400000000001</v>
      </c>
      <c r="W233" s="329">
        <f t="shared" si="96"/>
        <v>25452.400000000001</v>
      </c>
      <c r="X233" s="464"/>
    </row>
    <row r="234" spans="1:24" ht="28.5" x14ac:dyDescent="0.25">
      <c r="A234" s="128" t="s">
        <v>461</v>
      </c>
      <c r="B234" s="117" t="s">
        <v>462</v>
      </c>
      <c r="C234" s="118" t="s">
        <v>196</v>
      </c>
      <c r="D234" s="119">
        <v>8</v>
      </c>
      <c r="E234" s="35">
        <v>3930</v>
      </c>
      <c r="F234" s="35">
        <f t="shared" si="88"/>
        <v>31440</v>
      </c>
      <c r="G234" s="35">
        <v>4232.8</v>
      </c>
      <c r="H234" s="35">
        <f t="shared" si="89"/>
        <v>33862.400000000001</v>
      </c>
      <c r="I234" s="35">
        <f t="shared" si="90"/>
        <v>65302.400000000001</v>
      </c>
      <c r="J234" s="441"/>
      <c r="K234" s="371"/>
      <c r="L234" s="329">
        <v>3930</v>
      </c>
      <c r="M234" s="329">
        <f t="shared" si="91"/>
        <v>0</v>
      </c>
      <c r="N234" s="329">
        <v>4232.8</v>
      </c>
      <c r="O234" s="329">
        <f t="shared" si="92"/>
        <v>0</v>
      </c>
      <c r="P234" s="329">
        <f t="shared" si="93"/>
        <v>0</v>
      </c>
      <c r="Q234" s="473"/>
      <c r="R234" s="327">
        <f t="shared" si="69"/>
        <v>8</v>
      </c>
      <c r="S234" s="329">
        <v>3930</v>
      </c>
      <c r="T234" s="329">
        <f t="shared" si="94"/>
        <v>31440</v>
      </c>
      <c r="U234" s="329">
        <v>4232.8</v>
      </c>
      <c r="V234" s="329">
        <f t="shared" si="95"/>
        <v>33862.400000000001</v>
      </c>
      <c r="W234" s="329">
        <f t="shared" si="96"/>
        <v>65302.400000000001</v>
      </c>
      <c r="X234" s="464"/>
    </row>
    <row r="235" spans="1:24" x14ac:dyDescent="0.25">
      <c r="A235" s="128" t="s">
        <v>463</v>
      </c>
      <c r="B235" s="117" t="s">
        <v>464</v>
      </c>
      <c r="C235" s="118" t="s">
        <v>170</v>
      </c>
      <c r="D235" s="119">
        <v>192</v>
      </c>
      <c r="E235" s="35">
        <v>32.75</v>
      </c>
      <c r="F235" s="35">
        <f t="shared" si="88"/>
        <v>6288</v>
      </c>
      <c r="G235" s="35">
        <v>128.69999999999999</v>
      </c>
      <c r="H235" s="35">
        <f t="shared" si="89"/>
        <v>24710.399999999998</v>
      </c>
      <c r="I235" s="35">
        <f t="shared" si="90"/>
        <v>30998.399999999998</v>
      </c>
      <c r="J235" s="441"/>
      <c r="K235" s="371"/>
      <c r="L235" s="329">
        <v>32.75</v>
      </c>
      <c r="M235" s="329">
        <f t="shared" si="91"/>
        <v>0</v>
      </c>
      <c r="N235" s="329">
        <v>128.69999999999999</v>
      </c>
      <c r="O235" s="329">
        <f t="shared" si="92"/>
        <v>0</v>
      </c>
      <c r="P235" s="329">
        <f t="shared" si="93"/>
        <v>0</v>
      </c>
      <c r="Q235" s="473"/>
      <c r="R235" s="327">
        <f t="shared" si="69"/>
        <v>192</v>
      </c>
      <c r="S235" s="329">
        <v>32.75</v>
      </c>
      <c r="T235" s="329">
        <f t="shared" si="94"/>
        <v>6288</v>
      </c>
      <c r="U235" s="329">
        <v>128.69999999999999</v>
      </c>
      <c r="V235" s="329">
        <f t="shared" si="95"/>
        <v>24710.399999999998</v>
      </c>
      <c r="W235" s="329">
        <f t="shared" si="96"/>
        <v>30998.399999999998</v>
      </c>
      <c r="X235" s="464"/>
    </row>
    <row r="236" spans="1:24" ht="28.5" x14ac:dyDescent="0.25">
      <c r="A236" s="128" t="s">
        <v>465</v>
      </c>
      <c r="B236" s="117" t="s">
        <v>466</v>
      </c>
      <c r="C236" s="118" t="s">
        <v>170</v>
      </c>
      <c r="D236" s="119">
        <v>96</v>
      </c>
      <c r="E236" s="35">
        <v>32.75</v>
      </c>
      <c r="F236" s="35">
        <f t="shared" si="88"/>
        <v>3144</v>
      </c>
      <c r="G236" s="35">
        <v>93.6</v>
      </c>
      <c r="H236" s="35">
        <f t="shared" si="89"/>
        <v>8985.5999999999985</v>
      </c>
      <c r="I236" s="35">
        <f t="shared" si="90"/>
        <v>12129.599999999999</v>
      </c>
      <c r="J236" s="441"/>
      <c r="K236" s="371"/>
      <c r="L236" s="329">
        <v>32.75</v>
      </c>
      <c r="M236" s="329">
        <f t="shared" si="91"/>
        <v>0</v>
      </c>
      <c r="N236" s="329">
        <v>93.6</v>
      </c>
      <c r="O236" s="329">
        <f t="shared" si="92"/>
        <v>0</v>
      </c>
      <c r="P236" s="329">
        <f t="shared" si="93"/>
        <v>0</v>
      </c>
      <c r="Q236" s="473"/>
      <c r="R236" s="327">
        <f t="shared" si="69"/>
        <v>96</v>
      </c>
      <c r="S236" s="329">
        <v>32.75</v>
      </c>
      <c r="T236" s="329">
        <f t="shared" si="94"/>
        <v>3144</v>
      </c>
      <c r="U236" s="329">
        <v>93.6</v>
      </c>
      <c r="V236" s="329">
        <f t="shared" si="95"/>
        <v>8985.5999999999985</v>
      </c>
      <c r="W236" s="329">
        <f t="shared" si="96"/>
        <v>12129.599999999999</v>
      </c>
      <c r="X236" s="464"/>
    </row>
    <row r="237" spans="1:24" ht="28.5" x14ac:dyDescent="0.25">
      <c r="A237" s="128" t="s">
        <v>467</v>
      </c>
      <c r="B237" s="117" t="s">
        <v>468</v>
      </c>
      <c r="C237" s="118" t="s">
        <v>170</v>
      </c>
      <c r="D237" s="119">
        <v>10</v>
      </c>
      <c r="E237" s="40">
        <v>4716</v>
      </c>
      <c r="F237" s="35">
        <f t="shared" si="88"/>
        <v>47160</v>
      </c>
      <c r="G237" s="40">
        <v>7410</v>
      </c>
      <c r="H237" s="35">
        <f t="shared" si="89"/>
        <v>74100</v>
      </c>
      <c r="I237" s="35">
        <f t="shared" si="90"/>
        <v>121260</v>
      </c>
      <c r="J237" s="441"/>
      <c r="K237" s="371"/>
      <c r="L237" s="328">
        <v>4716</v>
      </c>
      <c r="M237" s="329">
        <f t="shared" si="91"/>
        <v>0</v>
      </c>
      <c r="N237" s="328">
        <v>7410</v>
      </c>
      <c r="O237" s="329">
        <f t="shared" si="92"/>
        <v>0</v>
      </c>
      <c r="P237" s="329">
        <f t="shared" si="93"/>
        <v>0</v>
      </c>
      <c r="Q237" s="473"/>
      <c r="R237" s="327">
        <f t="shared" si="69"/>
        <v>10</v>
      </c>
      <c r="S237" s="328">
        <v>4716</v>
      </c>
      <c r="T237" s="329">
        <f t="shared" si="94"/>
        <v>47160</v>
      </c>
      <c r="U237" s="328">
        <v>7410</v>
      </c>
      <c r="V237" s="329">
        <f t="shared" si="95"/>
        <v>74100</v>
      </c>
      <c r="W237" s="329">
        <f t="shared" si="96"/>
        <v>121260</v>
      </c>
      <c r="X237" s="464"/>
    </row>
    <row r="238" spans="1:24" ht="28.5" x14ac:dyDescent="0.25">
      <c r="A238" s="128" t="s">
        <v>469</v>
      </c>
      <c r="B238" s="117" t="s">
        <v>470</v>
      </c>
      <c r="C238" s="118" t="s">
        <v>170</v>
      </c>
      <c r="D238" s="119">
        <v>3</v>
      </c>
      <c r="E238" s="35">
        <v>3275</v>
      </c>
      <c r="F238" s="35">
        <f t="shared" si="88"/>
        <v>9825</v>
      </c>
      <c r="G238" s="35">
        <v>0</v>
      </c>
      <c r="H238" s="35">
        <f t="shared" si="89"/>
        <v>0</v>
      </c>
      <c r="I238" s="35">
        <f t="shared" si="90"/>
        <v>9825</v>
      </c>
      <c r="J238" s="441"/>
      <c r="K238" s="371"/>
      <c r="L238" s="329">
        <v>3275</v>
      </c>
      <c r="M238" s="329">
        <f t="shared" si="91"/>
        <v>0</v>
      </c>
      <c r="N238" s="329">
        <v>0</v>
      </c>
      <c r="O238" s="329">
        <f t="shared" si="92"/>
        <v>0</v>
      </c>
      <c r="P238" s="329">
        <f t="shared" si="93"/>
        <v>0</v>
      </c>
      <c r="Q238" s="473"/>
      <c r="R238" s="327">
        <f t="shared" si="69"/>
        <v>3</v>
      </c>
      <c r="S238" s="329">
        <v>3275</v>
      </c>
      <c r="T238" s="329">
        <f t="shared" si="94"/>
        <v>9825</v>
      </c>
      <c r="U238" s="329">
        <v>0</v>
      </c>
      <c r="V238" s="329">
        <f t="shared" si="95"/>
        <v>0</v>
      </c>
      <c r="W238" s="329">
        <f t="shared" si="96"/>
        <v>9825</v>
      </c>
      <c r="X238" s="464"/>
    </row>
    <row r="239" spans="1:24" ht="28.5" x14ac:dyDescent="0.25">
      <c r="A239" s="128" t="s">
        <v>471</v>
      </c>
      <c r="B239" s="117" t="s">
        <v>472</v>
      </c>
      <c r="C239" s="118" t="s">
        <v>170</v>
      </c>
      <c r="D239" s="119">
        <v>2</v>
      </c>
      <c r="E239" s="35">
        <v>3275</v>
      </c>
      <c r="F239" s="35">
        <f t="shared" si="88"/>
        <v>6550</v>
      </c>
      <c r="G239" s="35">
        <v>123106</v>
      </c>
      <c r="H239" s="35">
        <f t="shared" si="89"/>
        <v>246212</v>
      </c>
      <c r="I239" s="35">
        <f t="shared" si="90"/>
        <v>252762</v>
      </c>
      <c r="J239" s="441"/>
      <c r="K239" s="371"/>
      <c r="L239" s="329">
        <v>3275</v>
      </c>
      <c r="M239" s="329">
        <f t="shared" si="91"/>
        <v>0</v>
      </c>
      <c r="N239" s="329">
        <v>123106</v>
      </c>
      <c r="O239" s="329">
        <f t="shared" si="92"/>
        <v>0</v>
      </c>
      <c r="P239" s="329">
        <f t="shared" si="93"/>
        <v>0</v>
      </c>
      <c r="Q239" s="473"/>
      <c r="R239" s="327">
        <f t="shared" si="69"/>
        <v>2</v>
      </c>
      <c r="S239" s="329">
        <v>3275</v>
      </c>
      <c r="T239" s="329">
        <f t="shared" si="94"/>
        <v>6550</v>
      </c>
      <c r="U239" s="329">
        <v>123106</v>
      </c>
      <c r="V239" s="329">
        <f t="shared" si="95"/>
        <v>246212</v>
      </c>
      <c r="W239" s="329">
        <f t="shared" si="96"/>
        <v>252762</v>
      </c>
      <c r="X239" s="464"/>
    </row>
    <row r="240" spans="1:24" ht="28.5" x14ac:dyDescent="0.25">
      <c r="A240" s="128" t="s">
        <v>473</v>
      </c>
      <c r="B240" s="117" t="s">
        <v>474</v>
      </c>
      <c r="C240" s="118" t="s">
        <v>170</v>
      </c>
      <c r="D240" s="119">
        <v>1</v>
      </c>
      <c r="E240" s="40">
        <v>3930</v>
      </c>
      <c r="F240" s="35">
        <f t="shared" si="88"/>
        <v>3930</v>
      </c>
      <c r="G240" s="35">
        <v>0</v>
      </c>
      <c r="H240" s="35">
        <f t="shared" si="89"/>
        <v>0</v>
      </c>
      <c r="I240" s="35">
        <f t="shared" si="90"/>
        <v>3930</v>
      </c>
      <c r="J240" s="441"/>
      <c r="K240" s="371"/>
      <c r="L240" s="328">
        <v>3930</v>
      </c>
      <c r="M240" s="329">
        <f t="shared" si="91"/>
        <v>0</v>
      </c>
      <c r="N240" s="329">
        <v>0</v>
      </c>
      <c r="O240" s="329">
        <f t="shared" si="92"/>
        <v>0</v>
      </c>
      <c r="P240" s="329">
        <f t="shared" si="93"/>
        <v>0</v>
      </c>
      <c r="Q240" s="473"/>
      <c r="R240" s="327">
        <f t="shared" si="69"/>
        <v>1</v>
      </c>
      <c r="S240" s="328">
        <v>3930</v>
      </c>
      <c r="T240" s="329">
        <f t="shared" si="94"/>
        <v>3930</v>
      </c>
      <c r="U240" s="329">
        <v>0</v>
      </c>
      <c r="V240" s="329">
        <f t="shared" si="95"/>
        <v>0</v>
      </c>
      <c r="W240" s="329">
        <f t="shared" si="96"/>
        <v>3930</v>
      </c>
      <c r="X240" s="464"/>
    </row>
    <row r="241" spans="1:24" ht="28.5" x14ac:dyDescent="0.25">
      <c r="A241" s="128" t="s">
        <v>475</v>
      </c>
      <c r="B241" s="117" t="s">
        <v>476</v>
      </c>
      <c r="C241" s="118" t="s">
        <v>170</v>
      </c>
      <c r="D241" s="119">
        <v>5</v>
      </c>
      <c r="E241" s="40">
        <v>3930</v>
      </c>
      <c r="F241" s="35">
        <f t="shared" si="88"/>
        <v>19650</v>
      </c>
      <c r="G241" s="40">
        <v>38230.400000000001</v>
      </c>
      <c r="H241" s="35">
        <f t="shared" si="89"/>
        <v>191152</v>
      </c>
      <c r="I241" s="35">
        <f t="shared" si="90"/>
        <v>210802</v>
      </c>
      <c r="J241" s="441"/>
      <c r="K241" s="371"/>
      <c r="L241" s="328">
        <v>3930</v>
      </c>
      <c r="M241" s="329">
        <f t="shared" si="91"/>
        <v>0</v>
      </c>
      <c r="N241" s="328">
        <v>38230.400000000001</v>
      </c>
      <c r="O241" s="329">
        <f t="shared" si="92"/>
        <v>0</v>
      </c>
      <c r="P241" s="329">
        <f t="shared" si="93"/>
        <v>0</v>
      </c>
      <c r="Q241" s="473"/>
      <c r="R241" s="327">
        <f t="shared" si="69"/>
        <v>5</v>
      </c>
      <c r="S241" s="328">
        <v>3930</v>
      </c>
      <c r="T241" s="329">
        <f t="shared" si="94"/>
        <v>19650</v>
      </c>
      <c r="U241" s="328">
        <v>38230.400000000001</v>
      </c>
      <c r="V241" s="329">
        <f t="shared" si="95"/>
        <v>191152</v>
      </c>
      <c r="W241" s="329">
        <f t="shared" si="96"/>
        <v>210802</v>
      </c>
      <c r="X241" s="464"/>
    </row>
    <row r="242" spans="1:24" x14ac:dyDescent="0.25">
      <c r="A242" s="128" t="s">
        <v>477</v>
      </c>
      <c r="B242" s="117" t="s">
        <v>478</v>
      </c>
      <c r="C242" s="118" t="s">
        <v>170</v>
      </c>
      <c r="D242" s="119">
        <v>5</v>
      </c>
      <c r="E242" s="35">
        <v>2358</v>
      </c>
      <c r="F242" s="35">
        <f t="shared" si="88"/>
        <v>11790</v>
      </c>
      <c r="G242" s="35">
        <v>35100</v>
      </c>
      <c r="H242" s="35">
        <f t="shared" si="89"/>
        <v>175500</v>
      </c>
      <c r="I242" s="35">
        <f t="shared" si="90"/>
        <v>187290</v>
      </c>
      <c r="J242" s="441"/>
      <c r="K242" s="371"/>
      <c r="L242" s="329">
        <v>2358</v>
      </c>
      <c r="M242" s="329">
        <f t="shared" si="91"/>
        <v>0</v>
      </c>
      <c r="N242" s="329">
        <v>35100</v>
      </c>
      <c r="O242" s="329">
        <f t="shared" si="92"/>
        <v>0</v>
      </c>
      <c r="P242" s="329">
        <f t="shared" si="93"/>
        <v>0</v>
      </c>
      <c r="Q242" s="473"/>
      <c r="R242" s="327">
        <f t="shared" si="69"/>
        <v>5</v>
      </c>
      <c r="S242" s="329">
        <v>2358</v>
      </c>
      <c r="T242" s="329">
        <f t="shared" si="94"/>
        <v>11790</v>
      </c>
      <c r="U242" s="329">
        <v>35100</v>
      </c>
      <c r="V242" s="329">
        <f t="shared" si="95"/>
        <v>175500</v>
      </c>
      <c r="W242" s="329">
        <f t="shared" si="96"/>
        <v>187290</v>
      </c>
      <c r="X242" s="464"/>
    </row>
    <row r="243" spans="1:24" ht="28.5" x14ac:dyDescent="0.25">
      <c r="A243" s="128" t="s">
        <v>479</v>
      </c>
      <c r="B243" s="117" t="s">
        <v>480</v>
      </c>
      <c r="C243" s="118" t="s">
        <v>170</v>
      </c>
      <c r="D243" s="119">
        <v>27</v>
      </c>
      <c r="E243" s="35">
        <v>1965</v>
      </c>
      <c r="F243" s="35">
        <f t="shared" si="88"/>
        <v>53055</v>
      </c>
      <c r="G243" s="35">
        <v>902.2</v>
      </c>
      <c r="H243" s="35">
        <f t="shared" si="89"/>
        <v>24359.4</v>
      </c>
      <c r="I243" s="35">
        <f t="shared" si="90"/>
        <v>77414.399999999994</v>
      </c>
      <c r="J243" s="441"/>
      <c r="K243" s="371"/>
      <c r="L243" s="329">
        <v>1965</v>
      </c>
      <c r="M243" s="329">
        <f t="shared" si="91"/>
        <v>0</v>
      </c>
      <c r="N243" s="329">
        <v>902.2</v>
      </c>
      <c r="O243" s="329">
        <f t="shared" si="92"/>
        <v>0</v>
      </c>
      <c r="P243" s="329">
        <f t="shared" si="93"/>
        <v>0</v>
      </c>
      <c r="Q243" s="473"/>
      <c r="R243" s="327">
        <f t="shared" si="69"/>
        <v>27</v>
      </c>
      <c r="S243" s="329">
        <v>1965</v>
      </c>
      <c r="T243" s="329">
        <f t="shared" si="94"/>
        <v>53055</v>
      </c>
      <c r="U243" s="329">
        <v>902.2</v>
      </c>
      <c r="V243" s="329">
        <f t="shared" si="95"/>
        <v>24359.4</v>
      </c>
      <c r="W243" s="329">
        <f t="shared" si="96"/>
        <v>77414.399999999994</v>
      </c>
      <c r="X243" s="464"/>
    </row>
    <row r="244" spans="1:24" ht="28.5" x14ac:dyDescent="0.25">
      <c r="A244" s="128" t="s">
        <v>481</v>
      </c>
      <c r="B244" s="122" t="s">
        <v>482</v>
      </c>
      <c r="C244" s="118" t="s">
        <v>170</v>
      </c>
      <c r="D244" s="119">
        <v>6</v>
      </c>
      <c r="E244" s="35">
        <v>3275</v>
      </c>
      <c r="F244" s="35">
        <f t="shared" si="88"/>
        <v>19650</v>
      </c>
      <c r="G244" s="35">
        <v>3539.15</v>
      </c>
      <c r="H244" s="35">
        <f t="shared" si="89"/>
        <v>21234.9</v>
      </c>
      <c r="I244" s="35">
        <f t="shared" si="90"/>
        <v>40884.9</v>
      </c>
      <c r="J244" s="441"/>
      <c r="K244" s="371"/>
      <c r="L244" s="329">
        <v>3275</v>
      </c>
      <c r="M244" s="329">
        <f t="shared" si="91"/>
        <v>0</v>
      </c>
      <c r="N244" s="329">
        <v>3539.15</v>
      </c>
      <c r="O244" s="329">
        <f t="shared" si="92"/>
        <v>0</v>
      </c>
      <c r="P244" s="329">
        <f t="shared" si="93"/>
        <v>0</v>
      </c>
      <c r="Q244" s="473"/>
      <c r="R244" s="327">
        <f t="shared" si="69"/>
        <v>6</v>
      </c>
      <c r="S244" s="329">
        <v>3275</v>
      </c>
      <c r="T244" s="329">
        <f t="shared" si="94"/>
        <v>19650</v>
      </c>
      <c r="U244" s="329">
        <v>3539.15</v>
      </c>
      <c r="V244" s="329">
        <f t="shared" si="95"/>
        <v>21234.9</v>
      </c>
      <c r="W244" s="329">
        <f t="shared" si="96"/>
        <v>40884.9</v>
      </c>
      <c r="X244" s="464"/>
    </row>
    <row r="245" spans="1:24" ht="28.5" x14ac:dyDescent="0.25">
      <c r="A245" s="128" t="s">
        <v>483</v>
      </c>
      <c r="B245" s="122" t="s">
        <v>484</v>
      </c>
      <c r="C245" s="118" t="s">
        <v>170</v>
      </c>
      <c r="D245" s="119">
        <v>75</v>
      </c>
      <c r="E245" s="35">
        <v>393</v>
      </c>
      <c r="F245" s="35">
        <f t="shared" si="88"/>
        <v>29475</v>
      </c>
      <c r="G245" s="35">
        <v>541.01</v>
      </c>
      <c r="H245" s="35">
        <f t="shared" si="89"/>
        <v>40575.75</v>
      </c>
      <c r="I245" s="35">
        <f t="shared" si="90"/>
        <v>70050.75</v>
      </c>
      <c r="J245" s="441"/>
      <c r="K245" s="371"/>
      <c r="L245" s="329">
        <v>393</v>
      </c>
      <c r="M245" s="329">
        <f t="shared" si="91"/>
        <v>0</v>
      </c>
      <c r="N245" s="329">
        <v>541.01</v>
      </c>
      <c r="O245" s="329">
        <f t="shared" si="92"/>
        <v>0</v>
      </c>
      <c r="P245" s="329">
        <f t="shared" si="93"/>
        <v>0</v>
      </c>
      <c r="Q245" s="473"/>
      <c r="R245" s="327">
        <f t="shared" si="69"/>
        <v>75</v>
      </c>
      <c r="S245" s="329">
        <v>393</v>
      </c>
      <c r="T245" s="329">
        <f t="shared" si="94"/>
        <v>29475</v>
      </c>
      <c r="U245" s="329">
        <v>541.01</v>
      </c>
      <c r="V245" s="329">
        <f t="shared" si="95"/>
        <v>40575.75</v>
      </c>
      <c r="W245" s="329">
        <f t="shared" si="96"/>
        <v>70050.75</v>
      </c>
      <c r="X245" s="464"/>
    </row>
    <row r="246" spans="1:24" ht="28.5" x14ac:dyDescent="0.25">
      <c r="A246" s="128" t="s">
        <v>485</v>
      </c>
      <c r="B246" s="117" t="s">
        <v>486</v>
      </c>
      <c r="C246" s="118" t="s">
        <v>170</v>
      </c>
      <c r="D246" s="119">
        <v>3</v>
      </c>
      <c r="E246" s="35">
        <v>393</v>
      </c>
      <c r="F246" s="35">
        <f t="shared" si="88"/>
        <v>1179</v>
      </c>
      <c r="G246" s="35">
        <v>7013.5</v>
      </c>
      <c r="H246" s="35">
        <f t="shared" si="89"/>
        <v>21040.5</v>
      </c>
      <c r="I246" s="35">
        <f t="shared" si="90"/>
        <v>22219.5</v>
      </c>
      <c r="J246" s="441"/>
      <c r="K246" s="371"/>
      <c r="L246" s="329">
        <v>393</v>
      </c>
      <c r="M246" s="329">
        <f t="shared" si="91"/>
        <v>0</v>
      </c>
      <c r="N246" s="329">
        <v>7013.5</v>
      </c>
      <c r="O246" s="329">
        <f t="shared" si="92"/>
        <v>0</v>
      </c>
      <c r="P246" s="329">
        <f t="shared" si="93"/>
        <v>0</v>
      </c>
      <c r="Q246" s="473"/>
      <c r="R246" s="327">
        <f t="shared" si="69"/>
        <v>3</v>
      </c>
      <c r="S246" s="329">
        <v>393</v>
      </c>
      <c r="T246" s="329">
        <f t="shared" si="94"/>
        <v>1179</v>
      </c>
      <c r="U246" s="329">
        <v>7013.5</v>
      </c>
      <c r="V246" s="329">
        <f t="shared" si="95"/>
        <v>21040.5</v>
      </c>
      <c r="W246" s="329">
        <f t="shared" si="96"/>
        <v>22219.5</v>
      </c>
      <c r="X246" s="464"/>
    </row>
    <row r="247" spans="1:24" x14ac:dyDescent="0.25">
      <c r="A247" s="128" t="s">
        <v>487</v>
      </c>
      <c r="B247" s="117" t="s">
        <v>488</v>
      </c>
      <c r="C247" s="118" t="s">
        <v>170</v>
      </c>
      <c r="D247" s="119">
        <v>5</v>
      </c>
      <c r="E247" s="35">
        <v>262</v>
      </c>
      <c r="F247" s="35">
        <f t="shared" si="88"/>
        <v>1310</v>
      </c>
      <c r="G247" s="35">
        <v>153.4</v>
      </c>
      <c r="H247" s="35">
        <f t="shared" si="89"/>
        <v>767</v>
      </c>
      <c r="I247" s="35">
        <f t="shared" si="90"/>
        <v>2077</v>
      </c>
      <c r="J247" s="441"/>
      <c r="K247" s="371"/>
      <c r="L247" s="329">
        <v>262</v>
      </c>
      <c r="M247" s="329">
        <f t="shared" si="91"/>
        <v>0</v>
      </c>
      <c r="N247" s="329">
        <v>153.4</v>
      </c>
      <c r="O247" s="329">
        <f t="shared" si="92"/>
        <v>0</v>
      </c>
      <c r="P247" s="329">
        <f t="shared" si="93"/>
        <v>0</v>
      </c>
      <c r="Q247" s="473"/>
      <c r="R247" s="327">
        <f t="shared" si="69"/>
        <v>5</v>
      </c>
      <c r="S247" s="329">
        <v>262</v>
      </c>
      <c r="T247" s="329">
        <f t="shared" si="94"/>
        <v>1310</v>
      </c>
      <c r="U247" s="329">
        <v>153.4</v>
      </c>
      <c r="V247" s="329">
        <f t="shared" si="95"/>
        <v>767</v>
      </c>
      <c r="W247" s="329">
        <f t="shared" si="96"/>
        <v>2077</v>
      </c>
      <c r="X247" s="464"/>
    </row>
    <row r="248" spans="1:24" ht="28.5" x14ac:dyDescent="0.25">
      <c r="A248" s="128" t="s">
        <v>489</v>
      </c>
      <c r="B248" s="117" t="s">
        <v>490</v>
      </c>
      <c r="C248" s="118" t="s">
        <v>170</v>
      </c>
      <c r="D248" s="119">
        <v>5</v>
      </c>
      <c r="E248" s="35">
        <v>131</v>
      </c>
      <c r="F248" s="35">
        <f t="shared" si="88"/>
        <v>655</v>
      </c>
      <c r="G248" s="35">
        <v>273</v>
      </c>
      <c r="H248" s="35">
        <f t="shared" si="89"/>
        <v>1365</v>
      </c>
      <c r="I248" s="35">
        <f t="shared" si="90"/>
        <v>2020</v>
      </c>
      <c r="J248" s="441"/>
      <c r="K248" s="371"/>
      <c r="L248" s="329">
        <v>131</v>
      </c>
      <c r="M248" s="329">
        <f t="shared" si="91"/>
        <v>0</v>
      </c>
      <c r="N248" s="329">
        <v>273</v>
      </c>
      <c r="O248" s="329">
        <f t="shared" si="92"/>
        <v>0</v>
      </c>
      <c r="P248" s="329">
        <f t="shared" si="93"/>
        <v>0</v>
      </c>
      <c r="Q248" s="473"/>
      <c r="R248" s="327">
        <f t="shared" si="69"/>
        <v>5</v>
      </c>
      <c r="S248" s="329">
        <v>131</v>
      </c>
      <c r="T248" s="329">
        <f t="shared" si="94"/>
        <v>655</v>
      </c>
      <c r="U248" s="329">
        <v>273</v>
      </c>
      <c r="V248" s="329">
        <f t="shared" si="95"/>
        <v>1365</v>
      </c>
      <c r="W248" s="329">
        <f t="shared" si="96"/>
        <v>2020</v>
      </c>
      <c r="X248" s="464"/>
    </row>
    <row r="249" spans="1:24" ht="28.5" x14ac:dyDescent="0.25">
      <c r="A249" s="128" t="s">
        <v>491</v>
      </c>
      <c r="B249" s="117" t="s">
        <v>492</v>
      </c>
      <c r="C249" s="118" t="s">
        <v>170</v>
      </c>
      <c r="D249" s="119">
        <v>5</v>
      </c>
      <c r="E249" s="35">
        <v>1572</v>
      </c>
      <c r="F249" s="35">
        <f t="shared" si="88"/>
        <v>7860</v>
      </c>
      <c r="G249" s="35">
        <v>0</v>
      </c>
      <c r="H249" s="35">
        <f t="shared" si="89"/>
        <v>0</v>
      </c>
      <c r="I249" s="35">
        <f t="shared" si="90"/>
        <v>7860</v>
      </c>
      <c r="J249" s="441"/>
      <c r="K249" s="371"/>
      <c r="L249" s="329">
        <v>1572</v>
      </c>
      <c r="M249" s="329">
        <f t="shared" si="91"/>
        <v>0</v>
      </c>
      <c r="N249" s="329">
        <v>0</v>
      </c>
      <c r="O249" s="329">
        <f t="shared" si="92"/>
        <v>0</v>
      </c>
      <c r="P249" s="329">
        <f t="shared" si="93"/>
        <v>0</v>
      </c>
      <c r="Q249" s="473"/>
      <c r="R249" s="327">
        <f t="shared" si="69"/>
        <v>5</v>
      </c>
      <c r="S249" s="329">
        <v>1572</v>
      </c>
      <c r="T249" s="329">
        <f t="shared" si="94"/>
        <v>7860</v>
      </c>
      <c r="U249" s="329">
        <v>0</v>
      </c>
      <c r="V249" s="329">
        <f t="shared" si="95"/>
        <v>0</v>
      </c>
      <c r="W249" s="329">
        <f t="shared" si="96"/>
        <v>7860</v>
      </c>
      <c r="X249" s="464"/>
    </row>
    <row r="250" spans="1:24" ht="28.5" x14ac:dyDescent="0.25">
      <c r="A250" s="128" t="s">
        <v>493</v>
      </c>
      <c r="B250" s="117" t="s">
        <v>494</v>
      </c>
      <c r="C250" s="118" t="s">
        <v>170</v>
      </c>
      <c r="D250" s="119">
        <v>8</v>
      </c>
      <c r="E250" s="35">
        <v>65.5</v>
      </c>
      <c r="F250" s="35">
        <f t="shared" si="88"/>
        <v>524</v>
      </c>
      <c r="G250" s="35">
        <v>557.70000000000005</v>
      </c>
      <c r="H250" s="35">
        <f t="shared" si="89"/>
        <v>4461.6000000000004</v>
      </c>
      <c r="I250" s="35">
        <f t="shared" si="90"/>
        <v>4985.6000000000004</v>
      </c>
      <c r="J250" s="441"/>
      <c r="K250" s="371"/>
      <c r="L250" s="329">
        <v>65.5</v>
      </c>
      <c r="M250" s="329">
        <f t="shared" si="91"/>
        <v>0</v>
      </c>
      <c r="N250" s="329">
        <v>557.70000000000005</v>
      </c>
      <c r="O250" s="329">
        <f t="shared" si="92"/>
        <v>0</v>
      </c>
      <c r="P250" s="329">
        <f t="shared" si="93"/>
        <v>0</v>
      </c>
      <c r="Q250" s="473"/>
      <c r="R250" s="327">
        <f t="shared" si="69"/>
        <v>8</v>
      </c>
      <c r="S250" s="329">
        <v>65.5</v>
      </c>
      <c r="T250" s="329">
        <f t="shared" si="94"/>
        <v>524</v>
      </c>
      <c r="U250" s="329">
        <v>557.70000000000005</v>
      </c>
      <c r="V250" s="329">
        <f t="shared" si="95"/>
        <v>4461.6000000000004</v>
      </c>
      <c r="W250" s="329">
        <f t="shared" si="96"/>
        <v>4985.6000000000004</v>
      </c>
      <c r="X250" s="464"/>
    </row>
    <row r="251" spans="1:24" ht="28.5" x14ac:dyDescent="0.25">
      <c r="A251" s="128" t="s">
        <v>495</v>
      </c>
      <c r="B251" s="117" t="s">
        <v>496</v>
      </c>
      <c r="C251" s="118" t="s">
        <v>170</v>
      </c>
      <c r="D251" s="119">
        <v>57</v>
      </c>
      <c r="E251" s="35">
        <v>65.5</v>
      </c>
      <c r="F251" s="35">
        <f t="shared" si="88"/>
        <v>3733.5</v>
      </c>
      <c r="G251" s="35">
        <v>370.5</v>
      </c>
      <c r="H251" s="35">
        <f t="shared" si="89"/>
        <v>21118.5</v>
      </c>
      <c r="I251" s="35">
        <f t="shared" si="90"/>
        <v>24852</v>
      </c>
      <c r="J251" s="441"/>
      <c r="K251" s="371"/>
      <c r="L251" s="329">
        <v>65.5</v>
      </c>
      <c r="M251" s="329">
        <f t="shared" si="91"/>
        <v>0</v>
      </c>
      <c r="N251" s="329">
        <v>370.5</v>
      </c>
      <c r="O251" s="329">
        <f t="shared" si="92"/>
        <v>0</v>
      </c>
      <c r="P251" s="329">
        <f t="shared" si="93"/>
        <v>0</v>
      </c>
      <c r="Q251" s="473"/>
      <c r="R251" s="327">
        <f t="shared" si="69"/>
        <v>57</v>
      </c>
      <c r="S251" s="329">
        <v>65.5</v>
      </c>
      <c r="T251" s="329">
        <f t="shared" si="94"/>
        <v>3733.5</v>
      </c>
      <c r="U251" s="329">
        <v>370.5</v>
      </c>
      <c r="V251" s="329">
        <f t="shared" si="95"/>
        <v>21118.5</v>
      </c>
      <c r="W251" s="329">
        <f t="shared" si="96"/>
        <v>24852</v>
      </c>
      <c r="X251" s="464"/>
    </row>
    <row r="252" spans="1:24" ht="28.5" x14ac:dyDescent="0.25">
      <c r="A252" s="128" t="s">
        <v>497</v>
      </c>
      <c r="B252" s="117" t="s">
        <v>498</v>
      </c>
      <c r="C252" s="118" t="s">
        <v>170</v>
      </c>
      <c r="D252" s="119">
        <v>163</v>
      </c>
      <c r="E252" s="35">
        <v>65.5</v>
      </c>
      <c r="F252" s="35">
        <f t="shared" si="88"/>
        <v>10676.5</v>
      </c>
      <c r="G252" s="35">
        <v>767</v>
      </c>
      <c r="H252" s="35">
        <f t="shared" si="89"/>
        <v>125021</v>
      </c>
      <c r="I252" s="35">
        <f t="shared" si="90"/>
        <v>135697.5</v>
      </c>
      <c r="J252" s="441"/>
      <c r="K252" s="371"/>
      <c r="L252" s="329">
        <v>65.5</v>
      </c>
      <c r="M252" s="329">
        <f t="shared" si="91"/>
        <v>0</v>
      </c>
      <c r="N252" s="329">
        <v>767</v>
      </c>
      <c r="O252" s="329">
        <f t="shared" si="92"/>
        <v>0</v>
      </c>
      <c r="P252" s="329">
        <f t="shared" si="93"/>
        <v>0</v>
      </c>
      <c r="Q252" s="473"/>
      <c r="R252" s="327">
        <f t="shared" si="69"/>
        <v>163</v>
      </c>
      <c r="S252" s="329">
        <v>65.5</v>
      </c>
      <c r="T252" s="329">
        <f t="shared" si="94"/>
        <v>10676.5</v>
      </c>
      <c r="U252" s="329">
        <v>767</v>
      </c>
      <c r="V252" s="329">
        <f t="shared" si="95"/>
        <v>125021</v>
      </c>
      <c r="W252" s="329">
        <f t="shared" si="96"/>
        <v>135697.5</v>
      </c>
      <c r="X252" s="464"/>
    </row>
    <row r="253" spans="1:24" ht="28.5" x14ac:dyDescent="0.25">
      <c r="A253" s="128" t="s">
        <v>499</v>
      </c>
      <c r="B253" s="117" t="s">
        <v>500</v>
      </c>
      <c r="C253" s="118" t="s">
        <v>170</v>
      </c>
      <c r="D253" s="119">
        <v>2</v>
      </c>
      <c r="E253" s="35">
        <v>65.5</v>
      </c>
      <c r="F253" s="35">
        <f t="shared" si="88"/>
        <v>131</v>
      </c>
      <c r="G253" s="35">
        <v>557.70000000000005</v>
      </c>
      <c r="H253" s="35">
        <f t="shared" si="89"/>
        <v>1115.4000000000001</v>
      </c>
      <c r="I253" s="35">
        <f t="shared" si="90"/>
        <v>1246.4000000000001</v>
      </c>
      <c r="J253" s="441"/>
      <c r="K253" s="371"/>
      <c r="L253" s="329">
        <v>65.5</v>
      </c>
      <c r="M253" s="329">
        <f t="shared" si="91"/>
        <v>0</v>
      </c>
      <c r="N253" s="329">
        <v>557.70000000000005</v>
      </c>
      <c r="O253" s="329">
        <f t="shared" si="92"/>
        <v>0</v>
      </c>
      <c r="P253" s="329">
        <f t="shared" si="93"/>
        <v>0</v>
      </c>
      <c r="Q253" s="473"/>
      <c r="R253" s="327">
        <f t="shared" si="69"/>
        <v>2</v>
      </c>
      <c r="S253" s="329">
        <v>65.5</v>
      </c>
      <c r="T253" s="329">
        <f t="shared" si="94"/>
        <v>131</v>
      </c>
      <c r="U253" s="329">
        <v>557.70000000000005</v>
      </c>
      <c r="V253" s="329">
        <f t="shared" si="95"/>
        <v>1115.4000000000001</v>
      </c>
      <c r="W253" s="329">
        <f t="shared" si="96"/>
        <v>1246.4000000000001</v>
      </c>
      <c r="X253" s="464"/>
    </row>
    <row r="254" spans="1:24" ht="28.5" x14ac:dyDescent="0.25">
      <c r="A254" s="128" t="s">
        <v>501</v>
      </c>
      <c r="B254" s="117" t="s">
        <v>502</v>
      </c>
      <c r="C254" s="118" t="s">
        <v>296</v>
      </c>
      <c r="D254" s="119">
        <v>60</v>
      </c>
      <c r="E254" s="35">
        <v>393</v>
      </c>
      <c r="F254" s="35">
        <f t="shared" si="88"/>
        <v>23580</v>
      </c>
      <c r="G254" s="35">
        <v>600.6</v>
      </c>
      <c r="H254" s="35">
        <f t="shared" si="89"/>
        <v>36036</v>
      </c>
      <c r="I254" s="35">
        <f t="shared" si="90"/>
        <v>59616</v>
      </c>
      <c r="J254" s="441"/>
      <c r="K254" s="371"/>
      <c r="L254" s="329">
        <v>393</v>
      </c>
      <c r="M254" s="329">
        <f t="shared" si="91"/>
        <v>0</v>
      </c>
      <c r="N254" s="329">
        <v>600.6</v>
      </c>
      <c r="O254" s="329">
        <f t="shared" si="92"/>
        <v>0</v>
      </c>
      <c r="P254" s="329">
        <f t="shared" si="93"/>
        <v>0</v>
      </c>
      <c r="Q254" s="473"/>
      <c r="R254" s="327">
        <f t="shared" si="69"/>
        <v>60</v>
      </c>
      <c r="S254" s="329">
        <v>393</v>
      </c>
      <c r="T254" s="329">
        <f t="shared" si="94"/>
        <v>23580</v>
      </c>
      <c r="U254" s="329">
        <v>600.6</v>
      </c>
      <c r="V254" s="329">
        <f t="shared" si="95"/>
        <v>36036</v>
      </c>
      <c r="W254" s="329">
        <f t="shared" si="96"/>
        <v>59616</v>
      </c>
      <c r="X254" s="464"/>
    </row>
    <row r="255" spans="1:24" ht="28.5" x14ac:dyDescent="0.25">
      <c r="A255" s="128" t="s">
        <v>503</v>
      </c>
      <c r="B255" s="117" t="s">
        <v>504</v>
      </c>
      <c r="C255" s="118" t="s">
        <v>296</v>
      </c>
      <c r="D255" s="119">
        <v>60</v>
      </c>
      <c r="E255" s="35">
        <v>262</v>
      </c>
      <c r="F255" s="35">
        <f t="shared" si="88"/>
        <v>15720</v>
      </c>
      <c r="G255" s="35">
        <v>143</v>
      </c>
      <c r="H255" s="35">
        <f t="shared" si="89"/>
        <v>8580</v>
      </c>
      <c r="I255" s="35">
        <f t="shared" si="90"/>
        <v>24300</v>
      </c>
      <c r="J255" s="441"/>
      <c r="K255" s="371"/>
      <c r="L255" s="329">
        <v>262</v>
      </c>
      <c r="M255" s="329">
        <f t="shared" si="91"/>
        <v>0</v>
      </c>
      <c r="N255" s="329">
        <v>143</v>
      </c>
      <c r="O255" s="329">
        <f t="shared" si="92"/>
        <v>0</v>
      </c>
      <c r="P255" s="329">
        <f t="shared" si="93"/>
        <v>0</v>
      </c>
      <c r="Q255" s="473"/>
      <c r="R255" s="327">
        <f t="shared" si="69"/>
        <v>60</v>
      </c>
      <c r="S255" s="329">
        <v>262</v>
      </c>
      <c r="T255" s="329">
        <f t="shared" si="94"/>
        <v>15720</v>
      </c>
      <c r="U255" s="329">
        <v>143</v>
      </c>
      <c r="V255" s="329">
        <f t="shared" si="95"/>
        <v>8580</v>
      </c>
      <c r="W255" s="329">
        <f t="shared" si="96"/>
        <v>24300</v>
      </c>
      <c r="X255" s="464"/>
    </row>
    <row r="256" spans="1:24" ht="28.5" x14ac:dyDescent="0.25">
      <c r="A256" s="128" t="s">
        <v>505</v>
      </c>
      <c r="B256" s="117" t="s">
        <v>506</v>
      </c>
      <c r="C256" s="118" t="s">
        <v>170</v>
      </c>
      <c r="D256" s="119">
        <v>12</v>
      </c>
      <c r="E256" s="35">
        <v>65.5</v>
      </c>
      <c r="F256" s="35">
        <f t="shared" si="88"/>
        <v>786</v>
      </c>
      <c r="G256" s="35">
        <v>671.67</v>
      </c>
      <c r="H256" s="35">
        <f t="shared" si="89"/>
        <v>8060.0399999999991</v>
      </c>
      <c r="I256" s="35">
        <f t="shared" si="90"/>
        <v>8846.0399999999991</v>
      </c>
      <c r="J256" s="441"/>
      <c r="K256" s="371"/>
      <c r="L256" s="329">
        <v>65.5</v>
      </c>
      <c r="M256" s="329">
        <f t="shared" si="91"/>
        <v>0</v>
      </c>
      <c r="N256" s="329">
        <v>671.67</v>
      </c>
      <c r="O256" s="329">
        <f t="shared" si="92"/>
        <v>0</v>
      </c>
      <c r="P256" s="329">
        <f t="shared" si="93"/>
        <v>0</v>
      </c>
      <c r="Q256" s="473"/>
      <c r="R256" s="327">
        <f t="shared" si="69"/>
        <v>12</v>
      </c>
      <c r="S256" s="329">
        <v>65.5</v>
      </c>
      <c r="T256" s="329">
        <f t="shared" si="94"/>
        <v>786</v>
      </c>
      <c r="U256" s="329">
        <v>671.67</v>
      </c>
      <c r="V256" s="329">
        <f t="shared" si="95"/>
        <v>8060.0399999999991</v>
      </c>
      <c r="W256" s="329">
        <f t="shared" si="96"/>
        <v>8846.0399999999991</v>
      </c>
      <c r="X256" s="464"/>
    </row>
    <row r="257" spans="1:24" x14ac:dyDescent="0.25">
      <c r="A257" s="128" t="s">
        <v>507</v>
      </c>
      <c r="B257" s="117" t="s">
        <v>508</v>
      </c>
      <c r="C257" s="118" t="s">
        <v>170</v>
      </c>
      <c r="D257" s="119">
        <v>5</v>
      </c>
      <c r="E257" s="35">
        <v>65.5</v>
      </c>
      <c r="F257" s="35">
        <f t="shared" si="88"/>
        <v>327.5</v>
      </c>
      <c r="G257" s="35">
        <v>717.18</v>
      </c>
      <c r="H257" s="35">
        <f t="shared" si="89"/>
        <v>3585.8999999999996</v>
      </c>
      <c r="I257" s="35">
        <f t="shared" si="90"/>
        <v>3913.3999999999996</v>
      </c>
      <c r="J257" s="441"/>
      <c r="K257" s="371"/>
      <c r="L257" s="329">
        <v>65.5</v>
      </c>
      <c r="M257" s="329">
        <f t="shared" si="91"/>
        <v>0</v>
      </c>
      <c r="N257" s="329">
        <v>717.18</v>
      </c>
      <c r="O257" s="329">
        <f t="shared" si="92"/>
        <v>0</v>
      </c>
      <c r="P257" s="329">
        <f t="shared" si="93"/>
        <v>0</v>
      </c>
      <c r="Q257" s="473"/>
      <c r="R257" s="327">
        <f t="shared" si="69"/>
        <v>5</v>
      </c>
      <c r="S257" s="329">
        <v>65.5</v>
      </c>
      <c r="T257" s="329">
        <f t="shared" si="94"/>
        <v>327.5</v>
      </c>
      <c r="U257" s="329">
        <v>717.18</v>
      </c>
      <c r="V257" s="329">
        <f t="shared" si="95"/>
        <v>3585.8999999999996</v>
      </c>
      <c r="W257" s="329">
        <f t="shared" si="96"/>
        <v>3913.3999999999996</v>
      </c>
      <c r="X257" s="464"/>
    </row>
    <row r="258" spans="1:24" ht="28.5" x14ac:dyDescent="0.25">
      <c r="A258" s="128" t="s">
        <v>509</v>
      </c>
      <c r="B258" s="117" t="s">
        <v>510</v>
      </c>
      <c r="C258" s="118" t="s">
        <v>170</v>
      </c>
      <c r="D258" s="119">
        <v>35</v>
      </c>
      <c r="E258" s="35">
        <v>131</v>
      </c>
      <c r="F258" s="35">
        <f t="shared" si="88"/>
        <v>4585</v>
      </c>
      <c r="G258" s="35">
        <v>132.91</v>
      </c>
      <c r="H258" s="35">
        <f t="shared" si="89"/>
        <v>4651.8499999999995</v>
      </c>
      <c r="I258" s="35">
        <f t="shared" si="90"/>
        <v>9236.8499999999985</v>
      </c>
      <c r="J258" s="441"/>
      <c r="K258" s="371"/>
      <c r="L258" s="329">
        <v>131</v>
      </c>
      <c r="M258" s="329">
        <f t="shared" si="91"/>
        <v>0</v>
      </c>
      <c r="N258" s="329">
        <v>132.91</v>
      </c>
      <c r="O258" s="329">
        <f t="shared" si="92"/>
        <v>0</v>
      </c>
      <c r="P258" s="329">
        <f t="shared" si="93"/>
        <v>0</v>
      </c>
      <c r="Q258" s="473"/>
      <c r="R258" s="327">
        <f t="shared" si="69"/>
        <v>35</v>
      </c>
      <c r="S258" s="329">
        <v>131</v>
      </c>
      <c r="T258" s="329">
        <f t="shared" si="94"/>
        <v>4585</v>
      </c>
      <c r="U258" s="329">
        <v>132.91</v>
      </c>
      <c r="V258" s="329">
        <f t="shared" si="95"/>
        <v>4651.8499999999995</v>
      </c>
      <c r="W258" s="329">
        <f t="shared" si="96"/>
        <v>9236.8499999999985</v>
      </c>
      <c r="X258" s="464"/>
    </row>
    <row r="259" spans="1:24" x14ac:dyDescent="0.25">
      <c r="A259" s="128" t="s">
        <v>511</v>
      </c>
      <c r="B259" s="117" t="s">
        <v>512</v>
      </c>
      <c r="C259" s="118" t="s">
        <v>170</v>
      </c>
      <c r="D259" s="119">
        <v>12</v>
      </c>
      <c r="E259" s="35">
        <v>32.75</v>
      </c>
      <c r="F259" s="35">
        <f t="shared" si="88"/>
        <v>393</v>
      </c>
      <c r="G259" s="35">
        <v>49.83</v>
      </c>
      <c r="H259" s="35">
        <f t="shared" si="89"/>
        <v>597.96</v>
      </c>
      <c r="I259" s="35">
        <f t="shared" si="90"/>
        <v>990.96</v>
      </c>
      <c r="J259" s="441"/>
      <c r="K259" s="371"/>
      <c r="L259" s="329">
        <v>32.75</v>
      </c>
      <c r="M259" s="329">
        <f t="shared" si="91"/>
        <v>0</v>
      </c>
      <c r="N259" s="329">
        <v>49.83</v>
      </c>
      <c r="O259" s="329">
        <f t="shared" si="92"/>
        <v>0</v>
      </c>
      <c r="P259" s="329">
        <f t="shared" si="93"/>
        <v>0</v>
      </c>
      <c r="Q259" s="473"/>
      <c r="R259" s="327">
        <f t="shared" si="69"/>
        <v>12</v>
      </c>
      <c r="S259" s="329">
        <v>32.75</v>
      </c>
      <c r="T259" s="329">
        <f t="shared" si="94"/>
        <v>393</v>
      </c>
      <c r="U259" s="329">
        <v>49.83</v>
      </c>
      <c r="V259" s="329">
        <f t="shared" si="95"/>
        <v>597.96</v>
      </c>
      <c r="W259" s="329">
        <f t="shared" si="96"/>
        <v>990.96</v>
      </c>
      <c r="X259" s="464"/>
    </row>
    <row r="260" spans="1:24" x14ac:dyDescent="0.25">
      <c r="A260" s="128" t="s">
        <v>513</v>
      </c>
      <c r="B260" s="117" t="s">
        <v>514</v>
      </c>
      <c r="C260" s="118" t="s">
        <v>170</v>
      </c>
      <c r="D260" s="119">
        <v>12</v>
      </c>
      <c r="E260" s="35">
        <v>32.75</v>
      </c>
      <c r="F260" s="35">
        <f t="shared" si="88"/>
        <v>393</v>
      </c>
      <c r="G260" s="35">
        <v>101.84</v>
      </c>
      <c r="H260" s="35">
        <f t="shared" si="89"/>
        <v>1222.08</v>
      </c>
      <c r="I260" s="35">
        <f t="shared" si="90"/>
        <v>1615.08</v>
      </c>
      <c r="J260" s="441"/>
      <c r="K260" s="371"/>
      <c r="L260" s="329">
        <v>32.75</v>
      </c>
      <c r="M260" s="329">
        <f t="shared" si="91"/>
        <v>0</v>
      </c>
      <c r="N260" s="329">
        <v>101.84</v>
      </c>
      <c r="O260" s="329">
        <f t="shared" si="92"/>
        <v>0</v>
      </c>
      <c r="P260" s="329">
        <f t="shared" si="93"/>
        <v>0</v>
      </c>
      <c r="Q260" s="473"/>
      <c r="R260" s="327">
        <f t="shared" si="69"/>
        <v>12</v>
      </c>
      <c r="S260" s="329">
        <v>32.75</v>
      </c>
      <c r="T260" s="329">
        <f t="shared" si="94"/>
        <v>393</v>
      </c>
      <c r="U260" s="329">
        <v>101.84</v>
      </c>
      <c r="V260" s="329">
        <f t="shared" si="95"/>
        <v>1222.08</v>
      </c>
      <c r="W260" s="329">
        <f t="shared" si="96"/>
        <v>1615.08</v>
      </c>
      <c r="X260" s="464"/>
    </row>
    <row r="261" spans="1:24" x14ac:dyDescent="0.25">
      <c r="A261" s="128" t="s">
        <v>515</v>
      </c>
      <c r="B261" s="117" t="s">
        <v>516</v>
      </c>
      <c r="C261" s="118" t="s">
        <v>170</v>
      </c>
      <c r="D261" s="119">
        <v>2</v>
      </c>
      <c r="E261" s="35">
        <v>65.5</v>
      </c>
      <c r="F261" s="35">
        <f t="shared" si="88"/>
        <v>131</v>
      </c>
      <c r="G261" s="35">
        <v>367.25</v>
      </c>
      <c r="H261" s="35">
        <f t="shared" si="89"/>
        <v>734.5</v>
      </c>
      <c r="I261" s="35">
        <f t="shared" si="90"/>
        <v>865.5</v>
      </c>
      <c r="J261" s="441"/>
      <c r="K261" s="371"/>
      <c r="L261" s="329">
        <v>65.5</v>
      </c>
      <c r="M261" s="329">
        <f t="shared" si="91"/>
        <v>0</v>
      </c>
      <c r="N261" s="329">
        <v>367.25</v>
      </c>
      <c r="O261" s="329">
        <f t="shared" si="92"/>
        <v>0</v>
      </c>
      <c r="P261" s="329">
        <f t="shared" si="93"/>
        <v>0</v>
      </c>
      <c r="Q261" s="473"/>
      <c r="R261" s="327">
        <f t="shared" si="69"/>
        <v>2</v>
      </c>
      <c r="S261" s="329">
        <v>65.5</v>
      </c>
      <c r="T261" s="329">
        <f t="shared" si="94"/>
        <v>131</v>
      </c>
      <c r="U261" s="329">
        <v>367.25</v>
      </c>
      <c r="V261" s="329">
        <f t="shared" si="95"/>
        <v>734.5</v>
      </c>
      <c r="W261" s="329">
        <f t="shared" si="96"/>
        <v>865.5</v>
      </c>
      <c r="X261" s="464"/>
    </row>
    <row r="262" spans="1:24" x14ac:dyDescent="0.25">
      <c r="A262" s="128" t="s">
        <v>517</v>
      </c>
      <c r="B262" s="117" t="s">
        <v>518</v>
      </c>
      <c r="C262" s="118" t="s">
        <v>170</v>
      </c>
      <c r="D262" s="119">
        <v>12</v>
      </c>
      <c r="E262" s="35">
        <v>39</v>
      </c>
      <c r="F262" s="35">
        <f t="shared" si="88"/>
        <v>468</v>
      </c>
      <c r="G262" s="35">
        <v>168</v>
      </c>
      <c r="H262" s="35">
        <f t="shared" si="89"/>
        <v>2016</v>
      </c>
      <c r="I262" s="35">
        <f t="shared" si="90"/>
        <v>2484</v>
      </c>
      <c r="J262" s="441"/>
      <c r="K262" s="371"/>
      <c r="L262" s="329">
        <v>39</v>
      </c>
      <c r="M262" s="329">
        <f t="shared" si="91"/>
        <v>0</v>
      </c>
      <c r="N262" s="329">
        <v>168</v>
      </c>
      <c r="O262" s="329">
        <f t="shared" si="92"/>
        <v>0</v>
      </c>
      <c r="P262" s="329">
        <f t="shared" si="93"/>
        <v>0</v>
      </c>
      <c r="Q262" s="473"/>
      <c r="R262" s="327">
        <f t="shared" si="69"/>
        <v>12</v>
      </c>
      <c r="S262" s="329">
        <v>39</v>
      </c>
      <c r="T262" s="329">
        <f t="shared" si="94"/>
        <v>468</v>
      </c>
      <c r="U262" s="329">
        <v>168</v>
      </c>
      <c r="V262" s="329">
        <f t="shared" si="95"/>
        <v>2016</v>
      </c>
      <c r="W262" s="329">
        <f t="shared" si="96"/>
        <v>2484</v>
      </c>
      <c r="X262" s="464"/>
    </row>
    <row r="263" spans="1:24" x14ac:dyDescent="0.25">
      <c r="A263" s="128" t="s">
        <v>519</v>
      </c>
      <c r="B263" s="122" t="s">
        <v>520</v>
      </c>
      <c r="C263" s="118" t="s">
        <v>296</v>
      </c>
      <c r="D263" s="119">
        <v>324</v>
      </c>
      <c r="E263" s="35">
        <v>497.8</v>
      </c>
      <c r="F263" s="35">
        <f t="shared" si="88"/>
        <v>161287.20000000001</v>
      </c>
      <c r="G263" s="35">
        <v>912.18</v>
      </c>
      <c r="H263" s="35">
        <f t="shared" si="89"/>
        <v>295546.32</v>
      </c>
      <c r="I263" s="35">
        <f t="shared" si="90"/>
        <v>456833.52</v>
      </c>
      <c r="J263" s="441"/>
      <c r="K263" s="371"/>
      <c r="L263" s="329">
        <v>497.8</v>
      </c>
      <c r="M263" s="329">
        <f t="shared" si="91"/>
        <v>0</v>
      </c>
      <c r="N263" s="329">
        <v>912.18</v>
      </c>
      <c r="O263" s="329">
        <f t="shared" si="92"/>
        <v>0</v>
      </c>
      <c r="P263" s="329">
        <f t="shared" si="93"/>
        <v>0</v>
      </c>
      <c r="Q263" s="473"/>
      <c r="R263" s="327">
        <f t="shared" si="69"/>
        <v>324</v>
      </c>
      <c r="S263" s="329">
        <v>497.8</v>
      </c>
      <c r="T263" s="329">
        <f t="shared" si="94"/>
        <v>161287.20000000001</v>
      </c>
      <c r="U263" s="329">
        <v>912.18</v>
      </c>
      <c r="V263" s="329">
        <f t="shared" si="95"/>
        <v>295546.32</v>
      </c>
      <c r="W263" s="329">
        <f t="shared" si="96"/>
        <v>456833.52</v>
      </c>
      <c r="X263" s="464"/>
    </row>
    <row r="264" spans="1:24" x14ac:dyDescent="0.25">
      <c r="A264" s="128" t="s">
        <v>521</v>
      </c>
      <c r="B264" s="122" t="s">
        <v>522</v>
      </c>
      <c r="C264" s="118" t="s">
        <v>296</v>
      </c>
      <c r="D264" s="119">
        <v>603</v>
      </c>
      <c r="E264" s="35">
        <v>497.8</v>
      </c>
      <c r="F264" s="35">
        <f t="shared" si="88"/>
        <v>300173.40000000002</v>
      </c>
      <c r="G264" s="35">
        <v>699.4</v>
      </c>
      <c r="H264" s="35">
        <f t="shared" si="89"/>
        <v>421738.2</v>
      </c>
      <c r="I264" s="35">
        <f t="shared" si="90"/>
        <v>721911.60000000009</v>
      </c>
      <c r="J264" s="441"/>
      <c r="K264" s="371"/>
      <c r="L264" s="329">
        <v>497.8</v>
      </c>
      <c r="M264" s="329">
        <f t="shared" si="91"/>
        <v>0</v>
      </c>
      <c r="N264" s="329">
        <v>699.4</v>
      </c>
      <c r="O264" s="329">
        <f t="shared" si="92"/>
        <v>0</v>
      </c>
      <c r="P264" s="329">
        <f t="shared" si="93"/>
        <v>0</v>
      </c>
      <c r="Q264" s="473"/>
      <c r="R264" s="327">
        <f t="shared" si="69"/>
        <v>603</v>
      </c>
      <c r="S264" s="329">
        <v>497.8</v>
      </c>
      <c r="T264" s="329">
        <f t="shared" si="94"/>
        <v>300173.40000000002</v>
      </c>
      <c r="U264" s="329">
        <v>699.4</v>
      </c>
      <c r="V264" s="329">
        <f t="shared" si="95"/>
        <v>421738.2</v>
      </c>
      <c r="W264" s="329">
        <f t="shared" si="96"/>
        <v>721911.60000000009</v>
      </c>
      <c r="X264" s="464"/>
    </row>
    <row r="265" spans="1:24" x14ac:dyDescent="0.25">
      <c r="A265" s="128" t="s">
        <v>523</v>
      </c>
      <c r="B265" s="117" t="s">
        <v>524</v>
      </c>
      <c r="C265" s="118" t="s">
        <v>296</v>
      </c>
      <c r="D265" s="119">
        <v>24</v>
      </c>
      <c r="E265" s="35">
        <v>131</v>
      </c>
      <c r="F265" s="35">
        <f t="shared" si="88"/>
        <v>3144</v>
      </c>
      <c r="G265" s="35">
        <v>367.64</v>
      </c>
      <c r="H265" s="35">
        <f t="shared" si="89"/>
        <v>8823.36</v>
      </c>
      <c r="I265" s="35">
        <f t="shared" si="90"/>
        <v>11967.36</v>
      </c>
      <c r="J265" s="441"/>
      <c r="K265" s="371"/>
      <c r="L265" s="329">
        <v>131</v>
      </c>
      <c r="M265" s="329">
        <f t="shared" si="91"/>
        <v>0</v>
      </c>
      <c r="N265" s="329">
        <v>367.64</v>
      </c>
      <c r="O265" s="329">
        <f t="shared" si="92"/>
        <v>0</v>
      </c>
      <c r="P265" s="329">
        <f t="shared" si="93"/>
        <v>0</v>
      </c>
      <c r="Q265" s="473"/>
      <c r="R265" s="327">
        <f t="shared" si="69"/>
        <v>24</v>
      </c>
      <c r="S265" s="329">
        <v>131</v>
      </c>
      <c r="T265" s="329">
        <f t="shared" si="94"/>
        <v>3144</v>
      </c>
      <c r="U265" s="329">
        <v>367.64</v>
      </c>
      <c r="V265" s="329">
        <f t="shared" si="95"/>
        <v>8823.36</v>
      </c>
      <c r="W265" s="329">
        <f t="shared" si="96"/>
        <v>11967.36</v>
      </c>
      <c r="X265" s="464"/>
    </row>
    <row r="266" spans="1:24" ht="28.5" x14ac:dyDescent="0.25">
      <c r="A266" s="128" t="s">
        <v>525</v>
      </c>
      <c r="B266" s="117" t="s">
        <v>526</v>
      </c>
      <c r="C266" s="118" t="s">
        <v>296</v>
      </c>
      <c r="D266" s="119">
        <v>603</v>
      </c>
      <c r="E266" s="35">
        <v>157.19999999999999</v>
      </c>
      <c r="F266" s="35">
        <f t="shared" si="88"/>
        <v>94791.599999999991</v>
      </c>
      <c r="G266" s="35">
        <v>271.99</v>
      </c>
      <c r="H266" s="35">
        <f t="shared" si="89"/>
        <v>164009.97</v>
      </c>
      <c r="I266" s="35">
        <f t="shared" si="90"/>
        <v>258801.57</v>
      </c>
      <c r="J266" s="441"/>
      <c r="K266" s="371"/>
      <c r="L266" s="329">
        <v>157.19999999999999</v>
      </c>
      <c r="M266" s="329">
        <f t="shared" si="91"/>
        <v>0</v>
      </c>
      <c r="N266" s="329">
        <v>271.99</v>
      </c>
      <c r="O266" s="329">
        <f t="shared" si="92"/>
        <v>0</v>
      </c>
      <c r="P266" s="329">
        <f t="shared" si="93"/>
        <v>0</v>
      </c>
      <c r="Q266" s="473"/>
      <c r="R266" s="327">
        <f t="shared" si="69"/>
        <v>603</v>
      </c>
      <c r="S266" s="329">
        <v>157.19999999999999</v>
      </c>
      <c r="T266" s="329">
        <f t="shared" si="94"/>
        <v>94791.599999999991</v>
      </c>
      <c r="U266" s="329">
        <v>271.99</v>
      </c>
      <c r="V266" s="329">
        <f t="shared" si="95"/>
        <v>164009.97</v>
      </c>
      <c r="W266" s="329">
        <f t="shared" si="96"/>
        <v>258801.57</v>
      </c>
      <c r="X266" s="464"/>
    </row>
    <row r="267" spans="1:24" x14ac:dyDescent="0.25">
      <c r="A267" s="128" t="s">
        <v>527</v>
      </c>
      <c r="B267" s="117" t="s">
        <v>304</v>
      </c>
      <c r="C267" s="118" t="s">
        <v>170</v>
      </c>
      <c r="D267" s="119">
        <v>4</v>
      </c>
      <c r="E267" s="35">
        <v>1572</v>
      </c>
      <c r="F267" s="35">
        <f t="shared" si="88"/>
        <v>6288</v>
      </c>
      <c r="G267" s="35">
        <v>2977</v>
      </c>
      <c r="H267" s="35">
        <f t="shared" si="89"/>
        <v>11908</v>
      </c>
      <c r="I267" s="35">
        <f t="shared" si="90"/>
        <v>18196</v>
      </c>
      <c r="J267" s="441"/>
      <c r="K267" s="371"/>
      <c r="L267" s="329">
        <v>1572</v>
      </c>
      <c r="M267" s="329">
        <f t="shared" si="91"/>
        <v>0</v>
      </c>
      <c r="N267" s="329">
        <v>2977</v>
      </c>
      <c r="O267" s="329">
        <f t="shared" si="92"/>
        <v>0</v>
      </c>
      <c r="P267" s="329">
        <f t="shared" si="93"/>
        <v>0</v>
      </c>
      <c r="Q267" s="473"/>
      <c r="R267" s="327">
        <f t="shared" si="69"/>
        <v>4</v>
      </c>
      <c r="S267" s="329">
        <v>1572</v>
      </c>
      <c r="T267" s="329">
        <f t="shared" si="94"/>
        <v>6288</v>
      </c>
      <c r="U267" s="329">
        <v>2977</v>
      </c>
      <c r="V267" s="329">
        <f t="shared" si="95"/>
        <v>11908</v>
      </c>
      <c r="W267" s="329">
        <f t="shared" si="96"/>
        <v>18196</v>
      </c>
      <c r="X267" s="464"/>
    </row>
    <row r="268" spans="1:24" x14ac:dyDescent="0.25">
      <c r="A268" s="128" t="s">
        <v>528</v>
      </c>
      <c r="B268" s="117" t="s">
        <v>302</v>
      </c>
      <c r="C268" s="118" t="s">
        <v>170</v>
      </c>
      <c r="D268" s="119">
        <v>9</v>
      </c>
      <c r="E268" s="35">
        <v>1572</v>
      </c>
      <c r="F268" s="35">
        <f t="shared" si="88"/>
        <v>14148</v>
      </c>
      <c r="G268" s="35">
        <v>2107.04</v>
      </c>
      <c r="H268" s="35">
        <f t="shared" si="89"/>
        <v>18963.36</v>
      </c>
      <c r="I268" s="35">
        <f t="shared" si="90"/>
        <v>33111.360000000001</v>
      </c>
      <c r="J268" s="441"/>
      <c r="K268" s="371"/>
      <c r="L268" s="329">
        <v>1572</v>
      </c>
      <c r="M268" s="329">
        <f t="shared" si="91"/>
        <v>0</v>
      </c>
      <c r="N268" s="329">
        <v>2107.04</v>
      </c>
      <c r="O268" s="329">
        <f t="shared" si="92"/>
        <v>0</v>
      </c>
      <c r="P268" s="329">
        <f t="shared" si="93"/>
        <v>0</v>
      </c>
      <c r="Q268" s="473"/>
      <c r="R268" s="327">
        <f t="shared" si="69"/>
        <v>9</v>
      </c>
      <c r="S268" s="329">
        <v>1572</v>
      </c>
      <c r="T268" s="329">
        <f t="shared" si="94"/>
        <v>14148</v>
      </c>
      <c r="U268" s="329">
        <v>2107.04</v>
      </c>
      <c r="V268" s="329">
        <f t="shared" si="95"/>
        <v>18963.36</v>
      </c>
      <c r="W268" s="329">
        <f t="shared" si="96"/>
        <v>33111.360000000001</v>
      </c>
      <c r="X268" s="464"/>
    </row>
    <row r="269" spans="1:24" x14ac:dyDescent="0.25">
      <c r="A269" s="128" t="s">
        <v>529</v>
      </c>
      <c r="B269" s="117" t="s">
        <v>530</v>
      </c>
      <c r="C269" s="118" t="s">
        <v>170</v>
      </c>
      <c r="D269" s="119">
        <v>2</v>
      </c>
      <c r="E269" s="35">
        <v>1572</v>
      </c>
      <c r="F269" s="35">
        <f t="shared" si="88"/>
        <v>3144</v>
      </c>
      <c r="G269" s="35">
        <v>4028.7</v>
      </c>
      <c r="H269" s="35">
        <f t="shared" si="89"/>
        <v>8057.4</v>
      </c>
      <c r="I269" s="35">
        <f t="shared" si="90"/>
        <v>11201.4</v>
      </c>
      <c r="J269" s="441"/>
      <c r="K269" s="371"/>
      <c r="L269" s="329">
        <v>1572</v>
      </c>
      <c r="M269" s="329">
        <f t="shared" si="91"/>
        <v>0</v>
      </c>
      <c r="N269" s="329">
        <v>4028.7</v>
      </c>
      <c r="O269" s="329">
        <f t="shared" si="92"/>
        <v>0</v>
      </c>
      <c r="P269" s="329">
        <f t="shared" si="93"/>
        <v>0</v>
      </c>
      <c r="Q269" s="473"/>
      <c r="R269" s="327">
        <f t="shared" ref="R269:R332" si="97">D269-K269</f>
        <v>2</v>
      </c>
      <c r="S269" s="329">
        <v>1572</v>
      </c>
      <c r="T269" s="329">
        <f t="shared" si="94"/>
        <v>3144</v>
      </c>
      <c r="U269" s="329">
        <v>4028.7</v>
      </c>
      <c r="V269" s="329">
        <f t="shared" si="95"/>
        <v>8057.4</v>
      </c>
      <c r="W269" s="329">
        <f t="shared" si="96"/>
        <v>11201.4</v>
      </c>
      <c r="X269" s="464"/>
    </row>
    <row r="270" spans="1:24" x14ac:dyDescent="0.25">
      <c r="A270" s="129" t="s">
        <v>531</v>
      </c>
      <c r="B270" s="117" t="s">
        <v>532</v>
      </c>
      <c r="C270" s="118" t="s">
        <v>170</v>
      </c>
      <c r="D270" s="119">
        <v>4</v>
      </c>
      <c r="E270" s="40">
        <v>1572</v>
      </c>
      <c r="F270" s="35">
        <f t="shared" si="88"/>
        <v>6288</v>
      </c>
      <c r="G270" s="40">
        <v>2555.8130000000001</v>
      </c>
      <c r="H270" s="35">
        <f t="shared" si="89"/>
        <v>10223.252</v>
      </c>
      <c r="I270" s="35">
        <f>F270+H270</f>
        <v>16511.252</v>
      </c>
      <c r="J270" s="441"/>
      <c r="K270" s="371"/>
      <c r="L270" s="328">
        <v>1572</v>
      </c>
      <c r="M270" s="329">
        <f t="shared" si="91"/>
        <v>0</v>
      </c>
      <c r="N270" s="328">
        <v>2555.8130000000001</v>
      </c>
      <c r="O270" s="329">
        <f t="shared" si="92"/>
        <v>0</v>
      </c>
      <c r="P270" s="329">
        <f>M270+O270</f>
        <v>0</v>
      </c>
      <c r="Q270" s="473"/>
      <c r="R270" s="327">
        <f t="shared" si="97"/>
        <v>4</v>
      </c>
      <c r="S270" s="328">
        <v>1572</v>
      </c>
      <c r="T270" s="329">
        <f t="shared" si="94"/>
        <v>6288</v>
      </c>
      <c r="U270" s="328">
        <v>2555.8130000000001</v>
      </c>
      <c r="V270" s="329">
        <f t="shared" si="95"/>
        <v>10223.252</v>
      </c>
      <c r="W270" s="329">
        <f>T270+V270</f>
        <v>16511.252</v>
      </c>
      <c r="X270" s="464"/>
    </row>
    <row r="271" spans="1:24" x14ac:dyDescent="0.25">
      <c r="A271" s="128" t="s">
        <v>533</v>
      </c>
      <c r="B271" s="117" t="s">
        <v>289</v>
      </c>
      <c r="C271" s="118" t="s">
        <v>170</v>
      </c>
      <c r="D271" s="119">
        <v>120</v>
      </c>
      <c r="E271" s="35">
        <v>353.7</v>
      </c>
      <c r="F271" s="35">
        <f t="shared" si="88"/>
        <v>42444</v>
      </c>
      <c r="G271" s="35">
        <v>171.08</v>
      </c>
      <c r="H271" s="35">
        <f t="shared" si="89"/>
        <v>20529.600000000002</v>
      </c>
      <c r="I271" s="35">
        <f t="shared" ref="I271:I284" si="98">E271*D271+G271*D271</f>
        <v>62973.600000000006</v>
      </c>
      <c r="J271" s="441"/>
      <c r="K271" s="371"/>
      <c r="L271" s="329">
        <v>353.7</v>
      </c>
      <c r="M271" s="329">
        <f t="shared" si="91"/>
        <v>0</v>
      </c>
      <c r="N271" s="329">
        <v>171.08</v>
      </c>
      <c r="O271" s="329">
        <f t="shared" si="92"/>
        <v>0</v>
      </c>
      <c r="P271" s="329">
        <f t="shared" ref="P271:P284" si="99">L271*K271+N271*K271</f>
        <v>0</v>
      </c>
      <c r="Q271" s="473"/>
      <c r="R271" s="327">
        <f t="shared" si="97"/>
        <v>120</v>
      </c>
      <c r="S271" s="329">
        <v>353.7</v>
      </c>
      <c r="T271" s="329">
        <f t="shared" si="94"/>
        <v>42444</v>
      </c>
      <c r="U271" s="329">
        <v>171.08</v>
      </c>
      <c r="V271" s="329">
        <f t="shared" si="95"/>
        <v>20529.600000000002</v>
      </c>
      <c r="W271" s="329">
        <f t="shared" ref="W271:W284" si="100">S271*R271+U271*R271</f>
        <v>62973.600000000006</v>
      </c>
      <c r="X271" s="464"/>
    </row>
    <row r="272" spans="1:24" x14ac:dyDescent="0.25">
      <c r="A272" s="128" t="s">
        <v>534</v>
      </c>
      <c r="B272" s="117" t="s">
        <v>330</v>
      </c>
      <c r="C272" s="118" t="s">
        <v>170</v>
      </c>
      <c r="D272" s="119">
        <v>240</v>
      </c>
      <c r="E272" s="35">
        <v>32.75</v>
      </c>
      <c r="F272" s="35">
        <f t="shared" si="88"/>
        <v>7860</v>
      </c>
      <c r="G272" s="35">
        <v>107.93</v>
      </c>
      <c r="H272" s="35">
        <f t="shared" si="89"/>
        <v>25903.200000000001</v>
      </c>
      <c r="I272" s="35">
        <f t="shared" si="98"/>
        <v>33763.199999999997</v>
      </c>
      <c r="J272" s="441"/>
      <c r="K272" s="371"/>
      <c r="L272" s="329">
        <v>32.75</v>
      </c>
      <c r="M272" s="329">
        <f t="shared" si="91"/>
        <v>0</v>
      </c>
      <c r="N272" s="329">
        <v>107.93</v>
      </c>
      <c r="O272" s="329">
        <f t="shared" si="92"/>
        <v>0</v>
      </c>
      <c r="P272" s="329">
        <f t="shared" si="99"/>
        <v>0</v>
      </c>
      <c r="Q272" s="473"/>
      <c r="R272" s="327">
        <f t="shared" si="97"/>
        <v>240</v>
      </c>
      <c r="S272" s="329">
        <v>32.75</v>
      </c>
      <c r="T272" s="329">
        <f t="shared" si="94"/>
        <v>7860</v>
      </c>
      <c r="U272" s="329">
        <v>107.93</v>
      </c>
      <c r="V272" s="329">
        <f t="shared" si="95"/>
        <v>25903.200000000001</v>
      </c>
      <c r="W272" s="329">
        <f t="shared" si="100"/>
        <v>33763.199999999997</v>
      </c>
      <c r="X272" s="464"/>
    </row>
    <row r="273" spans="1:24" x14ac:dyDescent="0.25">
      <c r="A273" s="128" t="s">
        <v>535</v>
      </c>
      <c r="B273" s="117" t="s">
        <v>536</v>
      </c>
      <c r="C273" s="118" t="s">
        <v>170</v>
      </c>
      <c r="D273" s="119">
        <v>120</v>
      </c>
      <c r="E273" s="35">
        <v>19.649999999999999</v>
      </c>
      <c r="F273" s="35">
        <f t="shared" si="88"/>
        <v>2358</v>
      </c>
      <c r="G273" s="35">
        <v>13.26</v>
      </c>
      <c r="H273" s="35">
        <f t="shared" si="89"/>
        <v>1591.2</v>
      </c>
      <c r="I273" s="35">
        <f t="shared" si="98"/>
        <v>3949.2</v>
      </c>
      <c r="J273" s="441"/>
      <c r="K273" s="371"/>
      <c r="L273" s="329">
        <v>19.649999999999999</v>
      </c>
      <c r="M273" s="329">
        <f t="shared" si="91"/>
        <v>0</v>
      </c>
      <c r="N273" s="329">
        <v>13.26</v>
      </c>
      <c r="O273" s="329">
        <f t="shared" si="92"/>
        <v>0</v>
      </c>
      <c r="P273" s="329">
        <f t="shared" si="99"/>
        <v>0</v>
      </c>
      <c r="Q273" s="473"/>
      <c r="R273" s="327">
        <f t="shared" si="97"/>
        <v>120</v>
      </c>
      <c r="S273" s="329">
        <v>19.649999999999999</v>
      </c>
      <c r="T273" s="329">
        <f t="shared" si="94"/>
        <v>2358</v>
      </c>
      <c r="U273" s="329">
        <v>13.26</v>
      </c>
      <c r="V273" s="329">
        <f t="shared" si="95"/>
        <v>1591.2</v>
      </c>
      <c r="W273" s="329">
        <f t="shared" si="100"/>
        <v>3949.2</v>
      </c>
      <c r="X273" s="464"/>
    </row>
    <row r="274" spans="1:24" ht="28.5" x14ac:dyDescent="0.25">
      <c r="A274" s="128" t="s">
        <v>537</v>
      </c>
      <c r="B274" s="117" t="s">
        <v>538</v>
      </c>
      <c r="C274" s="118" t="s">
        <v>296</v>
      </c>
      <c r="D274" s="119">
        <v>1660</v>
      </c>
      <c r="E274" s="35">
        <v>220.08</v>
      </c>
      <c r="F274" s="35">
        <f t="shared" si="88"/>
        <v>365332.80000000005</v>
      </c>
      <c r="G274" s="35">
        <v>172.91</v>
      </c>
      <c r="H274" s="35">
        <f t="shared" si="89"/>
        <v>287030.59999999998</v>
      </c>
      <c r="I274" s="35">
        <f t="shared" si="98"/>
        <v>652363.4</v>
      </c>
      <c r="J274" s="441"/>
      <c r="K274" s="371">
        <v>700</v>
      </c>
      <c r="L274" s="329">
        <v>220.08</v>
      </c>
      <c r="M274" s="329">
        <f t="shared" si="91"/>
        <v>154056</v>
      </c>
      <c r="N274" s="329">
        <v>172.91</v>
      </c>
      <c r="O274" s="329">
        <f t="shared" si="92"/>
        <v>121037</v>
      </c>
      <c r="P274" s="329">
        <f t="shared" si="99"/>
        <v>275093</v>
      </c>
      <c r="Q274" s="473"/>
      <c r="R274" s="327">
        <f t="shared" si="97"/>
        <v>960</v>
      </c>
      <c r="S274" s="329">
        <v>220.08</v>
      </c>
      <c r="T274" s="329">
        <f t="shared" si="94"/>
        <v>211276.80000000002</v>
      </c>
      <c r="U274" s="329">
        <v>172.91</v>
      </c>
      <c r="V274" s="329">
        <f t="shared" si="95"/>
        <v>165993.60000000001</v>
      </c>
      <c r="W274" s="329">
        <f t="shared" si="100"/>
        <v>377270.4</v>
      </c>
      <c r="X274" s="464"/>
    </row>
    <row r="275" spans="1:24" ht="28.5" x14ac:dyDescent="0.25">
      <c r="A275" s="128" t="s">
        <v>539</v>
      </c>
      <c r="B275" s="117" t="s">
        <v>540</v>
      </c>
      <c r="C275" s="118" t="s">
        <v>296</v>
      </c>
      <c r="D275" s="119">
        <v>3050</v>
      </c>
      <c r="E275" s="35">
        <v>146.72</v>
      </c>
      <c r="F275" s="35">
        <f t="shared" si="88"/>
        <v>447496</v>
      </c>
      <c r="G275" s="35">
        <v>94.38</v>
      </c>
      <c r="H275" s="35">
        <f t="shared" si="89"/>
        <v>287859</v>
      </c>
      <c r="I275" s="35">
        <f t="shared" si="98"/>
        <v>735355</v>
      </c>
      <c r="J275" s="441"/>
      <c r="K275" s="371">
        <v>3050</v>
      </c>
      <c r="L275" s="329">
        <v>146.72</v>
      </c>
      <c r="M275" s="329">
        <f t="shared" si="91"/>
        <v>447496</v>
      </c>
      <c r="N275" s="329">
        <v>94.38</v>
      </c>
      <c r="O275" s="329">
        <f t="shared" si="92"/>
        <v>287859</v>
      </c>
      <c r="P275" s="329">
        <f t="shared" si="99"/>
        <v>735355</v>
      </c>
      <c r="Q275" s="473"/>
      <c r="R275" s="327">
        <f t="shared" si="97"/>
        <v>0</v>
      </c>
      <c r="S275" s="329">
        <v>146.72</v>
      </c>
      <c r="T275" s="329">
        <f t="shared" si="94"/>
        <v>0</v>
      </c>
      <c r="U275" s="329">
        <v>94.38</v>
      </c>
      <c r="V275" s="329">
        <f t="shared" si="95"/>
        <v>0</v>
      </c>
      <c r="W275" s="329">
        <f t="shared" si="100"/>
        <v>0</v>
      </c>
      <c r="X275" s="464"/>
    </row>
    <row r="276" spans="1:24" x14ac:dyDescent="0.25">
      <c r="A276" s="128" t="s">
        <v>541</v>
      </c>
      <c r="B276" s="117" t="s">
        <v>346</v>
      </c>
      <c r="C276" s="118" t="s">
        <v>296</v>
      </c>
      <c r="D276" s="119">
        <v>100</v>
      </c>
      <c r="E276" s="35">
        <v>45.85</v>
      </c>
      <c r="F276" s="35">
        <f t="shared" si="88"/>
        <v>4585</v>
      </c>
      <c r="G276" s="35">
        <v>28.08</v>
      </c>
      <c r="H276" s="35">
        <f t="shared" si="89"/>
        <v>2808</v>
      </c>
      <c r="I276" s="35">
        <f t="shared" si="98"/>
        <v>7393</v>
      </c>
      <c r="J276" s="441"/>
      <c r="K276" s="371"/>
      <c r="L276" s="329">
        <v>45.85</v>
      </c>
      <c r="M276" s="329">
        <f t="shared" si="91"/>
        <v>0</v>
      </c>
      <c r="N276" s="329">
        <v>28.08</v>
      </c>
      <c r="O276" s="329">
        <f t="shared" si="92"/>
        <v>0</v>
      </c>
      <c r="P276" s="329">
        <f t="shared" si="99"/>
        <v>0</v>
      </c>
      <c r="Q276" s="473"/>
      <c r="R276" s="327">
        <f t="shared" si="97"/>
        <v>100</v>
      </c>
      <c r="S276" s="329">
        <v>45.85</v>
      </c>
      <c r="T276" s="329">
        <f t="shared" si="94"/>
        <v>4585</v>
      </c>
      <c r="U276" s="329">
        <v>28.08</v>
      </c>
      <c r="V276" s="329">
        <f t="shared" si="95"/>
        <v>2808</v>
      </c>
      <c r="W276" s="329">
        <f t="shared" si="100"/>
        <v>7393</v>
      </c>
      <c r="X276" s="464"/>
    </row>
    <row r="277" spans="1:24" x14ac:dyDescent="0.25">
      <c r="A277" s="128" t="s">
        <v>542</v>
      </c>
      <c r="B277" s="117" t="s">
        <v>543</v>
      </c>
      <c r="C277" s="118" t="s">
        <v>170</v>
      </c>
      <c r="D277" s="119">
        <v>200</v>
      </c>
      <c r="E277" s="35">
        <v>13.1</v>
      </c>
      <c r="F277" s="35">
        <f t="shared" si="88"/>
        <v>2620</v>
      </c>
      <c r="G277" s="35">
        <v>31.72</v>
      </c>
      <c r="H277" s="35">
        <f t="shared" si="89"/>
        <v>6344</v>
      </c>
      <c r="I277" s="35">
        <f t="shared" si="98"/>
        <v>8964</v>
      </c>
      <c r="J277" s="441"/>
      <c r="K277" s="371"/>
      <c r="L277" s="329">
        <v>13.1</v>
      </c>
      <c r="M277" s="329">
        <f t="shared" si="91"/>
        <v>0</v>
      </c>
      <c r="N277" s="329">
        <v>31.72</v>
      </c>
      <c r="O277" s="329">
        <f t="shared" si="92"/>
        <v>0</v>
      </c>
      <c r="P277" s="329">
        <f t="shared" si="99"/>
        <v>0</v>
      </c>
      <c r="Q277" s="473"/>
      <c r="R277" s="327">
        <f t="shared" si="97"/>
        <v>200</v>
      </c>
      <c r="S277" s="329">
        <v>13.1</v>
      </c>
      <c r="T277" s="329">
        <f t="shared" si="94"/>
        <v>2620</v>
      </c>
      <c r="U277" s="329">
        <v>31.72</v>
      </c>
      <c r="V277" s="329">
        <f t="shared" si="95"/>
        <v>6344</v>
      </c>
      <c r="W277" s="329">
        <f t="shared" si="100"/>
        <v>8964</v>
      </c>
      <c r="X277" s="464"/>
    </row>
    <row r="278" spans="1:24" x14ac:dyDescent="0.25">
      <c r="A278" s="128" t="s">
        <v>544</v>
      </c>
      <c r="B278" s="117" t="s">
        <v>545</v>
      </c>
      <c r="C278" s="118" t="s">
        <v>170</v>
      </c>
      <c r="D278" s="119">
        <v>5</v>
      </c>
      <c r="E278" s="35">
        <v>4401.6000000000004</v>
      </c>
      <c r="F278" s="35">
        <f t="shared" si="88"/>
        <v>22008</v>
      </c>
      <c r="G278" s="35">
        <v>7007</v>
      </c>
      <c r="H278" s="35">
        <f t="shared" si="89"/>
        <v>35035</v>
      </c>
      <c r="I278" s="35">
        <f t="shared" si="98"/>
        <v>57043</v>
      </c>
      <c r="J278" s="441"/>
      <c r="K278" s="371"/>
      <c r="L278" s="329">
        <v>4401.6000000000004</v>
      </c>
      <c r="M278" s="329">
        <f t="shared" si="91"/>
        <v>0</v>
      </c>
      <c r="N278" s="329">
        <v>7007</v>
      </c>
      <c r="O278" s="329">
        <f t="shared" si="92"/>
        <v>0</v>
      </c>
      <c r="P278" s="329">
        <f t="shared" si="99"/>
        <v>0</v>
      </c>
      <c r="Q278" s="473"/>
      <c r="R278" s="327">
        <f t="shared" si="97"/>
        <v>5</v>
      </c>
      <c r="S278" s="329">
        <v>4401.6000000000004</v>
      </c>
      <c r="T278" s="329">
        <f t="shared" si="94"/>
        <v>22008</v>
      </c>
      <c r="U278" s="329">
        <v>7007</v>
      </c>
      <c r="V278" s="329">
        <f t="shared" si="95"/>
        <v>35035</v>
      </c>
      <c r="W278" s="329">
        <f t="shared" si="100"/>
        <v>57043</v>
      </c>
      <c r="X278" s="464"/>
    </row>
    <row r="279" spans="1:24" x14ac:dyDescent="0.25">
      <c r="A279" s="128" t="s">
        <v>546</v>
      </c>
      <c r="B279" s="117" t="s">
        <v>547</v>
      </c>
      <c r="C279" s="118" t="s">
        <v>170</v>
      </c>
      <c r="D279" s="119">
        <v>3</v>
      </c>
      <c r="E279" s="35">
        <v>0</v>
      </c>
      <c r="F279" s="35">
        <f t="shared" si="88"/>
        <v>0</v>
      </c>
      <c r="G279" s="35">
        <v>8244.6</v>
      </c>
      <c r="H279" s="35">
        <f t="shared" si="89"/>
        <v>24733.800000000003</v>
      </c>
      <c r="I279" s="35">
        <f t="shared" si="98"/>
        <v>24733.800000000003</v>
      </c>
      <c r="J279" s="441"/>
      <c r="K279" s="371"/>
      <c r="L279" s="329">
        <v>0</v>
      </c>
      <c r="M279" s="329">
        <f t="shared" si="91"/>
        <v>0</v>
      </c>
      <c r="N279" s="329">
        <v>8244.6</v>
      </c>
      <c r="O279" s="329">
        <f t="shared" si="92"/>
        <v>0</v>
      </c>
      <c r="P279" s="329">
        <f t="shared" si="99"/>
        <v>0</v>
      </c>
      <c r="Q279" s="473"/>
      <c r="R279" s="327">
        <f t="shared" si="97"/>
        <v>3</v>
      </c>
      <c r="S279" s="329">
        <v>0</v>
      </c>
      <c r="T279" s="329">
        <f t="shared" si="94"/>
        <v>0</v>
      </c>
      <c r="U279" s="329">
        <v>8244.6</v>
      </c>
      <c r="V279" s="329">
        <f t="shared" si="95"/>
        <v>24733.800000000003</v>
      </c>
      <c r="W279" s="329">
        <f t="shared" si="100"/>
        <v>24733.800000000003</v>
      </c>
      <c r="X279" s="464"/>
    </row>
    <row r="280" spans="1:24" ht="42.75" x14ac:dyDescent="0.25">
      <c r="A280" s="128" t="s">
        <v>548</v>
      </c>
      <c r="B280" s="117" t="s">
        <v>549</v>
      </c>
      <c r="C280" s="118" t="s">
        <v>170</v>
      </c>
      <c r="D280" s="119">
        <v>4</v>
      </c>
      <c r="E280" s="35">
        <v>0</v>
      </c>
      <c r="F280" s="35">
        <f t="shared" si="88"/>
        <v>0</v>
      </c>
      <c r="G280" s="35">
        <v>1648.43</v>
      </c>
      <c r="H280" s="35">
        <f t="shared" si="89"/>
        <v>6593.72</v>
      </c>
      <c r="I280" s="35">
        <f t="shared" si="98"/>
        <v>6593.72</v>
      </c>
      <c r="J280" s="441"/>
      <c r="K280" s="371"/>
      <c r="L280" s="329">
        <v>0</v>
      </c>
      <c r="M280" s="329">
        <f t="shared" si="91"/>
        <v>0</v>
      </c>
      <c r="N280" s="329">
        <v>1648.43</v>
      </c>
      <c r="O280" s="329">
        <f t="shared" si="92"/>
        <v>0</v>
      </c>
      <c r="P280" s="329">
        <f t="shared" si="99"/>
        <v>0</v>
      </c>
      <c r="Q280" s="473"/>
      <c r="R280" s="327">
        <f t="shared" si="97"/>
        <v>4</v>
      </c>
      <c r="S280" s="329">
        <v>0</v>
      </c>
      <c r="T280" s="329">
        <f t="shared" si="94"/>
        <v>0</v>
      </c>
      <c r="U280" s="329">
        <v>1648.43</v>
      </c>
      <c r="V280" s="329">
        <f t="shared" si="95"/>
        <v>6593.72</v>
      </c>
      <c r="W280" s="329">
        <f t="shared" si="100"/>
        <v>6593.72</v>
      </c>
      <c r="X280" s="464"/>
    </row>
    <row r="281" spans="1:24" ht="28.5" x14ac:dyDescent="0.25">
      <c r="A281" s="128" t="s">
        <v>550</v>
      </c>
      <c r="B281" s="117" t="s">
        <v>551</v>
      </c>
      <c r="C281" s="118" t="s">
        <v>170</v>
      </c>
      <c r="D281" s="119">
        <v>4</v>
      </c>
      <c r="E281" s="35">
        <v>0</v>
      </c>
      <c r="F281" s="35">
        <f t="shared" si="88"/>
        <v>0</v>
      </c>
      <c r="G281" s="35">
        <v>1489.8</v>
      </c>
      <c r="H281" s="35">
        <f t="shared" si="89"/>
        <v>5959.2</v>
      </c>
      <c r="I281" s="35">
        <f t="shared" si="98"/>
        <v>5959.2</v>
      </c>
      <c r="J281" s="441"/>
      <c r="K281" s="371"/>
      <c r="L281" s="329">
        <v>0</v>
      </c>
      <c r="M281" s="329">
        <f t="shared" si="91"/>
        <v>0</v>
      </c>
      <c r="N281" s="329">
        <v>1489.8</v>
      </c>
      <c r="O281" s="329">
        <f t="shared" si="92"/>
        <v>0</v>
      </c>
      <c r="P281" s="329">
        <f t="shared" si="99"/>
        <v>0</v>
      </c>
      <c r="Q281" s="473"/>
      <c r="R281" s="327">
        <f t="shared" si="97"/>
        <v>4</v>
      </c>
      <c r="S281" s="329">
        <v>0</v>
      </c>
      <c r="T281" s="329">
        <f t="shared" si="94"/>
        <v>0</v>
      </c>
      <c r="U281" s="329">
        <v>1489.8</v>
      </c>
      <c r="V281" s="329">
        <f t="shared" si="95"/>
        <v>5959.2</v>
      </c>
      <c r="W281" s="329">
        <f t="shared" si="100"/>
        <v>5959.2</v>
      </c>
      <c r="X281" s="464"/>
    </row>
    <row r="282" spans="1:24" x14ac:dyDescent="0.25">
      <c r="A282" s="128" t="s">
        <v>552</v>
      </c>
      <c r="B282" s="117" t="s">
        <v>354</v>
      </c>
      <c r="C282" s="118" t="s">
        <v>196</v>
      </c>
      <c r="D282" s="119">
        <v>1</v>
      </c>
      <c r="E282" s="35">
        <v>0</v>
      </c>
      <c r="F282" s="35">
        <f t="shared" si="88"/>
        <v>0</v>
      </c>
      <c r="G282" s="35">
        <v>23400</v>
      </c>
      <c r="H282" s="35">
        <f t="shared" si="89"/>
        <v>23400</v>
      </c>
      <c r="I282" s="35">
        <f t="shared" si="98"/>
        <v>23400</v>
      </c>
      <c r="J282" s="441"/>
      <c r="K282" s="371"/>
      <c r="L282" s="329">
        <v>0</v>
      </c>
      <c r="M282" s="329">
        <f t="shared" si="91"/>
        <v>0</v>
      </c>
      <c r="N282" s="329">
        <v>23400</v>
      </c>
      <c r="O282" s="329">
        <f t="shared" si="92"/>
        <v>0</v>
      </c>
      <c r="P282" s="329">
        <f t="shared" si="99"/>
        <v>0</v>
      </c>
      <c r="Q282" s="473"/>
      <c r="R282" s="327">
        <f t="shared" si="97"/>
        <v>1</v>
      </c>
      <c r="S282" s="329">
        <v>0</v>
      </c>
      <c r="T282" s="329">
        <f t="shared" si="94"/>
        <v>0</v>
      </c>
      <c r="U282" s="329">
        <v>23400</v>
      </c>
      <c r="V282" s="329">
        <f t="shared" si="95"/>
        <v>23400</v>
      </c>
      <c r="W282" s="329">
        <f t="shared" si="100"/>
        <v>23400</v>
      </c>
      <c r="X282" s="464"/>
    </row>
    <row r="283" spans="1:24" x14ac:dyDescent="0.25">
      <c r="A283" s="128" t="s">
        <v>553</v>
      </c>
      <c r="B283" s="117" t="s">
        <v>242</v>
      </c>
      <c r="C283" s="118" t="s">
        <v>296</v>
      </c>
      <c r="D283" s="119">
        <v>40</v>
      </c>
      <c r="E283" s="40">
        <v>262</v>
      </c>
      <c r="F283" s="35">
        <f t="shared" si="88"/>
        <v>10480</v>
      </c>
      <c r="G283" s="40">
        <v>165.23</v>
      </c>
      <c r="H283" s="35">
        <f t="shared" si="89"/>
        <v>6609.2</v>
      </c>
      <c r="I283" s="35">
        <f t="shared" si="98"/>
        <v>17089.2</v>
      </c>
      <c r="J283" s="441"/>
      <c r="K283" s="371"/>
      <c r="L283" s="328">
        <v>262</v>
      </c>
      <c r="M283" s="329">
        <f t="shared" si="91"/>
        <v>0</v>
      </c>
      <c r="N283" s="328">
        <v>165.23</v>
      </c>
      <c r="O283" s="329">
        <f t="shared" si="92"/>
        <v>0</v>
      </c>
      <c r="P283" s="329">
        <f t="shared" si="99"/>
        <v>0</v>
      </c>
      <c r="Q283" s="473"/>
      <c r="R283" s="327">
        <f t="shared" si="97"/>
        <v>40</v>
      </c>
      <c r="S283" s="328">
        <v>262</v>
      </c>
      <c r="T283" s="329">
        <f t="shared" si="94"/>
        <v>10480</v>
      </c>
      <c r="U283" s="328">
        <v>165.23</v>
      </c>
      <c r="V283" s="329">
        <f t="shared" si="95"/>
        <v>6609.2</v>
      </c>
      <c r="W283" s="329">
        <f t="shared" si="100"/>
        <v>17089.2</v>
      </c>
      <c r="X283" s="464"/>
    </row>
    <row r="284" spans="1:24" x14ac:dyDescent="0.25">
      <c r="A284" s="128" t="s">
        <v>554</v>
      </c>
      <c r="B284" s="117" t="s">
        <v>555</v>
      </c>
      <c r="C284" s="118" t="s">
        <v>170</v>
      </c>
      <c r="D284" s="119">
        <v>134</v>
      </c>
      <c r="E284" s="35">
        <v>2500</v>
      </c>
      <c r="F284" s="35">
        <f t="shared" si="88"/>
        <v>335000</v>
      </c>
      <c r="G284" s="35">
        <v>3500</v>
      </c>
      <c r="H284" s="35">
        <f t="shared" si="89"/>
        <v>469000</v>
      </c>
      <c r="I284" s="35">
        <f t="shared" si="98"/>
        <v>804000</v>
      </c>
      <c r="J284" s="441"/>
      <c r="K284" s="371"/>
      <c r="L284" s="329">
        <v>2500</v>
      </c>
      <c r="M284" s="329">
        <f t="shared" si="91"/>
        <v>0</v>
      </c>
      <c r="N284" s="329">
        <v>3500</v>
      </c>
      <c r="O284" s="329">
        <f t="shared" si="92"/>
        <v>0</v>
      </c>
      <c r="P284" s="329">
        <f t="shared" si="99"/>
        <v>0</v>
      </c>
      <c r="Q284" s="473"/>
      <c r="R284" s="327">
        <f t="shared" si="97"/>
        <v>134</v>
      </c>
      <c r="S284" s="329">
        <v>2500</v>
      </c>
      <c r="T284" s="329">
        <f t="shared" si="94"/>
        <v>335000</v>
      </c>
      <c r="U284" s="329">
        <v>3500</v>
      </c>
      <c r="V284" s="329">
        <f t="shared" si="95"/>
        <v>469000</v>
      </c>
      <c r="W284" s="329">
        <f t="shared" si="100"/>
        <v>804000</v>
      </c>
      <c r="X284" s="464"/>
    </row>
    <row r="285" spans="1:24" x14ac:dyDescent="0.25">
      <c r="A285" s="128" t="s">
        <v>556</v>
      </c>
      <c r="B285" s="117" t="s">
        <v>557</v>
      </c>
      <c r="C285" s="118" t="s">
        <v>170</v>
      </c>
      <c r="D285" s="119">
        <v>30</v>
      </c>
      <c r="E285" s="40">
        <v>393</v>
      </c>
      <c r="F285" s="35">
        <f t="shared" si="88"/>
        <v>11790</v>
      </c>
      <c r="G285" s="40">
        <v>221.67600000000002</v>
      </c>
      <c r="H285" s="35">
        <f t="shared" si="89"/>
        <v>6650.2800000000007</v>
      </c>
      <c r="I285" s="35">
        <f t="shared" ref="I285:I289" si="101">F285+H285</f>
        <v>18440.28</v>
      </c>
      <c r="J285" s="441"/>
      <c r="K285" s="371"/>
      <c r="L285" s="328">
        <v>393</v>
      </c>
      <c r="M285" s="329">
        <f t="shared" si="91"/>
        <v>0</v>
      </c>
      <c r="N285" s="328">
        <v>221.67600000000002</v>
      </c>
      <c r="O285" s="329">
        <f t="shared" si="92"/>
        <v>0</v>
      </c>
      <c r="P285" s="329">
        <f t="shared" ref="P285:P289" si="102">M285+O285</f>
        <v>0</v>
      </c>
      <c r="Q285" s="473"/>
      <c r="R285" s="327">
        <f t="shared" si="97"/>
        <v>30</v>
      </c>
      <c r="S285" s="328">
        <v>393</v>
      </c>
      <c r="T285" s="329">
        <f t="shared" si="94"/>
        <v>11790</v>
      </c>
      <c r="U285" s="328">
        <v>221.67600000000002</v>
      </c>
      <c r="V285" s="329">
        <f t="shared" si="95"/>
        <v>6650.2800000000007</v>
      </c>
      <c r="W285" s="329">
        <f t="shared" ref="W285:W289" si="103">T285+V285</f>
        <v>18440.28</v>
      </c>
      <c r="X285" s="464"/>
    </row>
    <row r="286" spans="1:24" x14ac:dyDescent="0.25">
      <c r="A286" s="128" t="s">
        <v>558</v>
      </c>
      <c r="B286" s="117" t="s">
        <v>291</v>
      </c>
      <c r="C286" s="118" t="s">
        <v>170</v>
      </c>
      <c r="D286" s="119">
        <v>909</v>
      </c>
      <c r="E286" s="40">
        <v>0</v>
      </c>
      <c r="F286" s="35">
        <f t="shared" si="88"/>
        <v>0</v>
      </c>
      <c r="G286" s="40">
        <v>2.0020000000000002</v>
      </c>
      <c r="H286" s="35">
        <f t="shared" si="89"/>
        <v>1819.8180000000002</v>
      </c>
      <c r="I286" s="35">
        <f t="shared" si="101"/>
        <v>1819.8180000000002</v>
      </c>
      <c r="J286" s="441"/>
      <c r="K286" s="371"/>
      <c r="L286" s="328">
        <v>0</v>
      </c>
      <c r="M286" s="329">
        <f t="shared" si="91"/>
        <v>0</v>
      </c>
      <c r="N286" s="328">
        <v>2.0020000000000002</v>
      </c>
      <c r="O286" s="329">
        <f t="shared" si="92"/>
        <v>0</v>
      </c>
      <c r="P286" s="329">
        <f t="shared" si="102"/>
        <v>0</v>
      </c>
      <c r="Q286" s="473"/>
      <c r="R286" s="327">
        <f t="shared" si="97"/>
        <v>909</v>
      </c>
      <c r="S286" s="328">
        <v>0</v>
      </c>
      <c r="T286" s="329">
        <f t="shared" si="94"/>
        <v>0</v>
      </c>
      <c r="U286" s="328">
        <v>2.0020000000000002</v>
      </c>
      <c r="V286" s="329">
        <f t="shared" si="95"/>
        <v>1819.8180000000002</v>
      </c>
      <c r="W286" s="329">
        <f t="shared" si="103"/>
        <v>1819.8180000000002</v>
      </c>
      <c r="X286" s="464"/>
    </row>
    <row r="287" spans="1:24" x14ac:dyDescent="0.25">
      <c r="A287" s="128" t="s">
        <v>559</v>
      </c>
      <c r="B287" s="117" t="s">
        <v>293</v>
      </c>
      <c r="C287" s="118" t="s">
        <v>170</v>
      </c>
      <c r="D287" s="119">
        <v>909</v>
      </c>
      <c r="E287" s="40">
        <v>0</v>
      </c>
      <c r="F287" s="35">
        <f t="shared" si="88"/>
        <v>0</v>
      </c>
      <c r="G287" s="40">
        <v>6.4870000000000001</v>
      </c>
      <c r="H287" s="35">
        <f t="shared" si="89"/>
        <v>5896.683</v>
      </c>
      <c r="I287" s="35">
        <f t="shared" si="101"/>
        <v>5896.683</v>
      </c>
      <c r="J287" s="441"/>
      <c r="K287" s="371"/>
      <c r="L287" s="328">
        <v>0</v>
      </c>
      <c r="M287" s="329">
        <f t="shared" si="91"/>
        <v>0</v>
      </c>
      <c r="N287" s="328">
        <v>6.4870000000000001</v>
      </c>
      <c r="O287" s="329">
        <f t="shared" si="92"/>
        <v>0</v>
      </c>
      <c r="P287" s="329">
        <f t="shared" si="102"/>
        <v>0</v>
      </c>
      <c r="Q287" s="473"/>
      <c r="R287" s="327">
        <f t="shared" si="97"/>
        <v>909</v>
      </c>
      <c r="S287" s="328">
        <v>0</v>
      </c>
      <c r="T287" s="329">
        <f t="shared" si="94"/>
        <v>0</v>
      </c>
      <c r="U287" s="328">
        <v>6.4870000000000001</v>
      </c>
      <c r="V287" s="329">
        <f t="shared" si="95"/>
        <v>5896.683</v>
      </c>
      <c r="W287" s="329">
        <f t="shared" si="103"/>
        <v>5896.683</v>
      </c>
      <c r="X287" s="464"/>
    </row>
    <row r="288" spans="1:24" x14ac:dyDescent="0.25">
      <c r="A288" s="128" t="s">
        <v>560</v>
      </c>
      <c r="B288" s="117" t="s">
        <v>561</v>
      </c>
      <c r="C288" s="118" t="s">
        <v>170</v>
      </c>
      <c r="D288" s="119">
        <v>332</v>
      </c>
      <c r="E288" s="40">
        <v>0</v>
      </c>
      <c r="F288" s="35">
        <f t="shared" si="88"/>
        <v>0</v>
      </c>
      <c r="G288" s="40">
        <v>3.9910000000000001</v>
      </c>
      <c r="H288" s="35">
        <f t="shared" si="89"/>
        <v>1325.0119999999999</v>
      </c>
      <c r="I288" s="35">
        <f t="shared" si="101"/>
        <v>1325.0119999999999</v>
      </c>
      <c r="J288" s="441"/>
      <c r="K288" s="371"/>
      <c r="L288" s="328">
        <v>0</v>
      </c>
      <c r="M288" s="329">
        <f t="shared" si="91"/>
        <v>0</v>
      </c>
      <c r="N288" s="328">
        <v>3.9910000000000001</v>
      </c>
      <c r="O288" s="329">
        <f t="shared" si="92"/>
        <v>0</v>
      </c>
      <c r="P288" s="329">
        <f t="shared" si="102"/>
        <v>0</v>
      </c>
      <c r="Q288" s="473"/>
      <c r="R288" s="327">
        <f t="shared" si="97"/>
        <v>332</v>
      </c>
      <c r="S288" s="328">
        <v>0</v>
      </c>
      <c r="T288" s="329">
        <f t="shared" si="94"/>
        <v>0</v>
      </c>
      <c r="U288" s="328">
        <v>3.9910000000000001</v>
      </c>
      <c r="V288" s="329">
        <f t="shared" si="95"/>
        <v>1325.0119999999999</v>
      </c>
      <c r="W288" s="329">
        <f t="shared" si="103"/>
        <v>1325.0119999999999</v>
      </c>
      <c r="X288" s="464"/>
    </row>
    <row r="289" spans="1:24" x14ac:dyDescent="0.25">
      <c r="A289" s="128" t="s">
        <v>562</v>
      </c>
      <c r="B289" s="117" t="s">
        <v>563</v>
      </c>
      <c r="C289" s="118" t="s">
        <v>170</v>
      </c>
      <c r="D289" s="119">
        <v>332</v>
      </c>
      <c r="E289" s="40">
        <v>0</v>
      </c>
      <c r="F289" s="35">
        <f t="shared" si="88"/>
        <v>0</v>
      </c>
      <c r="G289" s="40">
        <v>8.8010000000000002</v>
      </c>
      <c r="H289" s="35">
        <f t="shared" si="89"/>
        <v>2921.9320000000002</v>
      </c>
      <c r="I289" s="35">
        <f t="shared" si="101"/>
        <v>2921.9320000000002</v>
      </c>
      <c r="J289" s="441"/>
      <c r="K289" s="371"/>
      <c r="L289" s="328">
        <v>0</v>
      </c>
      <c r="M289" s="329">
        <f t="shared" si="91"/>
        <v>0</v>
      </c>
      <c r="N289" s="328">
        <v>8.8010000000000002</v>
      </c>
      <c r="O289" s="329">
        <f t="shared" si="92"/>
        <v>0</v>
      </c>
      <c r="P289" s="329">
        <f t="shared" si="102"/>
        <v>0</v>
      </c>
      <c r="Q289" s="473"/>
      <c r="R289" s="327">
        <f t="shared" si="97"/>
        <v>332</v>
      </c>
      <c r="S289" s="328">
        <v>0</v>
      </c>
      <c r="T289" s="329">
        <f t="shared" si="94"/>
        <v>0</v>
      </c>
      <c r="U289" s="328">
        <v>8.8010000000000002</v>
      </c>
      <c r="V289" s="329">
        <f t="shared" si="95"/>
        <v>2921.9320000000002</v>
      </c>
      <c r="W289" s="329">
        <f t="shared" si="103"/>
        <v>2921.9320000000002</v>
      </c>
      <c r="X289" s="464"/>
    </row>
    <row r="290" spans="1:24" x14ac:dyDescent="0.25">
      <c r="A290" s="128" t="s">
        <v>564</v>
      </c>
      <c r="B290" s="117" t="s">
        <v>381</v>
      </c>
      <c r="C290" s="118" t="s">
        <v>196</v>
      </c>
      <c r="D290" s="119">
        <v>1</v>
      </c>
      <c r="E290" s="35">
        <v>262080</v>
      </c>
      <c r="F290" s="35">
        <f t="shared" si="88"/>
        <v>262080</v>
      </c>
      <c r="G290" s="35">
        <v>0</v>
      </c>
      <c r="H290" s="35">
        <f t="shared" si="89"/>
        <v>0</v>
      </c>
      <c r="I290" s="35">
        <f>E290*D290+G290*D290</f>
        <v>262080</v>
      </c>
      <c r="J290" s="441"/>
      <c r="K290" s="371"/>
      <c r="L290" s="329">
        <v>262080</v>
      </c>
      <c r="M290" s="329">
        <f t="shared" si="91"/>
        <v>0</v>
      </c>
      <c r="N290" s="329">
        <v>0</v>
      </c>
      <c r="O290" s="329">
        <f t="shared" si="92"/>
        <v>0</v>
      </c>
      <c r="P290" s="329">
        <f>L290*K290+N290*K290</f>
        <v>0</v>
      </c>
      <c r="Q290" s="473"/>
      <c r="R290" s="327">
        <f t="shared" si="97"/>
        <v>1</v>
      </c>
      <c r="S290" s="329">
        <v>262080</v>
      </c>
      <c r="T290" s="329">
        <f t="shared" si="94"/>
        <v>262080</v>
      </c>
      <c r="U290" s="329">
        <v>0</v>
      </c>
      <c r="V290" s="329">
        <f t="shared" si="95"/>
        <v>0</v>
      </c>
      <c r="W290" s="329">
        <f>S290*R290+U290*R290</f>
        <v>262080</v>
      </c>
      <c r="X290" s="464"/>
    </row>
    <row r="291" spans="1:24" x14ac:dyDescent="0.25">
      <c r="A291" s="108" t="s">
        <v>565</v>
      </c>
      <c r="B291" s="109" t="s">
        <v>566</v>
      </c>
      <c r="C291" s="110"/>
      <c r="D291" s="111"/>
      <c r="E291" s="112"/>
      <c r="F291" s="28">
        <f>SUM(F292:F308)</f>
        <v>716164.6</v>
      </c>
      <c r="G291" s="27"/>
      <c r="H291" s="28">
        <f>SUM(H292:H308)</f>
        <v>2019360.0499999998</v>
      </c>
      <c r="I291" s="28">
        <f>SUM(I292:I308)</f>
        <v>2735524.6499999994</v>
      </c>
      <c r="J291" s="450"/>
      <c r="K291" s="366"/>
      <c r="L291" s="367"/>
      <c r="M291" s="368">
        <f>SUM(M292:M308)</f>
        <v>508561.36800000002</v>
      </c>
      <c r="N291" s="370"/>
      <c r="O291" s="368">
        <f>SUM(O292:O308)</f>
        <v>1768663.1459999999</v>
      </c>
      <c r="P291" s="368">
        <f>SUM(P292:P308)</f>
        <v>2277224.5139999995</v>
      </c>
      <c r="Q291" s="482"/>
      <c r="R291" s="327">
        <f t="shared" si="97"/>
        <v>0</v>
      </c>
      <c r="S291" s="367"/>
      <c r="T291" s="368">
        <f>SUM(T292:T308)</f>
        <v>207603.23199999999</v>
      </c>
      <c r="U291" s="370"/>
      <c r="V291" s="368">
        <f>SUM(V292:V308)</f>
        <v>250696.90400000001</v>
      </c>
      <c r="W291" s="368">
        <f>SUM(W292:W308)</f>
        <v>458300.13599999994</v>
      </c>
      <c r="X291" s="464"/>
    </row>
    <row r="292" spans="1:24" ht="28.5" x14ac:dyDescent="0.25">
      <c r="A292" s="128" t="s">
        <v>567</v>
      </c>
      <c r="B292" s="117" t="s">
        <v>568</v>
      </c>
      <c r="C292" s="130" t="s">
        <v>170</v>
      </c>
      <c r="D292" s="119">
        <v>10</v>
      </c>
      <c r="E292" s="40">
        <v>6668</v>
      </c>
      <c r="F292" s="35">
        <f t="shared" ref="F292:F308" si="104">D292*E292</f>
        <v>66680</v>
      </c>
      <c r="G292" s="40">
        <v>39380</v>
      </c>
      <c r="H292" s="35">
        <f t="shared" ref="H292:H308" si="105">D292*G292</f>
        <v>393800</v>
      </c>
      <c r="I292" s="35">
        <f t="shared" ref="I292:I308" si="106">E292*D292+G292*D292</f>
        <v>460480</v>
      </c>
      <c r="J292" s="441"/>
      <c r="K292" s="371">
        <v>10</v>
      </c>
      <c r="L292" s="328">
        <v>6668</v>
      </c>
      <c r="M292" s="329">
        <f t="shared" ref="M292:M308" si="107">K292*L292</f>
        <v>66680</v>
      </c>
      <c r="N292" s="328">
        <v>39380</v>
      </c>
      <c r="O292" s="329">
        <f t="shared" ref="O292:O308" si="108">K292*N292</f>
        <v>393800</v>
      </c>
      <c r="P292" s="329">
        <f t="shared" ref="P292:P308" si="109">L292*K292+N292*K292</f>
        <v>460480</v>
      </c>
      <c r="Q292" s="473"/>
      <c r="R292" s="327">
        <f t="shared" si="97"/>
        <v>0</v>
      </c>
      <c r="S292" s="328">
        <v>6668</v>
      </c>
      <c r="T292" s="329">
        <f t="shared" ref="T292:T308" si="110">R292*S292</f>
        <v>0</v>
      </c>
      <c r="U292" s="328">
        <v>39380</v>
      </c>
      <c r="V292" s="329">
        <f t="shared" ref="V292:V308" si="111">R292*U292</f>
        <v>0</v>
      </c>
      <c r="W292" s="329">
        <f t="shared" ref="W292:W308" si="112">S292*R292+U292*R292</f>
        <v>0</v>
      </c>
      <c r="X292" s="464"/>
    </row>
    <row r="293" spans="1:24" ht="28.5" x14ac:dyDescent="0.25">
      <c r="A293" s="128" t="s">
        <v>569</v>
      </c>
      <c r="B293" s="117" t="s">
        <v>570</v>
      </c>
      <c r="C293" s="130" t="s">
        <v>170</v>
      </c>
      <c r="D293" s="119">
        <v>24</v>
      </c>
      <c r="E293" s="40">
        <v>5668</v>
      </c>
      <c r="F293" s="35">
        <f t="shared" si="104"/>
        <v>136032</v>
      </c>
      <c r="G293" s="40">
        <v>23220</v>
      </c>
      <c r="H293" s="35">
        <f t="shared" si="105"/>
        <v>557280</v>
      </c>
      <c r="I293" s="35">
        <f t="shared" si="106"/>
        <v>693312</v>
      </c>
      <c r="J293" s="441"/>
      <c r="K293" s="371">
        <v>24</v>
      </c>
      <c r="L293" s="328">
        <v>5668</v>
      </c>
      <c r="M293" s="329">
        <f t="shared" si="107"/>
        <v>136032</v>
      </c>
      <c r="N293" s="328">
        <v>23220</v>
      </c>
      <c r="O293" s="329">
        <f t="shared" si="108"/>
        <v>557280</v>
      </c>
      <c r="P293" s="329">
        <f t="shared" si="109"/>
        <v>693312</v>
      </c>
      <c r="Q293" s="473"/>
      <c r="R293" s="327">
        <f t="shared" si="97"/>
        <v>0</v>
      </c>
      <c r="S293" s="328">
        <v>5668</v>
      </c>
      <c r="T293" s="329">
        <f t="shared" si="110"/>
        <v>0</v>
      </c>
      <c r="U293" s="328">
        <v>23220</v>
      </c>
      <c r="V293" s="329">
        <f t="shared" si="111"/>
        <v>0</v>
      </c>
      <c r="W293" s="329">
        <f t="shared" si="112"/>
        <v>0</v>
      </c>
      <c r="X293" s="464"/>
    </row>
    <row r="294" spans="1:24" x14ac:dyDescent="0.25">
      <c r="A294" s="128" t="s">
        <v>571</v>
      </c>
      <c r="B294" s="117" t="s">
        <v>572</v>
      </c>
      <c r="C294" s="130" t="s">
        <v>170</v>
      </c>
      <c r="D294" s="119">
        <v>28</v>
      </c>
      <c r="E294" s="35">
        <v>1965</v>
      </c>
      <c r="F294" s="35">
        <f t="shared" si="104"/>
        <v>55020</v>
      </c>
      <c r="G294" s="35">
        <v>7007</v>
      </c>
      <c r="H294" s="35">
        <f t="shared" si="105"/>
        <v>196196</v>
      </c>
      <c r="I294" s="35">
        <f t="shared" si="106"/>
        <v>251216</v>
      </c>
      <c r="J294" s="441"/>
      <c r="K294" s="371">
        <v>10</v>
      </c>
      <c r="L294" s="329">
        <v>1965</v>
      </c>
      <c r="M294" s="329">
        <f t="shared" si="107"/>
        <v>19650</v>
      </c>
      <c r="N294" s="329">
        <v>7007</v>
      </c>
      <c r="O294" s="329">
        <f t="shared" si="108"/>
        <v>70070</v>
      </c>
      <c r="P294" s="329">
        <f t="shared" si="109"/>
        <v>89720</v>
      </c>
      <c r="Q294" s="473"/>
      <c r="R294" s="327">
        <f t="shared" si="97"/>
        <v>18</v>
      </c>
      <c r="S294" s="329">
        <v>1965</v>
      </c>
      <c r="T294" s="329">
        <f t="shared" si="110"/>
        <v>35370</v>
      </c>
      <c r="U294" s="329">
        <v>7007</v>
      </c>
      <c r="V294" s="329">
        <f t="shared" si="111"/>
        <v>126126</v>
      </c>
      <c r="W294" s="329">
        <f t="shared" si="112"/>
        <v>161496</v>
      </c>
      <c r="X294" s="464"/>
    </row>
    <row r="295" spans="1:24" x14ac:dyDescent="0.25">
      <c r="A295" s="128" t="s">
        <v>573</v>
      </c>
      <c r="B295" s="117" t="s">
        <v>574</v>
      </c>
      <c r="C295" s="130" t="s">
        <v>170</v>
      </c>
      <c r="D295" s="119">
        <v>34</v>
      </c>
      <c r="E295" s="35">
        <v>655</v>
      </c>
      <c r="F295" s="35">
        <f t="shared" si="104"/>
        <v>22270</v>
      </c>
      <c r="G295" s="35">
        <v>2366</v>
      </c>
      <c r="H295" s="35">
        <f t="shared" si="105"/>
        <v>80444</v>
      </c>
      <c r="I295" s="35">
        <f t="shared" si="106"/>
        <v>102714</v>
      </c>
      <c r="J295" s="441"/>
      <c r="K295" s="371">
        <v>34</v>
      </c>
      <c r="L295" s="329">
        <v>655</v>
      </c>
      <c r="M295" s="329">
        <f t="shared" si="107"/>
        <v>22270</v>
      </c>
      <c r="N295" s="329">
        <v>2366</v>
      </c>
      <c r="O295" s="329">
        <f t="shared" si="108"/>
        <v>80444</v>
      </c>
      <c r="P295" s="329">
        <f t="shared" si="109"/>
        <v>102714</v>
      </c>
      <c r="Q295" s="473"/>
      <c r="R295" s="327">
        <f t="shared" si="97"/>
        <v>0</v>
      </c>
      <c r="S295" s="329">
        <v>655</v>
      </c>
      <c r="T295" s="329">
        <f t="shared" si="110"/>
        <v>0</v>
      </c>
      <c r="U295" s="329">
        <v>2366</v>
      </c>
      <c r="V295" s="329">
        <f t="shared" si="111"/>
        <v>0</v>
      </c>
      <c r="W295" s="329">
        <f t="shared" si="112"/>
        <v>0</v>
      </c>
      <c r="X295" s="464"/>
    </row>
    <row r="296" spans="1:24" ht="28.5" x14ac:dyDescent="0.25">
      <c r="A296" s="128" t="s">
        <v>575</v>
      </c>
      <c r="B296" s="117" t="s">
        <v>576</v>
      </c>
      <c r="C296" s="130" t="s">
        <v>170</v>
      </c>
      <c r="D296" s="119">
        <v>4</v>
      </c>
      <c r="E296" s="35">
        <v>3144</v>
      </c>
      <c r="F296" s="35">
        <f t="shared" si="104"/>
        <v>12576</v>
      </c>
      <c r="G296" s="35">
        <v>122036.2</v>
      </c>
      <c r="H296" s="35">
        <f t="shared" si="105"/>
        <v>488144.8</v>
      </c>
      <c r="I296" s="35">
        <f t="shared" si="106"/>
        <v>500720.8</v>
      </c>
      <c r="J296" s="441"/>
      <c r="K296" s="371">
        <v>4</v>
      </c>
      <c r="L296" s="329">
        <v>3144</v>
      </c>
      <c r="M296" s="329">
        <f t="shared" si="107"/>
        <v>12576</v>
      </c>
      <c r="N296" s="329">
        <v>122036.2</v>
      </c>
      <c r="O296" s="329">
        <f t="shared" si="108"/>
        <v>488144.8</v>
      </c>
      <c r="P296" s="329">
        <f t="shared" si="109"/>
        <v>500720.8</v>
      </c>
      <c r="Q296" s="473"/>
      <c r="R296" s="327">
        <f t="shared" si="97"/>
        <v>0</v>
      </c>
      <c r="S296" s="329">
        <v>3144</v>
      </c>
      <c r="T296" s="329">
        <f t="shared" si="110"/>
        <v>0</v>
      </c>
      <c r="U296" s="329">
        <v>122036.2</v>
      </c>
      <c r="V296" s="329">
        <f t="shared" si="111"/>
        <v>0</v>
      </c>
      <c r="W296" s="329">
        <f t="shared" si="112"/>
        <v>0</v>
      </c>
      <c r="X296" s="464"/>
    </row>
    <row r="297" spans="1:24" ht="28.5" x14ac:dyDescent="0.25">
      <c r="A297" s="128" t="s">
        <v>577</v>
      </c>
      <c r="B297" s="117" t="s">
        <v>578</v>
      </c>
      <c r="C297" s="130" t="s">
        <v>170</v>
      </c>
      <c r="D297" s="119">
        <v>4</v>
      </c>
      <c r="E297" s="35">
        <v>65.5</v>
      </c>
      <c r="F297" s="35">
        <f t="shared" si="104"/>
        <v>262</v>
      </c>
      <c r="G297" s="35">
        <v>470.6</v>
      </c>
      <c r="H297" s="35">
        <f t="shared" si="105"/>
        <v>1882.4</v>
      </c>
      <c r="I297" s="35">
        <f t="shared" si="106"/>
        <v>2144.4</v>
      </c>
      <c r="J297" s="441"/>
      <c r="K297" s="371">
        <v>4</v>
      </c>
      <c r="L297" s="329">
        <v>65.5</v>
      </c>
      <c r="M297" s="329">
        <f t="shared" si="107"/>
        <v>262</v>
      </c>
      <c r="N297" s="329">
        <v>470.6</v>
      </c>
      <c r="O297" s="329">
        <f t="shared" si="108"/>
        <v>1882.4</v>
      </c>
      <c r="P297" s="329">
        <f t="shared" si="109"/>
        <v>2144.4</v>
      </c>
      <c r="Q297" s="473"/>
      <c r="R297" s="327">
        <f t="shared" si="97"/>
        <v>0</v>
      </c>
      <c r="S297" s="329">
        <v>65.5</v>
      </c>
      <c r="T297" s="329">
        <f t="shared" si="110"/>
        <v>0</v>
      </c>
      <c r="U297" s="329">
        <v>470.6</v>
      </c>
      <c r="V297" s="329">
        <f t="shared" si="111"/>
        <v>0</v>
      </c>
      <c r="W297" s="329">
        <f t="shared" si="112"/>
        <v>0</v>
      </c>
      <c r="X297" s="464"/>
    </row>
    <row r="298" spans="1:24" ht="28.5" x14ac:dyDescent="0.25">
      <c r="A298" s="128" t="s">
        <v>579</v>
      </c>
      <c r="B298" s="117" t="s">
        <v>580</v>
      </c>
      <c r="C298" s="130" t="s">
        <v>170</v>
      </c>
      <c r="D298" s="119">
        <v>34</v>
      </c>
      <c r="E298" s="35">
        <v>131</v>
      </c>
      <c r="F298" s="35">
        <f t="shared" si="104"/>
        <v>4454</v>
      </c>
      <c r="G298" s="35">
        <v>122.2</v>
      </c>
      <c r="H298" s="35">
        <f t="shared" si="105"/>
        <v>4154.8</v>
      </c>
      <c r="I298" s="35">
        <f t="shared" si="106"/>
        <v>8608.7999999999993</v>
      </c>
      <c r="J298" s="441"/>
      <c r="K298" s="371"/>
      <c r="L298" s="329">
        <v>131</v>
      </c>
      <c r="M298" s="329">
        <f t="shared" si="107"/>
        <v>0</v>
      </c>
      <c r="N298" s="329">
        <v>122.2</v>
      </c>
      <c r="O298" s="329">
        <f t="shared" si="108"/>
        <v>0</v>
      </c>
      <c r="P298" s="329">
        <f t="shared" si="109"/>
        <v>0</v>
      </c>
      <c r="Q298" s="473"/>
      <c r="R298" s="327">
        <f t="shared" si="97"/>
        <v>34</v>
      </c>
      <c r="S298" s="329">
        <v>131</v>
      </c>
      <c r="T298" s="329">
        <f t="shared" si="110"/>
        <v>4454</v>
      </c>
      <c r="U298" s="329">
        <v>122.2</v>
      </c>
      <c r="V298" s="329">
        <f t="shared" si="111"/>
        <v>4154.8</v>
      </c>
      <c r="W298" s="329">
        <f t="shared" si="112"/>
        <v>8608.7999999999993</v>
      </c>
      <c r="X298" s="464"/>
    </row>
    <row r="299" spans="1:24" x14ac:dyDescent="0.25">
      <c r="A299" s="129" t="s">
        <v>581</v>
      </c>
      <c r="B299" s="117" t="s">
        <v>582</v>
      </c>
      <c r="C299" s="130" t="s">
        <v>170</v>
      </c>
      <c r="D299" s="119">
        <v>34</v>
      </c>
      <c r="E299" s="35">
        <v>32.75</v>
      </c>
      <c r="F299" s="35">
        <f t="shared" si="104"/>
        <v>1113.5</v>
      </c>
      <c r="G299" s="35">
        <v>41.6</v>
      </c>
      <c r="H299" s="35">
        <f t="shared" si="105"/>
        <v>1414.4</v>
      </c>
      <c r="I299" s="35">
        <f t="shared" si="106"/>
        <v>2527.9</v>
      </c>
      <c r="J299" s="441"/>
      <c r="K299" s="371">
        <v>34</v>
      </c>
      <c r="L299" s="329">
        <v>32.75</v>
      </c>
      <c r="M299" s="329">
        <f t="shared" si="107"/>
        <v>1113.5</v>
      </c>
      <c r="N299" s="329">
        <v>41.6</v>
      </c>
      <c r="O299" s="329">
        <f t="shared" si="108"/>
        <v>1414.4</v>
      </c>
      <c r="P299" s="329">
        <f t="shared" si="109"/>
        <v>2527.9</v>
      </c>
      <c r="Q299" s="473"/>
      <c r="R299" s="327">
        <f t="shared" si="97"/>
        <v>0</v>
      </c>
      <c r="S299" s="329">
        <v>32.75</v>
      </c>
      <c r="T299" s="329">
        <f t="shared" si="110"/>
        <v>0</v>
      </c>
      <c r="U299" s="329">
        <v>41.6</v>
      </c>
      <c r="V299" s="329">
        <f t="shared" si="111"/>
        <v>0</v>
      </c>
      <c r="W299" s="329">
        <f t="shared" si="112"/>
        <v>0</v>
      </c>
      <c r="X299" s="464"/>
    </row>
    <row r="300" spans="1:24" ht="28.5" x14ac:dyDescent="0.25">
      <c r="A300" s="129" t="s">
        <v>583</v>
      </c>
      <c r="B300" s="117" t="s">
        <v>584</v>
      </c>
      <c r="C300" s="130" t="s">
        <v>296</v>
      </c>
      <c r="D300" s="119">
        <v>2135</v>
      </c>
      <c r="E300" s="35">
        <v>162.44</v>
      </c>
      <c r="F300" s="35">
        <f t="shared" si="104"/>
        <v>346809.4</v>
      </c>
      <c r="G300" s="35">
        <v>94.38</v>
      </c>
      <c r="H300" s="35">
        <f t="shared" si="105"/>
        <v>201501.3</v>
      </c>
      <c r="I300" s="35">
        <f t="shared" si="106"/>
        <v>548310.69999999995</v>
      </c>
      <c r="J300" s="441"/>
      <c r="K300" s="371">
        <v>1509.7</v>
      </c>
      <c r="L300" s="329">
        <v>162.44</v>
      </c>
      <c r="M300" s="329">
        <f t="shared" si="107"/>
        <v>245235.66800000001</v>
      </c>
      <c r="N300" s="329">
        <v>94.38</v>
      </c>
      <c r="O300" s="329">
        <f t="shared" si="108"/>
        <v>142485.486</v>
      </c>
      <c r="P300" s="329">
        <f t="shared" si="109"/>
        <v>387721.15399999998</v>
      </c>
      <c r="Q300" s="473"/>
      <c r="R300" s="327">
        <f t="shared" si="97"/>
        <v>625.29999999999995</v>
      </c>
      <c r="S300" s="329">
        <v>162.44</v>
      </c>
      <c r="T300" s="329">
        <f t="shared" si="110"/>
        <v>101573.73199999999</v>
      </c>
      <c r="U300" s="329">
        <v>94.38</v>
      </c>
      <c r="V300" s="329">
        <f t="shared" si="111"/>
        <v>59015.813999999991</v>
      </c>
      <c r="W300" s="329">
        <f t="shared" si="112"/>
        <v>160589.54599999997</v>
      </c>
      <c r="X300" s="464"/>
    </row>
    <row r="301" spans="1:24" x14ac:dyDescent="0.25">
      <c r="A301" s="128" t="s">
        <v>585</v>
      </c>
      <c r="B301" s="117" t="s">
        <v>547</v>
      </c>
      <c r="C301" s="130" t="s">
        <v>170</v>
      </c>
      <c r="D301" s="119">
        <v>2</v>
      </c>
      <c r="E301" s="35">
        <v>1257.5999999999999</v>
      </c>
      <c r="F301" s="35">
        <f t="shared" si="104"/>
        <v>2515.1999999999998</v>
      </c>
      <c r="G301" s="35">
        <v>8244.6</v>
      </c>
      <c r="H301" s="35">
        <f t="shared" si="105"/>
        <v>16489.2</v>
      </c>
      <c r="I301" s="35">
        <f t="shared" si="106"/>
        <v>19004.400000000001</v>
      </c>
      <c r="J301" s="441"/>
      <c r="K301" s="371">
        <v>2</v>
      </c>
      <c r="L301" s="329">
        <v>1257.5999999999999</v>
      </c>
      <c r="M301" s="329">
        <f t="shared" si="107"/>
        <v>2515.1999999999998</v>
      </c>
      <c r="N301" s="329">
        <v>8244.6</v>
      </c>
      <c r="O301" s="329">
        <f t="shared" si="108"/>
        <v>16489.2</v>
      </c>
      <c r="P301" s="329">
        <f t="shared" si="109"/>
        <v>19004.400000000001</v>
      </c>
      <c r="Q301" s="473"/>
      <c r="R301" s="327">
        <f t="shared" si="97"/>
        <v>0</v>
      </c>
      <c r="S301" s="329">
        <v>1257.5999999999999</v>
      </c>
      <c r="T301" s="329">
        <f t="shared" si="110"/>
        <v>0</v>
      </c>
      <c r="U301" s="329">
        <v>8244.6</v>
      </c>
      <c r="V301" s="329">
        <f t="shared" si="111"/>
        <v>0</v>
      </c>
      <c r="W301" s="329">
        <f t="shared" si="112"/>
        <v>0</v>
      </c>
      <c r="X301" s="464"/>
    </row>
    <row r="302" spans="1:24" ht="28.5" x14ac:dyDescent="0.25">
      <c r="A302" s="128" t="s">
        <v>586</v>
      </c>
      <c r="B302" s="117" t="s">
        <v>587</v>
      </c>
      <c r="C302" s="130" t="s">
        <v>170</v>
      </c>
      <c r="D302" s="119">
        <v>100</v>
      </c>
      <c r="E302" s="35">
        <v>0</v>
      </c>
      <c r="F302" s="35">
        <f t="shared" si="104"/>
        <v>0</v>
      </c>
      <c r="G302" s="35">
        <v>7.59</v>
      </c>
      <c r="H302" s="35">
        <f t="shared" si="105"/>
        <v>759</v>
      </c>
      <c r="I302" s="35">
        <f t="shared" si="106"/>
        <v>759</v>
      </c>
      <c r="J302" s="441"/>
      <c r="K302" s="371">
        <v>100</v>
      </c>
      <c r="L302" s="329">
        <v>0</v>
      </c>
      <c r="M302" s="329">
        <f t="shared" si="107"/>
        <v>0</v>
      </c>
      <c r="N302" s="329">
        <v>7.59</v>
      </c>
      <c r="O302" s="329">
        <f t="shared" si="108"/>
        <v>759</v>
      </c>
      <c r="P302" s="329">
        <f t="shared" si="109"/>
        <v>759</v>
      </c>
      <c r="Q302" s="473"/>
      <c r="R302" s="327">
        <f t="shared" si="97"/>
        <v>0</v>
      </c>
      <c r="S302" s="329">
        <v>0</v>
      </c>
      <c r="T302" s="329">
        <f t="shared" si="110"/>
        <v>0</v>
      </c>
      <c r="U302" s="329">
        <v>7.59</v>
      </c>
      <c r="V302" s="329">
        <f t="shared" si="111"/>
        <v>0</v>
      </c>
      <c r="W302" s="329">
        <f t="shared" si="112"/>
        <v>0</v>
      </c>
      <c r="X302" s="464"/>
    </row>
    <row r="303" spans="1:24" ht="28.5" x14ac:dyDescent="0.25">
      <c r="A303" s="128" t="s">
        <v>588</v>
      </c>
      <c r="B303" s="117" t="s">
        <v>589</v>
      </c>
      <c r="C303" s="130" t="s">
        <v>170</v>
      </c>
      <c r="D303" s="119">
        <v>5</v>
      </c>
      <c r="E303" s="35">
        <v>0</v>
      </c>
      <c r="F303" s="35">
        <f t="shared" si="104"/>
        <v>0</v>
      </c>
      <c r="G303" s="35">
        <v>1648.43</v>
      </c>
      <c r="H303" s="35">
        <f t="shared" si="105"/>
        <v>8242.15</v>
      </c>
      <c r="I303" s="35">
        <f t="shared" si="106"/>
        <v>8242.15</v>
      </c>
      <c r="J303" s="441"/>
      <c r="K303" s="371">
        <v>2</v>
      </c>
      <c r="L303" s="329">
        <v>0</v>
      </c>
      <c r="M303" s="329">
        <f t="shared" si="107"/>
        <v>0</v>
      </c>
      <c r="N303" s="329">
        <v>1648.43</v>
      </c>
      <c r="O303" s="329">
        <f t="shared" si="108"/>
        <v>3296.86</v>
      </c>
      <c r="P303" s="329">
        <f t="shared" si="109"/>
        <v>3296.86</v>
      </c>
      <c r="Q303" s="473"/>
      <c r="R303" s="327">
        <f t="shared" si="97"/>
        <v>3</v>
      </c>
      <c r="S303" s="329">
        <v>0</v>
      </c>
      <c r="T303" s="329">
        <f t="shared" si="110"/>
        <v>0</v>
      </c>
      <c r="U303" s="329">
        <v>1648.43</v>
      </c>
      <c r="V303" s="329">
        <f t="shared" si="111"/>
        <v>4945.29</v>
      </c>
      <c r="W303" s="329">
        <f t="shared" si="112"/>
        <v>4945.29</v>
      </c>
      <c r="X303" s="464"/>
    </row>
    <row r="304" spans="1:24" x14ac:dyDescent="0.25">
      <c r="A304" s="128" t="s">
        <v>590</v>
      </c>
      <c r="B304" s="117" t="s">
        <v>346</v>
      </c>
      <c r="C304" s="130" t="s">
        <v>296</v>
      </c>
      <c r="D304" s="119">
        <v>250</v>
      </c>
      <c r="E304" s="35">
        <v>45.85</v>
      </c>
      <c r="F304" s="35">
        <f t="shared" si="104"/>
        <v>11462.5</v>
      </c>
      <c r="G304" s="35">
        <v>125.84</v>
      </c>
      <c r="H304" s="35">
        <f t="shared" si="105"/>
        <v>31460</v>
      </c>
      <c r="I304" s="35">
        <f t="shared" si="106"/>
        <v>42922.5</v>
      </c>
      <c r="J304" s="441"/>
      <c r="K304" s="371"/>
      <c r="L304" s="329">
        <v>45.85</v>
      </c>
      <c r="M304" s="329">
        <f t="shared" si="107"/>
        <v>0</v>
      </c>
      <c r="N304" s="329">
        <v>125.84</v>
      </c>
      <c r="O304" s="329">
        <f t="shared" si="108"/>
        <v>0</v>
      </c>
      <c r="P304" s="329">
        <f t="shared" si="109"/>
        <v>0</v>
      </c>
      <c r="Q304" s="473"/>
      <c r="R304" s="327">
        <f t="shared" si="97"/>
        <v>250</v>
      </c>
      <c r="S304" s="329">
        <v>45.85</v>
      </c>
      <c r="T304" s="329">
        <f t="shared" si="110"/>
        <v>11462.5</v>
      </c>
      <c r="U304" s="329">
        <v>125.84</v>
      </c>
      <c r="V304" s="329">
        <f t="shared" si="111"/>
        <v>31460</v>
      </c>
      <c r="W304" s="329">
        <f t="shared" si="112"/>
        <v>42922.5</v>
      </c>
      <c r="X304" s="464"/>
    </row>
    <row r="305" spans="1:24" x14ac:dyDescent="0.25">
      <c r="A305" s="128" t="s">
        <v>591</v>
      </c>
      <c r="B305" s="117" t="s">
        <v>543</v>
      </c>
      <c r="C305" s="130" t="s">
        <v>170</v>
      </c>
      <c r="D305" s="119">
        <v>100</v>
      </c>
      <c r="E305" s="35">
        <v>13.1</v>
      </c>
      <c r="F305" s="35">
        <f t="shared" si="104"/>
        <v>1310</v>
      </c>
      <c r="G305" s="35">
        <v>31.72</v>
      </c>
      <c r="H305" s="35">
        <f t="shared" si="105"/>
        <v>3172</v>
      </c>
      <c r="I305" s="35">
        <f t="shared" si="106"/>
        <v>4482</v>
      </c>
      <c r="J305" s="441"/>
      <c r="K305" s="371"/>
      <c r="L305" s="329">
        <v>13.1</v>
      </c>
      <c r="M305" s="329">
        <f t="shared" si="107"/>
        <v>0</v>
      </c>
      <c r="N305" s="329">
        <v>31.72</v>
      </c>
      <c r="O305" s="329">
        <f t="shared" si="108"/>
        <v>0</v>
      </c>
      <c r="P305" s="329">
        <f t="shared" si="109"/>
        <v>0</v>
      </c>
      <c r="Q305" s="473"/>
      <c r="R305" s="327">
        <f t="shared" si="97"/>
        <v>100</v>
      </c>
      <c r="S305" s="329">
        <v>13.1</v>
      </c>
      <c r="T305" s="329">
        <f t="shared" si="110"/>
        <v>1310</v>
      </c>
      <c r="U305" s="329">
        <v>31.72</v>
      </c>
      <c r="V305" s="329">
        <f t="shared" si="111"/>
        <v>3172</v>
      </c>
      <c r="W305" s="329">
        <f t="shared" si="112"/>
        <v>4482</v>
      </c>
      <c r="X305" s="464"/>
    </row>
    <row r="306" spans="1:24" ht="28.5" x14ac:dyDescent="0.25">
      <c r="A306" s="128" t="s">
        <v>592</v>
      </c>
      <c r="B306" s="122" t="s">
        <v>496</v>
      </c>
      <c r="C306" s="130" t="s">
        <v>170</v>
      </c>
      <c r="D306" s="119">
        <v>40</v>
      </c>
      <c r="E306" s="35">
        <v>65.5</v>
      </c>
      <c r="F306" s="35">
        <f t="shared" si="104"/>
        <v>2620</v>
      </c>
      <c r="G306" s="35">
        <v>370.5</v>
      </c>
      <c r="H306" s="35">
        <f t="shared" si="105"/>
        <v>14820</v>
      </c>
      <c r="I306" s="35">
        <f t="shared" si="106"/>
        <v>17440</v>
      </c>
      <c r="J306" s="441"/>
      <c r="K306" s="371">
        <v>34</v>
      </c>
      <c r="L306" s="329">
        <v>65.5</v>
      </c>
      <c r="M306" s="329">
        <f t="shared" si="107"/>
        <v>2227</v>
      </c>
      <c r="N306" s="329">
        <v>370.5</v>
      </c>
      <c r="O306" s="329">
        <f t="shared" si="108"/>
        <v>12597</v>
      </c>
      <c r="P306" s="329">
        <f t="shared" si="109"/>
        <v>14824</v>
      </c>
      <c r="Q306" s="473"/>
      <c r="R306" s="327">
        <f t="shared" si="97"/>
        <v>6</v>
      </c>
      <c r="S306" s="329">
        <v>65.5</v>
      </c>
      <c r="T306" s="329">
        <f t="shared" si="110"/>
        <v>393</v>
      </c>
      <c r="U306" s="329">
        <v>370.5</v>
      </c>
      <c r="V306" s="329">
        <f t="shared" si="111"/>
        <v>2223</v>
      </c>
      <c r="W306" s="329">
        <f t="shared" si="112"/>
        <v>2616</v>
      </c>
      <c r="X306" s="464"/>
    </row>
    <row r="307" spans="1:24" x14ac:dyDescent="0.25">
      <c r="A307" s="128" t="s">
        <v>593</v>
      </c>
      <c r="B307" s="117" t="s">
        <v>354</v>
      </c>
      <c r="C307" s="130" t="s">
        <v>196</v>
      </c>
      <c r="D307" s="119">
        <v>1</v>
      </c>
      <c r="E307" s="35">
        <v>0</v>
      </c>
      <c r="F307" s="35">
        <f t="shared" si="104"/>
        <v>0</v>
      </c>
      <c r="G307" s="35">
        <v>19600</v>
      </c>
      <c r="H307" s="35">
        <f t="shared" si="105"/>
        <v>19600</v>
      </c>
      <c r="I307" s="35">
        <f t="shared" si="106"/>
        <v>19600</v>
      </c>
      <c r="J307" s="441"/>
      <c r="K307" s="371"/>
      <c r="L307" s="329">
        <v>0</v>
      </c>
      <c r="M307" s="329">
        <f t="shared" si="107"/>
        <v>0</v>
      </c>
      <c r="N307" s="329">
        <v>19600</v>
      </c>
      <c r="O307" s="329">
        <f t="shared" si="108"/>
        <v>0</v>
      </c>
      <c r="P307" s="329">
        <f t="shared" si="109"/>
        <v>0</v>
      </c>
      <c r="Q307" s="473"/>
      <c r="R307" s="327">
        <f t="shared" si="97"/>
        <v>1</v>
      </c>
      <c r="S307" s="329">
        <v>0</v>
      </c>
      <c r="T307" s="329">
        <f t="shared" si="110"/>
        <v>0</v>
      </c>
      <c r="U307" s="329">
        <v>19600</v>
      </c>
      <c r="V307" s="329">
        <f t="shared" si="111"/>
        <v>19600</v>
      </c>
      <c r="W307" s="329">
        <f t="shared" si="112"/>
        <v>19600</v>
      </c>
      <c r="X307" s="464"/>
    </row>
    <row r="308" spans="1:24" x14ac:dyDescent="0.25">
      <c r="A308" s="128" t="s">
        <v>594</v>
      </c>
      <c r="B308" s="117" t="s">
        <v>381</v>
      </c>
      <c r="C308" s="130" t="s">
        <v>196</v>
      </c>
      <c r="D308" s="119">
        <v>1</v>
      </c>
      <c r="E308" s="35">
        <v>53040</v>
      </c>
      <c r="F308" s="35">
        <f t="shared" si="104"/>
        <v>53040</v>
      </c>
      <c r="G308" s="35">
        <v>0</v>
      </c>
      <c r="H308" s="35">
        <f t="shared" si="105"/>
        <v>0</v>
      </c>
      <c r="I308" s="35">
        <f t="shared" si="106"/>
        <v>53040</v>
      </c>
      <c r="J308" s="441"/>
      <c r="K308" s="371"/>
      <c r="L308" s="329">
        <v>53040</v>
      </c>
      <c r="M308" s="329">
        <f t="shared" si="107"/>
        <v>0</v>
      </c>
      <c r="N308" s="329">
        <v>0</v>
      </c>
      <c r="O308" s="329">
        <f t="shared" si="108"/>
        <v>0</v>
      </c>
      <c r="P308" s="329">
        <f t="shared" si="109"/>
        <v>0</v>
      </c>
      <c r="Q308" s="473"/>
      <c r="R308" s="327">
        <f t="shared" si="97"/>
        <v>1</v>
      </c>
      <c r="S308" s="329">
        <v>53040</v>
      </c>
      <c r="T308" s="329">
        <f t="shared" si="110"/>
        <v>53040</v>
      </c>
      <c r="U308" s="329">
        <v>0</v>
      </c>
      <c r="V308" s="329">
        <f t="shared" si="111"/>
        <v>0</v>
      </c>
      <c r="W308" s="329">
        <f t="shared" si="112"/>
        <v>53040</v>
      </c>
      <c r="X308" s="464"/>
    </row>
    <row r="309" spans="1:24" x14ac:dyDescent="0.25">
      <c r="A309" s="108" t="s">
        <v>595</v>
      </c>
      <c r="B309" s="109" t="s">
        <v>596</v>
      </c>
      <c r="C309" s="110"/>
      <c r="D309" s="111"/>
      <c r="E309" s="112"/>
      <c r="F309" s="28">
        <f>F310+F311</f>
        <v>362238.42280000006</v>
      </c>
      <c r="G309" s="112"/>
      <c r="H309" s="28">
        <f>H310+H311</f>
        <v>404199.25199999998</v>
      </c>
      <c r="I309" s="28">
        <f>I310+I311</f>
        <v>766437.67480000004</v>
      </c>
      <c r="J309" s="450"/>
      <c r="K309" s="366"/>
      <c r="L309" s="367"/>
      <c r="M309" s="368">
        <f>M310+M311</f>
        <v>0</v>
      </c>
      <c r="N309" s="367"/>
      <c r="O309" s="368">
        <f>O310+O311</f>
        <v>0</v>
      </c>
      <c r="P309" s="368">
        <f>P310+P311</f>
        <v>0</v>
      </c>
      <c r="Q309" s="482"/>
      <c r="R309" s="327">
        <f t="shared" si="97"/>
        <v>0</v>
      </c>
      <c r="S309" s="367"/>
      <c r="T309" s="368">
        <f>T310+T311</f>
        <v>362238.42280000006</v>
      </c>
      <c r="U309" s="367"/>
      <c r="V309" s="368">
        <f>V310+V311</f>
        <v>404199.25199999998</v>
      </c>
      <c r="W309" s="368">
        <f>W310+W311</f>
        <v>766437.67480000004</v>
      </c>
      <c r="X309" s="464"/>
    </row>
    <row r="310" spans="1:24" x14ac:dyDescent="0.25">
      <c r="A310" s="128" t="s">
        <v>597</v>
      </c>
      <c r="B310" s="131" t="s">
        <v>390</v>
      </c>
      <c r="C310" s="132" t="s">
        <v>386</v>
      </c>
      <c r="D310" s="133">
        <v>1</v>
      </c>
      <c r="E310" s="35">
        <v>117977.29</v>
      </c>
      <c r="F310" s="35">
        <f>D310*E310</f>
        <v>117977.29</v>
      </c>
      <c r="G310" s="35">
        <v>197096.98</v>
      </c>
      <c r="H310" s="35">
        <f>D310*G310</f>
        <v>197096.98</v>
      </c>
      <c r="I310" s="35">
        <f>E310*D310+G310*D310</f>
        <v>315074.27</v>
      </c>
      <c r="J310" s="441"/>
      <c r="K310" s="373"/>
      <c r="L310" s="329">
        <v>117977.29</v>
      </c>
      <c r="M310" s="329">
        <f>K310*L310</f>
        <v>0</v>
      </c>
      <c r="N310" s="329">
        <v>197096.98</v>
      </c>
      <c r="O310" s="329">
        <f>K310*N310</f>
        <v>0</v>
      </c>
      <c r="P310" s="329">
        <f>L310*K310+N310*K310</f>
        <v>0</v>
      </c>
      <c r="Q310" s="473"/>
      <c r="R310" s="327">
        <f t="shared" si="97"/>
        <v>1</v>
      </c>
      <c r="S310" s="329">
        <v>117977.29</v>
      </c>
      <c r="T310" s="329">
        <f>R310*S310</f>
        <v>117977.29</v>
      </c>
      <c r="U310" s="329">
        <v>197096.98</v>
      </c>
      <c r="V310" s="329">
        <f>R310*U310</f>
        <v>197096.98</v>
      </c>
      <c r="W310" s="329">
        <f>S310*R310+U310*R310</f>
        <v>315074.27</v>
      </c>
      <c r="X310" s="464"/>
    </row>
    <row r="311" spans="1:24" x14ac:dyDescent="0.25">
      <c r="A311" s="128" t="s">
        <v>598</v>
      </c>
      <c r="B311" s="131" t="s">
        <v>408</v>
      </c>
      <c r="C311" s="132" t="s">
        <v>449</v>
      </c>
      <c r="D311" s="133">
        <v>236</v>
      </c>
      <c r="E311" s="35">
        <v>1035.0048000000002</v>
      </c>
      <c r="F311" s="35">
        <f>D311*E311</f>
        <v>244261.13280000005</v>
      </c>
      <c r="G311" s="35">
        <v>877.55200000000002</v>
      </c>
      <c r="H311" s="35">
        <f>D311*G311</f>
        <v>207102.272</v>
      </c>
      <c r="I311" s="35">
        <f>E311*D311+G311*D311</f>
        <v>451363.40480000002</v>
      </c>
      <c r="J311" s="441"/>
      <c r="K311" s="373"/>
      <c r="L311" s="329">
        <v>1035.0048000000002</v>
      </c>
      <c r="M311" s="329">
        <f>K311*L311</f>
        <v>0</v>
      </c>
      <c r="N311" s="329">
        <v>877.55200000000002</v>
      </c>
      <c r="O311" s="329">
        <f>K311*N311</f>
        <v>0</v>
      </c>
      <c r="P311" s="329">
        <f>L311*K311+N311*K311</f>
        <v>0</v>
      </c>
      <c r="Q311" s="473"/>
      <c r="R311" s="327">
        <f t="shared" si="97"/>
        <v>236</v>
      </c>
      <c r="S311" s="329">
        <v>1035.0048000000002</v>
      </c>
      <c r="T311" s="329">
        <f>R311*S311</f>
        <v>244261.13280000005</v>
      </c>
      <c r="U311" s="329">
        <v>877.55200000000002</v>
      </c>
      <c r="V311" s="329">
        <f>R311*U311</f>
        <v>207102.272</v>
      </c>
      <c r="W311" s="329">
        <f>S311*R311+U311*R311</f>
        <v>451363.40480000002</v>
      </c>
      <c r="X311" s="464"/>
    </row>
    <row r="312" spans="1:24" x14ac:dyDescent="0.25">
      <c r="A312" s="108" t="s">
        <v>599</v>
      </c>
      <c r="B312" s="109" t="s">
        <v>600</v>
      </c>
      <c r="C312" s="110"/>
      <c r="D312" s="111"/>
      <c r="E312" s="112"/>
      <c r="F312" s="28">
        <f>SUM(F313:F327)</f>
        <v>1241515.6000000001</v>
      </c>
      <c r="G312" s="112"/>
      <c r="H312" s="28">
        <f>SUM(H313:H327)</f>
        <v>7880289.6400000006</v>
      </c>
      <c r="I312" s="28">
        <f>SUM(I313:I327)</f>
        <v>9121805.2400000002</v>
      </c>
      <c r="J312" s="450"/>
      <c r="K312" s="366"/>
      <c r="L312" s="367"/>
      <c r="M312" s="368">
        <f>SUM(M313:M327)</f>
        <v>875551.6</v>
      </c>
      <c r="N312" s="367"/>
      <c r="O312" s="368">
        <f>SUM(O313:O327)</f>
        <v>7371497.5999999996</v>
      </c>
      <c r="P312" s="368">
        <f>SUM(P313:P327)</f>
        <v>8247049.1999999993</v>
      </c>
      <c r="Q312" s="482"/>
      <c r="R312" s="327">
        <f t="shared" si="97"/>
        <v>0</v>
      </c>
      <c r="S312" s="367"/>
      <c r="T312" s="368">
        <f>SUM(T313:T327)</f>
        <v>365964</v>
      </c>
      <c r="U312" s="367"/>
      <c r="V312" s="368">
        <f>SUM(V313:V327)</f>
        <v>508792.0400000001</v>
      </c>
      <c r="W312" s="368">
        <f>SUM(W313:W327)</f>
        <v>874756.03999999992</v>
      </c>
      <c r="X312" s="464"/>
    </row>
    <row r="313" spans="1:24" x14ac:dyDescent="0.25">
      <c r="A313" s="128" t="s">
        <v>601</v>
      </c>
      <c r="B313" s="117" t="s">
        <v>602</v>
      </c>
      <c r="C313" s="118" t="s">
        <v>170</v>
      </c>
      <c r="D313" s="119">
        <v>217</v>
      </c>
      <c r="E313" s="35">
        <v>1414.8</v>
      </c>
      <c r="F313" s="35">
        <f t="shared" ref="F313:F327" si="113">D313*E313</f>
        <v>307011.59999999998</v>
      </c>
      <c r="G313" s="35">
        <v>0</v>
      </c>
      <c r="H313" s="35">
        <f t="shared" ref="H313:H327" si="114">D313*G313</f>
        <v>0</v>
      </c>
      <c r="I313" s="35">
        <f t="shared" ref="I313:I327" si="115">E313*D313+G313*D313</f>
        <v>307011.59999999998</v>
      </c>
      <c r="J313" s="441"/>
      <c r="K313" s="371">
        <v>217</v>
      </c>
      <c r="L313" s="329">
        <v>1414.8</v>
      </c>
      <c r="M313" s="329">
        <f t="shared" ref="M313:M327" si="116">K313*L313</f>
        <v>307011.59999999998</v>
      </c>
      <c r="N313" s="329">
        <v>0</v>
      </c>
      <c r="O313" s="329">
        <f t="shared" ref="O313:O327" si="117">K313*N313</f>
        <v>0</v>
      </c>
      <c r="P313" s="329">
        <f t="shared" ref="P313:P327" si="118">L313*K313+N313*K313</f>
        <v>307011.59999999998</v>
      </c>
      <c r="Q313" s="473"/>
      <c r="R313" s="327">
        <f t="shared" si="97"/>
        <v>0</v>
      </c>
      <c r="S313" s="329">
        <v>1414.8</v>
      </c>
      <c r="T313" s="329">
        <f t="shared" ref="T313:T327" si="119">R313*S313</f>
        <v>0</v>
      </c>
      <c r="U313" s="329">
        <v>0</v>
      </c>
      <c r="V313" s="329">
        <f t="shared" ref="V313:V327" si="120">R313*U313</f>
        <v>0</v>
      </c>
      <c r="W313" s="329">
        <f t="shared" ref="W313:W327" si="121">S313*R313+U313*R313</f>
        <v>0</v>
      </c>
      <c r="X313" s="464"/>
    </row>
    <row r="314" spans="1:24" x14ac:dyDescent="0.25">
      <c r="A314" s="128" t="s">
        <v>603</v>
      </c>
      <c r="B314" s="117" t="s">
        <v>604</v>
      </c>
      <c r="C314" s="118" t="s">
        <v>170</v>
      </c>
      <c r="D314" s="119">
        <v>1</v>
      </c>
      <c r="E314" s="35">
        <v>6550</v>
      </c>
      <c r="F314" s="35">
        <f t="shared" si="113"/>
        <v>6550</v>
      </c>
      <c r="G314" s="35">
        <v>194976.78</v>
      </c>
      <c r="H314" s="35">
        <f t="shared" si="114"/>
        <v>194976.78</v>
      </c>
      <c r="I314" s="35">
        <f t="shared" si="115"/>
        <v>201526.78</v>
      </c>
      <c r="J314" s="441"/>
      <c r="K314" s="371"/>
      <c r="L314" s="329">
        <v>6550</v>
      </c>
      <c r="M314" s="329">
        <f t="shared" si="116"/>
        <v>0</v>
      </c>
      <c r="N314" s="329">
        <v>194976.78</v>
      </c>
      <c r="O314" s="329">
        <f t="shared" si="117"/>
        <v>0</v>
      </c>
      <c r="P314" s="329">
        <f t="shared" si="118"/>
        <v>0</v>
      </c>
      <c r="Q314" s="473"/>
      <c r="R314" s="327">
        <f t="shared" si="97"/>
        <v>1</v>
      </c>
      <c r="S314" s="329">
        <v>6550</v>
      </c>
      <c r="T314" s="329">
        <f t="shared" si="119"/>
        <v>6550</v>
      </c>
      <c r="U314" s="329">
        <v>194976.78</v>
      </c>
      <c r="V314" s="329">
        <f t="shared" si="120"/>
        <v>194976.78</v>
      </c>
      <c r="W314" s="329">
        <f t="shared" si="121"/>
        <v>201526.78</v>
      </c>
      <c r="X314" s="464"/>
    </row>
    <row r="315" spans="1:24" x14ac:dyDescent="0.25">
      <c r="A315" s="128" t="s">
        <v>605</v>
      </c>
      <c r="B315" s="117" t="s">
        <v>606</v>
      </c>
      <c r="C315" s="118" t="s">
        <v>243</v>
      </c>
      <c r="D315" s="119">
        <v>340</v>
      </c>
      <c r="E315" s="40">
        <v>162.44</v>
      </c>
      <c r="F315" s="35">
        <f t="shared" si="113"/>
        <v>55229.599999999999</v>
      </c>
      <c r="G315" s="40">
        <v>239.20000000000002</v>
      </c>
      <c r="H315" s="35">
        <f t="shared" si="114"/>
        <v>81328</v>
      </c>
      <c r="I315" s="35">
        <f t="shared" si="115"/>
        <v>136557.6</v>
      </c>
      <c r="J315" s="441"/>
      <c r="K315" s="371"/>
      <c r="L315" s="328">
        <v>162.44</v>
      </c>
      <c r="M315" s="329">
        <f t="shared" si="116"/>
        <v>0</v>
      </c>
      <c r="N315" s="328">
        <v>239.20000000000002</v>
      </c>
      <c r="O315" s="329">
        <f t="shared" si="117"/>
        <v>0</v>
      </c>
      <c r="P315" s="329">
        <f t="shared" si="118"/>
        <v>0</v>
      </c>
      <c r="Q315" s="473"/>
      <c r="R315" s="327">
        <f t="shared" si="97"/>
        <v>340</v>
      </c>
      <c r="S315" s="328">
        <v>162.44</v>
      </c>
      <c r="T315" s="329">
        <f t="shared" si="119"/>
        <v>55229.599999999999</v>
      </c>
      <c r="U315" s="328">
        <v>239.20000000000002</v>
      </c>
      <c r="V315" s="329">
        <f t="shared" si="120"/>
        <v>81328</v>
      </c>
      <c r="W315" s="329">
        <f t="shared" si="121"/>
        <v>136557.6</v>
      </c>
      <c r="X315" s="464"/>
    </row>
    <row r="316" spans="1:24" x14ac:dyDescent="0.25">
      <c r="A316" s="128" t="s">
        <v>607</v>
      </c>
      <c r="B316" s="122" t="s">
        <v>608</v>
      </c>
      <c r="C316" s="118" t="s">
        <v>170</v>
      </c>
      <c r="D316" s="119">
        <v>205</v>
      </c>
      <c r="E316" s="40">
        <v>2620</v>
      </c>
      <c r="F316" s="35">
        <f t="shared" si="113"/>
        <v>537100</v>
      </c>
      <c r="G316" s="40">
        <v>35000</v>
      </c>
      <c r="H316" s="35">
        <f t="shared" si="114"/>
        <v>7175000</v>
      </c>
      <c r="I316" s="35">
        <f t="shared" si="115"/>
        <v>7712100</v>
      </c>
      <c r="J316" s="441"/>
      <c r="K316" s="371">
        <v>205</v>
      </c>
      <c r="L316" s="328">
        <v>2620</v>
      </c>
      <c r="M316" s="329">
        <f t="shared" si="116"/>
        <v>537100</v>
      </c>
      <c r="N316" s="328">
        <v>35000</v>
      </c>
      <c r="O316" s="329">
        <f t="shared" si="117"/>
        <v>7175000</v>
      </c>
      <c r="P316" s="329">
        <f t="shared" si="118"/>
        <v>7712100</v>
      </c>
      <c r="Q316" s="473"/>
      <c r="R316" s="327">
        <f t="shared" si="97"/>
        <v>0</v>
      </c>
      <c r="S316" s="328">
        <v>2620</v>
      </c>
      <c r="T316" s="329">
        <f t="shared" si="119"/>
        <v>0</v>
      </c>
      <c r="U316" s="328">
        <v>35000</v>
      </c>
      <c r="V316" s="329">
        <f t="shared" si="120"/>
        <v>0</v>
      </c>
      <c r="W316" s="329">
        <f t="shared" si="121"/>
        <v>0</v>
      </c>
      <c r="X316" s="464"/>
    </row>
    <row r="317" spans="1:24" x14ac:dyDescent="0.25">
      <c r="A317" s="128" t="s">
        <v>609</v>
      </c>
      <c r="B317" s="122" t="s">
        <v>610</v>
      </c>
      <c r="C317" s="118" t="s">
        <v>170</v>
      </c>
      <c r="D317" s="119">
        <v>12</v>
      </c>
      <c r="E317" s="40">
        <v>2620</v>
      </c>
      <c r="F317" s="35">
        <f t="shared" si="113"/>
        <v>31440</v>
      </c>
      <c r="G317" s="40">
        <v>16374.8</v>
      </c>
      <c r="H317" s="35">
        <f t="shared" si="114"/>
        <v>196497.59999999998</v>
      </c>
      <c r="I317" s="35">
        <f t="shared" si="115"/>
        <v>227937.59999999998</v>
      </c>
      <c r="J317" s="441"/>
      <c r="K317" s="371">
        <v>12</v>
      </c>
      <c r="L317" s="328">
        <v>2620</v>
      </c>
      <c r="M317" s="329">
        <f t="shared" si="116"/>
        <v>31440</v>
      </c>
      <c r="N317" s="328">
        <v>16374.8</v>
      </c>
      <c r="O317" s="329">
        <f t="shared" si="117"/>
        <v>196497.59999999998</v>
      </c>
      <c r="P317" s="329">
        <f t="shared" si="118"/>
        <v>227937.59999999998</v>
      </c>
      <c r="Q317" s="473"/>
      <c r="R317" s="327">
        <f t="shared" si="97"/>
        <v>0</v>
      </c>
      <c r="S317" s="328">
        <v>2620</v>
      </c>
      <c r="T317" s="329">
        <f t="shared" si="119"/>
        <v>0</v>
      </c>
      <c r="U317" s="328">
        <v>16374.8</v>
      </c>
      <c r="V317" s="329">
        <f t="shared" si="120"/>
        <v>0</v>
      </c>
      <c r="W317" s="329">
        <f t="shared" si="121"/>
        <v>0</v>
      </c>
      <c r="X317" s="464"/>
    </row>
    <row r="318" spans="1:24" x14ac:dyDescent="0.25">
      <c r="A318" s="128" t="s">
        <v>611</v>
      </c>
      <c r="B318" s="117" t="s">
        <v>306</v>
      </c>
      <c r="C318" s="118" t="s">
        <v>243</v>
      </c>
      <c r="D318" s="119">
        <v>144</v>
      </c>
      <c r="E318" s="35">
        <v>838.4</v>
      </c>
      <c r="F318" s="35">
        <f t="shared" si="113"/>
        <v>120729.59999999999</v>
      </c>
      <c r="G318" s="35">
        <v>487.5</v>
      </c>
      <c r="H318" s="35">
        <f t="shared" si="114"/>
        <v>70200</v>
      </c>
      <c r="I318" s="35">
        <f t="shared" si="115"/>
        <v>190929.59999999998</v>
      </c>
      <c r="J318" s="441"/>
      <c r="K318" s="371"/>
      <c r="L318" s="329">
        <v>838.4</v>
      </c>
      <c r="M318" s="329">
        <f t="shared" si="116"/>
        <v>0</v>
      </c>
      <c r="N318" s="329">
        <v>487.5</v>
      </c>
      <c r="O318" s="329">
        <f t="shared" si="117"/>
        <v>0</v>
      </c>
      <c r="P318" s="329">
        <f t="shared" si="118"/>
        <v>0</v>
      </c>
      <c r="Q318" s="473"/>
      <c r="R318" s="327">
        <f t="shared" si="97"/>
        <v>144</v>
      </c>
      <c r="S318" s="329">
        <v>838.4</v>
      </c>
      <c r="T318" s="329">
        <f t="shared" si="119"/>
        <v>120729.59999999999</v>
      </c>
      <c r="U318" s="329">
        <v>487.5</v>
      </c>
      <c r="V318" s="329">
        <f t="shared" si="120"/>
        <v>70200</v>
      </c>
      <c r="W318" s="329">
        <f t="shared" si="121"/>
        <v>190929.59999999998</v>
      </c>
      <c r="X318" s="464"/>
    </row>
    <row r="319" spans="1:24" x14ac:dyDescent="0.25">
      <c r="A319" s="128" t="s">
        <v>612</v>
      </c>
      <c r="B319" s="117" t="s">
        <v>613</v>
      </c>
      <c r="C319" s="118" t="s">
        <v>243</v>
      </c>
      <c r="D319" s="119">
        <v>144</v>
      </c>
      <c r="E319" s="35">
        <v>157.19999999999999</v>
      </c>
      <c r="F319" s="35">
        <f t="shared" si="113"/>
        <v>22636.799999999999</v>
      </c>
      <c r="G319" s="35">
        <v>206.6</v>
      </c>
      <c r="H319" s="35">
        <f t="shared" si="114"/>
        <v>29750.399999999998</v>
      </c>
      <c r="I319" s="35">
        <f t="shared" si="115"/>
        <v>52387.199999999997</v>
      </c>
      <c r="J319" s="441"/>
      <c r="K319" s="371"/>
      <c r="L319" s="329">
        <v>157.19999999999999</v>
      </c>
      <c r="M319" s="329">
        <f t="shared" si="116"/>
        <v>0</v>
      </c>
      <c r="N319" s="329">
        <v>206.6</v>
      </c>
      <c r="O319" s="329">
        <f t="shared" si="117"/>
        <v>0</v>
      </c>
      <c r="P319" s="329">
        <f t="shared" si="118"/>
        <v>0</v>
      </c>
      <c r="Q319" s="473"/>
      <c r="R319" s="327">
        <f t="shared" si="97"/>
        <v>144</v>
      </c>
      <c r="S319" s="329">
        <v>157.19999999999999</v>
      </c>
      <c r="T319" s="329">
        <f t="shared" si="119"/>
        <v>22636.799999999999</v>
      </c>
      <c r="U319" s="329">
        <v>206.6</v>
      </c>
      <c r="V319" s="329">
        <f t="shared" si="120"/>
        <v>29750.399999999998</v>
      </c>
      <c r="W319" s="329">
        <f t="shared" si="121"/>
        <v>52387.199999999997</v>
      </c>
      <c r="X319" s="464"/>
    </row>
    <row r="320" spans="1:24" x14ac:dyDescent="0.25">
      <c r="A320" s="128" t="s">
        <v>614</v>
      </c>
      <c r="B320" s="117" t="s">
        <v>557</v>
      </c>
      <c r="C320" s="118" t="s">
        <v>170</v>
      </c>
      <c r="D320" s="119">
        <v>16</v>
      </c>
      <c r="E320" s="35">
        <v>393</v>
      </c>
      <c r="F320" s="35">
        <f t="shared" si="113"/>
        <v>6288</v>
      </c>
      <c r="G320" s="35">
        <v>221.68</v>
      </c>
      <c r="H320" s="35">
        <f t="shared" si="114"/>
        <v>3546.88</v>
      </c>
      <c r="I320" s="35">
        <f t="shared" si="115"/>
        <v>9834.880000000001</v>
      </c>
      <c r="J320" s="441"/>
      <c r="K320" s="371"/>
      <c r="L320" s="329">
        <v>393</v>
      </c>
      <c r="M320" s="329">
        <f t="shared" si="116"/>
        <v>0</v>
      </c>
      <c r="N320" s="329">
        <v>221.68</v>
      </c>
      <c r="O320" s="329">
        <f t="shared" si="117"/>
        <v>0</v>
      </c>
      <c r="P320" s="329">
        <f t="shared" si="118"/>
        <v>0</v>
      </c>
      <c r="Q320" s="473"/>
      <c r="R320" s="327">
        <f t="shared" si="97"/>
        <v>16</v>
      </c>
      <c r="S320" s="329">
        <v>393</v>
      </c>
      <c r="T320" s="329">
        <f t="shared" si="119"/>
        <v>6288</v>
      </c>
      <c r="U320" s="329">
        <v>221.68</v>
      </c>
      <c r="V320" s="329">
        <f t="shared" si="120"/>
        <v>3546.88</v>
      </c>
      <c r="W320" s="329">
        <f t="shared" si="121"/>
        <v>9834.880000000001</v>
      </c>
      <c r="X320" s="464"/>
    </row>
    <row r="321" spans="1:24" x14ac:dyDescent="0.25">
      <c r="A321" s="128" t="s">
        <v>615</v>
      </c>
      <c r="B321" s="117" t="s">
        <v>563</v>
      </c>
      <c r="C321" s="118" t="s">
        <v>170</v>
      </c>
      <c r="D321" s="119">
        <v>130</v>
      </c>
      <c r="E321" s="35">
        <v>0</v>
      </c>
      <c r="F321" s="35">
        <f t="shared" si="113"/>
        <v>0</v>
      </c>
      <c r="G321" s="35">
        <v>8.8000000000000007</v>
      </c>
      <c r="H321" s="35">
        <f t="shared" si="114"/>
        <v>1144</v>
      </c>
      <c r="I321" s="35">
        <f t="shared" si="115"/>
        <v>1144</v>
      </c>
      <c r="J321" s="441"/>
      <c r="K321" s="371"/>
      <c r="L321" s="329">
        <v>0</v>
      </c>
      <c r="M321" s="329">
        <f t="shared" si="116"/>
        <v>0</v>
      </c>
      <c r="N321" s="329">
        <v>8.8000000000000007</v>
      </c>
      <c r="O321" s="329">
        <f t="shared" si="117"/>
        <v>0</v>
      </c>
      <c r="P321" s="329">
        <f t="shared" si="118"/>
        <v>0</v>
      </c>
      <c r="Q321" s="473"/>
      <c r="R321" s="327">
        <f t="shared" si="97"/>
        <v>130</v>
      </c>
      <c r="S321" s="329">
        <v>0</v>
      </c>
      <c r="T321" s="329">
        <f t="shared" si="119"/>
        <v>0</v>
      </c>
      <c r="U321" s="329">
        <v>8.8000000000000007</v>
      </c>
      <c r="V321" s="329">
        <f t="shared" si="120"/>
        <v>1144</v>
      </c>
      <c r="W321" s="329">
        <f t="shared" si="121"/>
        <v>1144</v>
      </c>
      <c r="X321" s="464"/>
    </row>
    <row r="322" spans="1:24" x14ac:dyDescent="0.25">
      <c r="A322" s="128" t="s">
        <v>616</v>
      </c>
      <c r="B322" s="117" t="s">
        <v>561</v>
      </c>
      <c r="C322" s="118" t="s">
        <v>170</v>
      </c>
      <c r="D322" s="119">
        <v>130</v>
      </c>
      <c r="E322" s="35">
        <v>0</v>
      </c>
      <c r="F322" s="35">
        <f t="shared" si="113"/>
        <v>0</v>
      </c>
      <c r="G322" s="35">
        <v>3.98</v>
      </c>
      <c r="H322" s="35">
        <f t="shared" si="114"/>
        <v>517.4</v>
      </c>
      <c r="I322" s="35">
        <f t="shared" si="115"/>
        <v>517.4</v>
      </c>
      <c r="J322" s="441"/>
      <c r="K322" s="371"/>
      <c r="L322" s="329">
        <v>0</v>
      </c>
      <c r="M322" s="329">
        <f t="shared" si="116"/>
        <v>0</v>
      </c>
      <c r="N322" s="329">
        <v>3.98</v>
      </c>
      <c r="O322" s="329">
        <f t="shared" si="117"/>
        <v>0</v>
      </c>
      <c r="P322" s="329">
        <f t="shared" si="118"/>
        <v>0</v>
      </c>
      <c r="Q322" s="473"/>
      <c r="R322" s="327">
        <f t="shared" si="97"/>
        <v>130</v>
      </c>
      <c r="S322" s="329">
        <v>0</v>
      </c>
      <c r="T322" s="329">
        <f t="shared" si="119"/>
        <v>0</v>
      </c>
      <c r="U322" s="329">
        <v>3.98</v>
      </c>
      <c r="V322" s="329">
        <f t="shared" si="120"/>
        <v>517.4</v>
      </c>
      <c r="W322" s="329">
        <f t="shared" si="121"/>
        <v>517.4</v>
      </c>
      <c r="X322" s="464"/>
    </row>
    <row r="323" spans="1:24" x14ac:dyDescent="0.25">
      <c r="A323" s="128" t="s">
        <v>617</v>
      </c>
      <c r="B323" s="117" t="s">
        <v>618</v>
      </c>
      <c r="C323" s="118" t="s">
        <v>170</v>
      </c>
      <c r="D323" s="119">
        <v>36</v>
      </c>
      <c r="E323" s="35">
        <v>393</v>
      </c>
      <c r="F323" s="35">
        <f t="shared" si="113"/>
        <v>14148</v>
      </c>
      <c r="G323" s="35">
        <v>2175.58</v>
      </c>
      <c r="H323" s="35">
        <f t="shared" si="114"/>
        <v>78320.88</v>
      </c>
      <c r="I323" s="35">
        <f t="shared" si="115"/>
        <v>92468.88</v>
      </c>
      <c r="J323" s="441"/>
      <c r="K323" s="371"/>
      <c r="L323" s="329">
        <v>393</v>
      </c>
      <c r="M323" s="329">
        <f t="shared" si="116"/>
        <v>0</v>
      </c>
      <c r="N323" s="329">
        <v>2175.58</v>
      </c>
      <c r="O323" s="329">
        <f t="shared" si="117"/>
        <v>0</v>
      </c>
      <c r="P323" s="329">
        <f t="shared" si="118"/>
        <v>0</v>
      </c>
      <c r="Q323" s="473"/>
      <c r="R323" s="327">
        <f t="shared" si="97"/>
        <v>36</v>
      </c>
      <c r="S323" s="329">
        <v>393</v>
      </c>
      <c r="T323" s="329">
        <f t="shared" si="119"/>
        <v>14148</v>
      </c>
      <c r="U323" s="329">
        <v>2175.58</v>
      </c>
      <c r="V323" s="329">
        <f t="shared" si="120"/>
        <v>78320.88</v>
      </c>
      <c r="W323" s="329">
        <f t="shared" si="121"/>
        <v>92468.88</v>
      </c>
      <c r="X323" s="464"/>
    </row>
    <row r="324" spans="1:24" x14ac:dyDescent="0.25">
      <c r="A324" s="128" t="s">
        <v>619</v>
      </c>
      <c r="B324" s="117" t="s">
        <v>620</v>
      </c>
      <c r="C324" s="118" t="s">
        <v>170</v>
      </c>
      <c r="D324" s="119">
        <v>205</v>
      </c>
      <c r="E324" s="35">
        <v>262</v>
      </c>
      <c r="F324" s="35">
        <f t="shared" si="113"/>
        <v>53710</v>
      </c>
      <c r="G324" s="35">
        <v>151.35</v>
      </c>
      <c r="H324" s="35">
        <f t="shared" si="114"/>
        <v>31026.75</v>
      </c>
      <c r="I324" s="35">
        <f t="shared" si="115"/>
        <v>84736.75</v>
      </c>
      <c r="J324" s="441"/>
      <c r="K324" s="371"/>
      <c r="L324" s="329">
        <v>262</v>
      </c>
      <c r="M324" s="329">
        <f t="shared" si="116"/>
        <v>0</v>
      </c>
      <c r="N324" s="329">
        <v>151.35</v>
      </c>
      <c r="O324" s="329">
        <f t="shared" si="117"/>
        <v>0</v>
      </c>
      <c r="P324" s="329">
        <f t="shared" si="118"/>
        <v>0</v>
      </c>
      <c r="Q324" s="473"/>
      <c r="R324" s="327">
        <f t="shared" si="97"/>
        <v>205</v>
      </c>
      <c r="S324" s="329">
        <v>262</v>
      </c>
      <c r="T324" s="329">
        <f t="shared" si="119"/>
        <v>53710</v>
      </c>
      <c r="U324" s="329">
        <v>151.35</v>
      </c>
      <c r="V324" s="329">
        <f t="shared" si="120"/>
        <v>31026.75</v>
      </c>
      <c r="W324" s="329">
        <f t="shared" si="121"/>
        <v>84736.75</v>
      </c>
      <c r="X324" s="464"/>
    </row>
    <row r="325" spans="1:24" ht="28.5" x14ac:dyDescent="0.25">
      <c r="A325" s="128" t="s">
        <v>621</v>
      </c>
      <c r="B325" s="117" t="s">
        <v>622</v>
      </c>
      <c r="C325" s="118" t="s">
        <v>170</v>
      </c>
      <c r="D325" s="119">
        <v>13</v>
      </c>
      <c r="E325" s="35">
        <v>1048</v>
      </c>
      <c r="F325" s="35">
        <f t="shared" si="113"/>
        <v>13624</v>
      </c>
      <c r="G325" s="35">
        <v>1383.15</v>
      </c>
      <c r="H325" s="35">
        <f t="shared" si="114"/>
        <v>17980.95</v>
      </c>
      <c r="I325" s="35">
        <f t="shared" si="115"/>
        <v>31604.95</v>
      </c>
      <c r="J325" s="441"/>
      <c r="K325" s="371"/>
      <c r="L325" s="329">
        <v>1048</v>
      </c>
      <c r="M325" s="329">
        <f t="shared" si="116"/>
        <v>0</v>
      </c>
      <c r="N325" s="329">
        <v>1383.15</v>
      </c>
      <c r="O325" s="329">
        <f t="shared" si="117"/>
        <v>0</v>
      </c>
      <c r="P325" s="329">
        <f t="shared" si="118"/>
        <v>0</v>
      </c>
      <c r="Q325" s="473"/>
      <c r="R325" s="327">
        <f t="shared" si="97"/>
        <v>13</v>
      </c>
      <c r="S325" s="329">
        <v>1048</v>
      </c>
      <c r="T325" s="329">
        <f t="shared" si="119"/>
        <v>13624</v>
      </c>
      <c r="U325" s="329">
        <v>1383.15</v>
      </c>
      <c r="V325" s="329">
        <f t="shared" si="120"/>
        <v>17980.95</v>
      </c>
      <c r="W325" s="329">
        <f t="shared" si="121"/>
        <v>31604.95</v>
      </c>
      <c r="X325" s="464"/>
    </row>
    <row r="326" spans="1:24" x14ac:dyDescent="0.25">
      <c r="A326" s="128" t="s">
        <v>623</v>
      </c>
      <c r="B326" s="117" t="s">
        <v>354</v>
      </c>
      <c r="C326" s="118" t="s">
        <v>196</v>
      </c>
      <c r="D326" s="119">
        <v>1</v>
      </c>
      <c r="E326" s="35">
        <v>19600</v>
      </c>
      <c r="F326" s="35">
        <f t="shared" si="113"/>
        <v>19600</v>
      </c>
      <c r="G326" s="35">
        <v>0</v>
      </c>
      <c r="H326" s="35">
        <f t="shared" si="114"/>
        <v>0</v>
      </c>
      <c r="I326" s="35">
        <f t="shared" si="115"/>
        <v>19600</v>
      </c>
      <c r="J326" s="441"/>
      <c r="K326" s="371"/>
      <c r="L326" s="329">
        <v>19600</v>
      </c>
      <c r="M326" s="329">
        <f t="shared" si="116"/>
        <v>0</v>
      </c>
      <c r="N326" s="329">
        <v>0</v>
      </c>
      <c r="O326" s="329">
        <f t="shared" si="117"/>
        <v>0</v>
      </c>
      <c r="P326" s="329">
        <f t="shared" si="118"/>
        <v>0</v>
      </c>
      <c r="Q326" s="473"/>
      <c r="R326" s="327">
        <f t="shared" si="97"/>
        <v>1</v>
      </c>
      <c r="S326" s="329">
        <v>19600</v>
      </c>
      <c r="T326" s="329">
        <f t="shared" si="119"/>
        <v>19600</v>
      </c>
      <c r="U326" s="329">
        <v>0</v>
      </c>
      <c r="V326" s="329">
        <f t="shared" si="120"/>
        <v>0</v>
      </c>
      <c r="W326" s="329">
        <f t="shared" si="121"/>
        <v>19600</v>
      </c>
      <c r="X326" s="464"/>
    </row>
    <row r="327" spans="1:24" x14ac:dyDescent="0.25">
      <c r="A327" s="128" t="s">
        <v>624</v>
      </c>
      <c r="B327" s="117" t="s">
        <v>381</v>
      </c>
      <c r="C327" s="118" t="s">
        <v>196</v>
      </c>
      <c r="D327" s="119">
        <v>1</v>
      </c>
      <c r="E327" s="35">
        <v>53448</v>
      </c>
      <c r="F327" s="35">
        <f t="shared" si="113"/>
        <v>53448</v>
      </c>
      <c r="G327" s="35">
        <v>0</v>
      </c>
      <c r="H327" s="35">
        <f t="shared" si="114"/>
        <v>0</v>
      </c>
      <c r="I327" s="35">
        <f t="shared" si="115"/>
        <v>53448</v>
      </c>
      <c r="J327" s="441"/>
      <c r="K327" s="371"/>
      <c r="L327" s="329">
        <v>53448</v>
      </c>
      <c r="M327" s="329">
        <f t="shared" si="116"/>
        <v>0</v>
      </c>
      <c r="N327" s="329">
        <v>0</v>
      </c>
      <c r="O327" s="329">
        <f t="shared" si="117"/>
        <v>0</v>
      </c>
      <c r="P327" s="329">
        <f t="shared" si="118"/>
        <v>0</v>
      </c>
      <c r="Q327" s="473"/>
      <c r="R327" s="327">
        <f t="shared" si="97"/>
        <v>1</v>
      </c>
      <c r="S327" s="329">
        <v>53448</v>
      </c>
      <c r="T327" s="329">
        <f t="shared" si="119"/>
        <v>53448</v>
      </c>
      <c r="U327" s="329">
        <v>0</v>
      </c>
      <c r="V327" s="329">
        <f t="shared" si="120"/>
        <v>0</v>
      </c>
      <c r="W327" s="329">
        <f t="shared" si="121"/>
        <v>53448</v>
      </c>
      <c r="X327" s="464"/>
    </row>
    <row r="328" spans="1:24" x14ac:dyDescent="0.25">
      <c r="A328" s="108" t="s">
        <v>625</v>
      </c>
      <c r="B328" s="109" t="s">
        <v>626</v>
      </c>
      <c r="C328" s="110"/>
      <c r="D328" s="111"/>
      <c r="E328" s="112"/>
      <c r="F328" s="28">
        <f>SUM(F329:F335)</f>
        <v>2992318.0875000004</v>
      </c>
      <c r="G328" s="112"/>
      <c r="H328" s="28">
        <f>SUM(H329:H335)</f>
        <v>3284493.0118999993</v>
      </c>
      <c r="I328" s="28">
        <f>SUM(I329:I335)</f>
        <v>6276811.0994000006</v>
      </c>
      <c r="J328" s="450"/>
      <c r="K328" s="366"/>
      <c r="L328" s="367"/>
      <c r="M328" s="368">
        <f>SUM(M329:M335)</f>
        <v>2601667.1775000002</v>
      </c>
      <c r="N328" s="367"/>
      <c r="O328" s="368">
        <f>SUM(O329:O335)</f>
        <v>3000765.9319000002</v>
      </c>
      <c r="P328" s="368">
        <f>SUM(P329:P335)</f>
        <v>5602433.1094000004</v>
      </c>
      <c r="Q328" s="482"/>
      <c r="R328" s="327">
        <f t="shared" si="97"/>
        <v>0</v>
      </c>
      <c r="S328" s="367"/>
      <c r="T328" s="368">
        <f>SUM(T329:T335)</f>
        <v>390650.91</v>
      </c>
      <c r="U328" s="367"/>
      <c r="V328" s="368">
        <f>SUM(V329:V335)</f>
        <v>283727.07999999996</v>
      </c>
      <c r="W328" s="368">
        <f>SUM(W329:W335)</f>
        <v>674377.99</v>
      </c>
      <c r="X328" s="464"/>
    </row>
    <row r="329" spans="1:24" ht="28.5" x14ac:dyDescent="0.25">
      <c r="A329" s="128" t="s">
        <v>627</v>
      </c>
      <c r="B329" s="134" t="s">
        <v>628</v>
      </c>
      <c r="C329" s="135" t="s">
        <v>183</v>
      </c>
      <c r="D329" s="39">
        <v>2.1800000000000002</v>
      </c>
      <c r="E329" s="40">
        <v>117100</v>
      </c>
      <c r="F329" s="35">
        <f t="shared" ref="F329:F335" si="122">D329*E329</f>
        <v>255278.00000000003</v>
      </c>
      <c r="G329" s="40">
        <v>208116</v>
      </c>
      <c r="H329" s="35">
        <f t="shared" ref="H329:H335" si="123">D329*G329</f>
        <v>453692.88</v>
      </c>
      <c r="I329" s="40">
        <f t="shared" ref="I329:I334" si="124">E329*D329+G329*D329</f>
        <v>708970.88</v>
      </c>
      <c r="J329" s="451"/>
      <c r="K329" s="327">
        <v>2.1800000000000002</v>
      </c>
      <c r="L329" s="328">
        <v>117100</v>
      </c>
      <c r="M329" s="329">
        <f t="shared" ref="M329:M335" si="125">K329*L329</f>
        <v>255278.00000000003</v>
      </c>
      <c r="N329" s="328">
        <v>208116</v>
      </c>
      <c r="O329" s="329">
        <f t="shared" ref="O329:O335" si="126">K329*N329</f>
        <v>453692.88</v>
      </c>
      <c r="P329" s="328">
        <f t="shared" ref="P329:P334" si="127">L329*K329+N329*K329</f>
        <v>708970.88</v>
      </c>
      <c r="Q329" s="483"/>
      <c r="R329" s="327">
        <f t="shared" si="97"/>
        <v>0</v>
      </c>
      <c r="S329" s="328">
        <v>117100</v>
      </c>
      <c r="T329" s="329">
        <f t="shared" ref="T329:T335" si="128">R329*S329</f>
        <v>0</v>
      </c>
      <c r="U329" s="328">
        <v>208116</v>
      </c>
      <c r="V329" s="329">
        <f t="shared" ref="V329:V335" si="129">R329*U329</f>
        <v>0</v>
      </c>
      <c r="W329" s="328">
        <f t="shared" ref="W329:W334" si="130">S329*R329+U329*R329</f>
        <v>0</v>
      </c>
      <c r="X329" s="464"/>
    </row>
    <row r="330" spans="1:24" ht="28.5" x14ac:dyDescent="0.25">
      <c r="A330" s="128" t="s">
        <v>629</v>
      </c>
      <c r="B330" s="134" t="s">
        <v>630</v>
      </c>
      <c r="C330" s="135" t="s">
        <v>19</v>
      </c>
      <c r="D330" s="39">
        <v>182.5</v>
      </c>
      <c r="E330" s="40">
        <v>2711</v>
      </c>
      <c r="F330" s="35">
        <f t="shared" si="122"/>
        <v>494757.5</v>
      </c>
      <c r="G330" s="40">
        <v>7373</v>
      </c>
      <c r="H330" s="35">
        <f t="shared" si="123"/>
        <v>1345572.5</v>
      </c>
      <c r="I330" s="40">
        <f t="shared" si="124"/>
        <v>1840330</v>
      </c>
      <c r="J330" s="451"/>
      <c r="K330" s="327">
        <v>182.5</v>
      </c>
      <c r="L330" s="328">
        <v>2711</v>
      </c>
      <c r="M330" s="329">
        <f t="shared" si="125"/>
        <v>494757.5</v>
      </c>
      <c r="N330" s="328">
        <v>7373</v>
      </c>
      <c r="O330" s="329">
        <f t="shared" si="126"/>
        <v>1345572.5</v>
      </c>
      <c r="P330" s="328">
        <f t="shared" si="127"/>
        <v>1840330</v>
      </c>
      <c r="Q330" s="483"/>
      <c r="R330" s="327">
        <f t="shared" si="97"/>
        <v>0</v>
      </c>
      <c r="S330" s="328">
        <v>2711</v>
      </c>
      <c r="T330" s="329">
        <f t="shared" si="128"/>
        <v>0</v>
      </c>
      <c r="U330" s="328">
        <v>7373</v>
      </c>
      <c r="V330" s="329">
        <f t="shared" si="129"/>
        <v>0</v>
      </c>
      <c r="W330" s="328">
        <f t="shared" si="130"/>
        <v>0</v>
      </c>
      <c r="X330" s="464"/>
    </row>
    <row r="331" spans="1:24" x14ac:dyDescent="0.25">
      <c r="A331" s="128" t="s">
        <v>631</v>
      </c>
      <c r="B331" s="134" t="s">
        <v>632</v>
      </c>
      <c r="C331" s="135" t="s">
        <v>170</v>
      </c>
      <c r="D331" s="39">
        <v>1</v>
      </c>
      <c r="E331" s="40">
        <v>160029.6</v>
      </c>
      <c r="F331" s="35">
        <f t="shared" si="122"/>
        <v>160029.6</v>
      </c>
      <c r="G331" s="40">
        <v>163827.4</v>
      </c>
      <c r="H331" s="35">
        <f t="shared" si="123"/>
        <v>163827.4</v>
      </c>
      <c r="I331" s="40">
        <f t="shared" si="124"/>
        <v>323857</v>
      </c>
      <c r="J331" s="451"/>
      <c r="K331" s="327"/>
      <c r="L331" s="328">
        <v>160029.6</v>
      </c>
      <c r="M331" s="329">
        <f t="shared" si="125"/>
        <v>0</v>
      </c>
      <c r="N331" s="328">
        <v>163827.4</v>
      </c>
      <c r="O331" s="329">
        <f t="shared" si="126"/>
        <v>0</v>
      </c>
      <c r="P331" s="328">
        <f t="shared" si="127"/>
        <v>0</v>
      </c>
      <c r="Q331" s="483"/>
      <c r="R331" s="327">
        <f t="shared" si="97"/>
        <v>1</v>
      </c>
      <c r="S331" s="328">
        <v>160029.6</v>
      </c>
      <c r="T331" s="329">
        <f t="shared" si="128"/>
        <v>160029.6</v>
      </c>
      <c r="U331" s="328">
        <v>163827.4</v>
      </c>
      <c r="V331" s="329">
        <f t="shared" si="129"/>
        <v>163827.4</v>
      </c>
      <c r="W331" s="328">
        <f t="shared" si="130"/>
        <v>323857</v>
      </c>
      <c r="X331" s="464"/>
    </row>
    <row r="332" spans="1:24" ht="28.5" x14ac:dyDescent="0.25">
      <c r="A332" s="128" t="s">
        <v>633</v>
      </c>
      <c r="B332" s="134" t="s">
        <v>634</v>
      </c>
      <c r="C332" s="135" t="s">
        <v>28</v>
      </c>
      <c r="D332" s="39">
        <v>1</v>
      </c>
      <c r="E332" s="40">
        <v>964481</v>
      </c>
      <c r="F332" s="35">
        <f t="shared" si="122"/>
        <v>964481</v>
      </c>
      <c r="G332" s="40">
        <v>614568.74</v>
      </c>
      <c r="H332" s="35">
        <f t="shared" si="123"/>
        <v>614568.74</v>
      </c>
      <c r="I332" s="40">
        <f t="shared" si="124"/>
        <v>1579049.74</v>
      </c>
      <c r="J332" s="451"/>
      <c r="K332" s="327">
        <v>1</v>
      </c>
      <c r="L332" s="328">
        <v>964481</v>
      </c>
      <c r="M332" s="329">
        <f t="shared" si="125"/>
        <v>964481</v>
      </c>
      <c r="N332" s="328">
        <v>614568.74</v>
      </c>
      <c r="O332" s="329">
        <f t="shared" si="126"/>
        <v>614568.74</v>
      </c>
      <c r="P332" s="328">
        <f t="shared" si="127"/>
        <v>1579049.74</v>
      </c>
      <c r="Q332" s="483"/>
      <c r="R332" s="327">
        <f t="shared" si="97"/>
        <v>0</v>
      </c>
      <c r="S332" s="328">
        <v>964481</v>
      </c>
      <c r="T332" s="329">
        <f t="shared" si="128"/>
        <v>0</v>
      </c>
      <c r="U332" s="328">
        <v>614568.74</v>
      </c>
      <c r="V332" s="329">
        <f t="shared" si="129"/>
        <v>0</v>
      </c>
      <c r="W332" s="328">
        <f t="shared" si="130"/>
        <v>0</v>
      </c>
      <c r="X332" s="464"/>
    </row>
    <row r="333" spans="1:24" x14ac:dyDescent="0.25">
      <c r="A333" s="128" t="s">
        <v>635</v>
      </c>
      <c r="B333" s="136" t="s">
        <v>636</v>
      </c>
      <c r="C333" s="135" t="s">
        <v>16</v>
      </c>
      <c r="D333" s="39">
        <v>0.27</v>
      </c>
      <c r="E333" s="40">
        <v>189131.25</v>
      </c>
      <c r="F333" s="35">
        <f t="shared" si="122"/>
        <v>51065.4375</v>
      </c>
      <c r="G333" s="40">
        <v>397529.97</v>
      </c>
      <c r="H333" s="35">
        <f t="shared" si="123"/>
        <v>107333.0919</v>
      </c>
      <c r="I333" s="35">
        <f t="shared" si="124"/>
        <v>158398.5294</v>
      </c>
      <c r="J333" s="441"/>
      <c r="K333" s="327">
        <v>0.27</v>
      </c>
      <c r="L333" s="328">
        <v>189131.25</v>
      </c>
      <c r="M333" s="329">
        <f t="shared" si="125"/>
        <v>51065.4375</v>
      </c>
      <c r="N333" s="328">
        <v>397529.97</v>
      </c>
      <c r="O333" s="329">
        <f t="shared" si="126"/>
        <v>107333.0919</v>
      </c>
      <c r="P333" s="329">
        <f t="shared" si="127"/>
        <v>158398.5294</v>
      </c>
      <c r="Q333" s="473"/>
      <c r="R333" s="327">
        <f t="shared" ref="R333:R396" si="131">D333-K333</f>
        <v>0</v>
      </c>
      <c r="S333" s="328">
        <v>189131.25</v>
      </c>
      <c r="T333" s="329">
        <f t="shared" si="128"/>
        <v>0</v>
      </c>
      <c r="U333" s="328">
        <v>397529.97</v>
      </c>
      <c r="V333" s="329">
        <f t="shared" si="129"/>
        <v>0</v>
      </c>
      <c r="W333" s="329">
        <f t="shared" si="130"/>
        <v>0</v>
      </c>
      <c r="X333" s="464"/>
    </row>
    <row r="334" spans="1:24" x14ac:dyDescent="0.25">
      <c r="A334" s="137" t="s">
        <v>637</v>
      </c>
      <c r="B334" s="138" t="s">
        <v>638</v>
      </c>
      <c r="C334" s="139" t="s">
        <v>170</v>
      </c>
      <c r="D334" s="140">
        <v>1</v>
      </c>
      <c r="E334" s="35">
        <v>1045106.55</v>
      </c>
      <c r="F334" s="35">
        <f t="shared" si="122"/>
        <v>1045106.55</v>
      </c>
      <c r="G334" s="35">
        <v>599498.4</v>
      </c>
      <c r="H334" s="35">
        <f t="shared" si="123"/>
        <v>599498.4</v>
      </c>
      <c r="I334" s="35">
        <f t="shared" si="124"/>
        <v>1644604.9500000002</v>
      </c>
      <c r="J334" s="452"/>
      <c r="K334" s="374">
        <v>0.8</v>
      </c>
      <c r="L334" s="329">
        <v>1045106.55</v>
      </c>
      <c r="M334" s="329">
        <f t="shared" si="125"/>
        <v>836085.24000000011</v>
      </c>
      <c r="N334" s="329">
        <v>599498.4</v>
      </c>
      <c r="O334" s="329">
        <f t="shared" si="126"/>
        <v>479598.72000000003</v>
      </c>
      <c r="P334" s="329">
        <f t="shared" si="127"/>
        <v>1315683.9600000002</v>
      </c>
      <c r="Q334" s="484"/>
      <c r="R334" s="327">
        <f t="shared" si="131"/>
        <v>0.19999999999999996</v>
      </c>
      <c r="S334" s="329">
        <v>1045106.55</v>
      </c>
      <c r="T334" s="329">
        <f t="shared" si="128"/>
        <v>209021.30999999997</v>
      </c>
      <c r="U334" s="329">
        <v>599498.4</v>
      </c>
      <c r="V334" s="329">
        <f t="shared" si="129"/>
        <v>119899.67999999998</v>
      </c>
      <c r="W334" s="329">
        <f t="shared" si="130"/>
        <v>328920.98999999993</v>
      </c>
      <c r="X334" s="464"/>
    </row>
    <row r="335" spans="1:24" x14ac:dyDescent="0.25">
      <c r="A335" s="141" t="s">
        <v>639</v>
      </c>
      <c r="B335" s="37" t="s">
        <v>176</v>
      </c>
      <c r="C335" s="38" t="s">
        <v>19</v>
      </c>
      <c r="D335" s="39">
        <v>90</v>
      </c>
      <c r="E335" s="40">
        <v>240</v>
      </c>
      <c r="F335" s="35">
        <f t="shared" si="122"/>
        <v>21600</v>
      </c>
      <c r="G335" s="40">
        <v>0</v>
      </c>
      <c r="H335" s="35">
        <f t="shared" si="123"/>
        <v>0</v>
      </c>
      <c r="I335" s="35">
        <f>F335+H335</f>
        <v>21600</v>
      </c>
      <c r="J335" s="441"/>
      <c r="K335" s="327"/>
      <c r="L335" s="328">
        <v>240</v>
      </c>
      <c r="M335" s="329">
        <f t="shared" si="125"/>
        <v>0</v>
      </c>
      <c r="N335" s="328">
        <v>0</v>
      </c>
      <c r="O335" s="329">
        <f t="shared" si="126"/>
        <v>0</v>
      </c>
      <c r="P335" s="329">
        <f>M335+O335</f>
        <v>0</v>
      </c>
      <c r="Q335" s="473"/>
      <c r="R335" s="327">
        <f t="shared" si="131"/>
        <v>90</v>
      </c>
      <c r="S335" s="328">
        <v>240</v>
      </c>
      <c r="T335" s="329">
        <f t="shared" si="128"/>
        <v>21600</v>
      </c>
      <c r="U335" s="328">
        <v>0</v>
      </c>
      <c r="V335" s="329">
        <f t="shared" si="129"/>
        <v>0</v>
      </c>
      <c r="W335" s="329">
        <f>T335+V335</f>
        <v>21600</v>
      </c>
      <c r="X335" s="464"/>
    </row>
    <row r="336" spans="1:24" x14ac:dyDescent="0.25">
      <c r="A336" s="74" t="s">
        <v>640</v>
      </c>
      <c r="B336" s="75" t="s">
        <v>641</v>
      </c>
      <c r="C336" s="76"/>
      <c r="D336" s="77"/>
      <c r="E336" s="112"/>
      <c r="F336" s="28">
        <f>SUM(F337:F369)</f>
        <v>730490.44</v>
      </c>
      <c r="G336" s="112"/>
      <c r="H336" s="28">
        <f>SUM(H337:H369)</f>
        <v>1521955.2319999996</v>
      </c>
      <c r="I336" s="28">
        <f>SUM(I337:I369)</f>
        <v>2252445.6719999993</v>
      </c>
      <c r="J336" s="447"/>
      <c r="K336" s="350"/>
      <c r="L336" s="367"/>
      <c r="M336" s="368">
        <f>SUM(M337:M369)</f>
        <v>186500</v>
      </c>
      <c r="N336" s="367"/>
      <c r="O336" s="368">
        <f>SUM(O337:O369)</f>
        <v>796076</v>
      </c>
      <c r="P336" s="368">
        <f>SUM(P337:P369)</f>
        <v>982576</v>
      </c>
      <c r="Q336" s="479"/>
      <c r="R336" s="327">
        <f t="shared" si="131"/>
        <v>0</v>
      </c>
      <c r="S336" s="367"/>
      <c r="T336" s="368">
        <f>SUM(T337:T369)</f>
        <v>543990.43999999994</v>
      </c>
      <c r="U336" s="367"/>
      <c r="V336" s="368">
        <f>SUM(V337:V369)</f>
        <v>725879.23200000019</v>
      </c>
      <c r="W336" s="368">
        <f>SUM(W337:W369)</f>
        <v>1269869.6719999998</v>
      </c>
      <c r="X336" s="464"/>
    </row>
    <row r="337" spans="1:24" x14ac:dyDescent="0.25">
      <c r="A337" s="128" t="s">
        <v>642</v>
      </c>
      <c r="B337" s="117" t="s">
        <v>643</v>
      </c>
      <c r="C337" s="118" t="s">
        <v>170</v>
      </c>
      <c r="D337" s="119">
        <v>1</v>
      </c>
      <c r="E337" s="40">
        <v>6550</v>
      </c>
      <c r="F337" s="35">
        <f t="shared" ref="F337:F369" si="132">D337*E337</f>
        <v>6550</v>
      </c>
      <c r="G337" s="40">
        <v>55450.2</v>
      </c>
      <c r="H337" s="35">
        <f t="shared" ref="H337:H369" si="133">D337*G337</f>
        <v>55450.2</v>
      </c>
      <c r="I337" s="35">
        <f t="shared" ref="I337:I344" si="134">E337*D337+G337*D337</f>
        <v>62000.2</v>
      </c>
      <c r="J337" s="441"/>
      <c r="K337" s="371"/>
      <c r="L337" s="328">
        <v>6550</v>
      </c>
      <c r="M337" s="329">
        <f t="shared" ref="M337:M369" si="135">K337*L337</f>
        <v>0</v>
      </c>
      <c r="N337" s="328">
        <v>55450.2</v>
      </c>
      <c r="O337" s="329">
        <f t="shared" ref="O337:O369" si="136">K337*N337</f>
        <v>0</v>
      </c>
      <c r="P337" s="329">
        <f t="shared" ref="P337:P344" si="137">L337*K337+N337*K337</f>
        <v>0</v>
      </c>
      <c r="Q337" s="473"/>
      <c r="R337" s="327">
        <f t="shared" si="131"/>
        <v>1</v>
      </c>
      <c r="S337" s="328">
        <v>6550</v>
      </c>
      <c r="T337" s="329">
        <f t="shared" ref="T337:T369" si="138">R337*S337</f>
        <v>6550</v>
      </c>
      <c r="U337" s="328">
        <v>55450.2</v>
      </c>
      <c r="V337" s="329">
        <f t="shared" ref="V337:V369" si="139">R337*U337</f>
        <v>55450.2</v>
      </c>
      <c r="W337" s="329">
        <f t="shared" ref="W337:W344" si="140">S337*R337+U337*R337</f>
        <v>62000.2</v>
      </c>
      <c r="X337" s="464"/>
    </row>
    <row r="338" spans="1:24" x14ac:dyDescent="0.25">
      <c r="A338" s="128" t="s">
        <v>644</v>
      </c>
      <c r="B338" s="117" t="s">
        <v>645</v>
      </c>
      <c r="C338" s="118" t="s">
        <v>243</v>
      </c>
      <c r="D338" s="119">
        <v>170</v>
      </c>
      <c r="E338" s="40">
        <v>182</v>
      </c>
      <c r="F338" s="35">
        <f t="shared" si="132"/>
        <v>30940</v>
      </c>
      <c r="G338" s="40">
        <v>184.6</v>
      </c>
      <c r="H338" s="35">
        <f t="shared" si="133"/>
        <v>31382</v>
      </c>
      <c r="I338" s="35">
        <f t="shared" si="134"/>
        <v>62322</v>
      </c>
      <c r="J338" s="441"/>
      <c r="K338" s="371"/>
      <c r="L338" s="328">
        <v>182</v>
      </c>
      <c r="M338" s="329">
        <f t="shared" si="135"/>
        <v>0</v>
      </c>
      <c r="N338" s="328">
        <v>184.6</v>
      </c>
      <c r="O338" s="329">
        <f t="shared" si="136"/>
        <v>0</v>
      </c>
      <c r="P338" s="329">
        <f t="shared" si="137"/>
        <v>0</v>
      </c>
      <c r="Q338" s="473"/>
      <c r="R338" s="327">
        <f t="shared" si="131"/>
        <v>170</v>
      </c>
      <c r="S338" s="328">
        <v>182</v>
      </c>
      <c r="T338" s="329">
        <f t="shared" si="138"/>
        <v>30940</v>
      </c>
      <c r="U338" s="328">
        <v>184.6</v>
      </c>
      <c r="V338" s="329">
        <f t="shared" si="139"/>
        <v>31382</v>
      </c>
      <c r="W338" s="329">
        <f t="shared" si="140"/>
        <v>62322</v>
      </c>
      <c r="X338" s="464"/>
    </row>
    <row r="339" spans="1:24" x14ac:dyDescent="0.25">
      <c r="A339" s="128" t="s">
        <v>646</v>
      </c>
      <c r="B339" s="117" t="s">
        <v>372</v>
      </c>
      <c r="C339" s="118" t="s">
        <v>243</v>
      </c>
      <c r="D339" s="119">
        <v>140</v>
      </c>
      <c r="E339" s="40">
        <v>182</v>
      </c>
      <c r="F339" s="35">
        <f t="shared" si="132"/>
        <v>25480</v>
      </c>
      <c r="G339" s="40">
        <v>160</v>
      </c>
      <c r="H339" s="35">
        <f t="shared" si="133"/>
        <v>22400</v>
      </c>
      <c r="I339" s="35">
        <f t="shared" si="134"/>
        <v>47880</v>
      </c>
      <c r="J339" s="441"/>
      <c r="K339" s="371"/>
      <c r="L339" s="328">
        <v>182</v>
      </c>
      <c r="M339" s="329">
        <f t="shared" si="135"/>
        <v>0</v>
      </c>
      <c r="N339" s="328">
        <v>160</v>
      </c>
      <c r="O339" s="329">
        <f t="shared" si="136"/>
        <v>0</v>
      </c>
      <c r="P339" s="329">
        <f t="shared" si="137"/>
        <v>0</v>
      </c>
      <c r="Q339" s="473"/>
      <c r="R339" s="327">
        <f t="shared" si="131"/>
        <v>140</v>
      </c>
      <c r="S339" s="328">
        <v>182</v>
      </c>
      <c r="T339" s="329">
        <f t="shared" si="138"/>
        <v>25480</v>
      </c>
      <c r="U339" s="328">
        <v>160</v>
      </c>
      <c r="V339" s="329">
        <f t="shared" si="139"/>
        <v>22400</v>
      </c>
      <c r="W339" s="329">
        <f t="shared" si="140"/>
        <v>47880</v>
      </c>
      <c r="X339" s="464"/>
    </row>
    <row r="340" spans="1:24" x14ac:dyDescent="0.25">
      <c r="A340" s="128" t="s">
        <v>647</v>
      </c>
      <c r="B340" s="117" t="s">
        <v>648</v>
      </c>
      <c r="C340" s="118" t="s">
        <v>243</v>
      </c>
      <c r="D340" s="119">
        <v>650</v>
      </c>
      <c r="E340" s="40">
        <v>182</v>
      </c>
      <c r="F340" s="35">
        <f t="shared" si="132"/>
        <v>118300</v>
      </c>
      <c r="G340" s="40">
        <v>120.28</v>
      </c>
      <c r="H340" s="35">
        <f t="shared" si="133"/>
        <v>78182</v>
      </c>
      <c r="I340" s="35">
        <f t="shared" si="134"/>
        <v>196482</v>
      </c>
      <c r="J340" s="441"/>
      <c r="K340" s="371"/>
      <c r="L340" s="328">
        <v>182</v>
      </c>
      <c r="M340" s="329">
        <f t="shared" si="135"/>
        <v>0</v>
      </c>
      <c r="N340" s="328">
        <v>120.28</v>
      </c>
      <c r="O340" s="329">
        <f t="shared" si="136"/>
        <v>0</v>
      </c>
      <c r="P340" s="329">
        <f t="shared" si="137"/>
        <v>0</v>
      </c>
      <c r="Q340" s="473"/>
      <c r="R340" s="327">
        <f t="shared" si="131"/>
        <v>650</v>
      </c>
      <c r="S340" s="328">
        <v>182</v>
      </c>
      <c r="T340" s="329">
        <f t="shared" si="138"/>
        <v>118300</v>
      </c>
      <c r="U340" s="328">
        <v>120.28</v>
      </c>
      <c r="V340" s="329">
        <f t="shared" si="139"/>
        <v>78182</v>
      </c>
      <c r="W340" s="329">
        <f t="shared" si="140"/>
        <v>196482</v>
      </c>
      <c r="X340" s="464"/>
    </row>
    <row r="341" spans="1:24" ht="28.5" x14ac:dyDescent="0.25">
      <c r="A341" s="128" t="s">
        <v>649</v>
      </c>
      <c r="B341" s="117" t="s">
        <v>650</v>
      </c>
      <c r="C341" s="118" t="s">
        <v>170</v>
      </c>
      <c r="D341" s="119">
        <v>78</v>
      </c>
      <c r="E341" s="40">
        <v>1865</v>
      </c>
      <c r="F341" s="35">
        <f t="shared" si="132"/>
        <v>145470</v>
      </c>
      <c r="G341" s="40">
        <v>6208.4</v>
      </c>
      <c r="H341" s="35">
        <f t="shared" si="133"/>
        <v>484255.19999999995</v>
      </c>
      <c r="I341" s="35">
        <f t="shared" si="134"/>
        <v>629725.19999999995</v>
      </c>
      <c r="J341" s="441"/>
      <c r="K341" s="371">
        <v>60</v>
      </c>
      <c r="L341" s="328">
        <v>1865</v>
      </c>
      <c r="M341" s="329">
        <f t="shared" si="135"/>
        <v>111900</v>
      </c>
      <c r="N341" s="328">
        <v>6208.4</v>
      </c>
      <c r="O341" s="329">
        <f t="shared" si="136"/>
        <v>372504</v>
      </c>
      <c r="P341" s="329">
        <f t="shared" si="137"/>
        <v>484404</v>
      </c>
      <c r="Q341" s="473"/>
      <c r="R341" s="327">
        <f t="shared" si="131"/>
        <v>18</v>
      </c>
      <c r="S341" s="328">
        <v>1865</v>
      </c>
      <c r="T341" s="329">
        <f t="shared" si="138"/>
        <v>33570</v>
      </c>
      <c r="U341" s="328">
        <v>6208.4</v>
      </c>
      <c r="V341" s="329">
        <f t="shared" si="139"/>
        <v>111751.2</v>
      </c>
      <c r="W341" s="329">
        <f t="shared" si="140"/>
        <v>145321.20000000001</v>
      </c>
      <c r="X341" s="464"/>
    </row>
    <row r="342" spans="1:24" x14ac:dyDescent="0.25">
      <c r="A342" s="128" t="s">
        <v>651</v>
      </c>
      <c r="B342" s="117" t="s">
        <v>652</v>
      </c>
      <c r="C342" s="118" t="s">
        <v>170</v>
      </c>
      <c r="D342" s="119">
        <v>14</v>
      </c>
      <c r="E342" s="40">
        <v>1865</v>
      </c>
      <c r="F342" s="35">
        <f t="shared" si="132"/>
        <v>26110</v>
      </c>
      <c r="G342" s="40">
        <v>18060.8</v>
      </c>
      <c r="H342" s="35">
        <f t="shared" si="133"/>
        <v>252851.19999999998</v>
      </c>
      <c r="I342" s="35">
        <f t="shared" si="134"/>
        <v>278961.19999999995</v>
      </c>
      <c r="J342" s="441"/>
      <c r="K342" s="371">
        <v>10</v>
      </c>
      <c r="L342" s="328">
        <v>1865</v>
      </c>
      <c r="M342" s="329">
        <f t="shared" si="135"/>
        <v>18650</v>
      </c>
      <c r="N342" s="328">
        <v>18060.8</v>
      </c>
      <c r="O342" s="329">
        <f t="shared" si="136"/>
        <v>180608</v>
      </c>
      <c r="P342" s="329">
        <f t="shared" si="137"/>
        <v>199258</v>
      </c>
      <c r="Q342" s="473"/>
      <c r="R342" s="327">
        <f t="shared" si="131"/>
        <v>4</v>
      </c>
      <c r="S342" s="328">
        <v>1865</v>
      </c>
      <c r="T342" s="329">
        <f t="shared" si="138"/>
        <v>7460</v>
      </c>
      <c r="U342" s="328">
        <v>18060.8</v>
      </c>
      <c r="V342" s="329">
        <f t="shared" si="139"/>
        <v>72243.199999999997</v>
      </c>
      <c r="W342" s="329">
        <f t="shared" si="140"/>
        <v>79703.199999999997</v>
      </c>
      <c r="X342" s="464"/>
    </row>
    <row r="343" spans="1:24" ht="28.5" x14ac:dyDescent="0.25">
      <c r="A343" s="128" t="s">
        <v>653</v>
      </c>
      <c r="B343" s="117" t="s">
        <v>654</v>
      </c>
      <c r="C343" s="118" t="s">
        <v>170</v>
      </c>
      <c r="D343" s="119">
        <v>42</v>
      </c>
      <c r="E343" s="40">
        <v>1865</v>
      </c>
      <c r="F343" s="35">
        <f t="shared" si="132"/>
        <v>78330</v>
      </c>
      <c r="G343" s="40">
        <v>8098.8</v>
      </c>
      <c r="H343" s="35">
        <f t="shared" si="133"/>
        <v>340149.60000000003</v>
      </c>
      <c r="I343" s="35">
        <f t="shared" si="134"/>
        <v>418479.60000000003</v>
      </c>
      <c r="J343" s="441"/>
      <c r="K343" s="371">
        <v>30</v>
      </c>
      <c r="L343" s="328">
        <v>1865</v>
      </c>
      <c r="M343" s="329">
        <f t="shared" si="135"/>
        <v>55950</v>
      </c>
      <c r="N343" s="328">
        <v>8098.8</v>
      </c>
      <c r="O343" s="329">
        <f t="shared" si="136"/>
        <v>242964</v>
      </c>
      <c r="P343" s="329">
        <f t="shared" si="137"/>
        <v>298914</v>
      </c>
      <c r="Q343" s="473"/>
      <c r="R343" s="327">
        <f t="shared" si="131"/>
        <v>12</v>
      </c>
      <c r="S343" s="328">
        <v>1865</v>
      </c>
      <c r="T343" s="329">
        <f t="shared" si="138"/>
        <v>22380</v>
      </c>
      <c r="U343" s="328">
        <v>8098.8</v>
      </c>
      <c r="V343" s="329">
        <f t="shared" si="139"/>
        <v>97185.600000000006</v>
      </c>
      <c r="W343" s="329">
        <f t="shared" si="140"/>
        <v>119565.6</v>
      </c>
      <c r="X343" s="464"/>
    </row>
    <row r="344" spans="1:24" ht="28.5" x14ac:dyDescent="0.25">
      <c r="A344" s="128" t="s">
        <v>655</v>
      </c>
      <c r="B344" s="117" t="s">
        <v>656</v>
      </c>
      <c r="C344" s="118" t="s">
        <v>170</v>
      </c>
      <c r="D344" s="119">
        <v>3</v>
      </c>
      <c r="E344" s="40">
        <v>1865</v>
      </c>
      <c r="F344" s="35">
        <f t="shared" si="132"/>
        <v>5595</v>
      </c>
      <c r="G344" s="40">
        <v>1424.6</v>
      </c>
      <c r="H344" s="35">
        <f t="shared" si="133"/>
        <v>4273.7999999999993</v>
      </c>
      <c r="I344" s="35">
        <f t="shared" si="134"/>
        <v>9868.7999999999993</v>
      </c>
      <c r="J344" s="441"/>
      <c r="K344" s="371"/>
      <c r="L344" s="328">
        <v>1865</v>
      </c>
      <c r="M344" s="329">
        <f t="shared" si="135"/>
        <v>0</v>
      </c>
      <c r="N344" s="328">
        <v>1424.6</v>
      </c>
      <c r="O344" s="329">
        <f t="shared" si="136"/>
        <v>0</v>
      </c>
      <c r="P344" s="329">
        <f t="shared" si="137"/>
        <v>0</v>
      </c>
      <c r="Q344" s="473"/>
      <c r="R344" s="327">
        <f t="shared" si="131"/>
        <v>3</v>
      </c>
      <c r="S344" s="328">
        <v>1865</v>
      </c>
      <c r="T344" s="329">
        <f t="shared" si="138"/>
        <v>5595</v>
      </c>
      <c r="U344" s="328">
        <v>1424.6</v>
      </c>
      <c r="V344" s="329">
        <f t="shared" si="139"/>
        <v>4273.7999999999993</v>
      </c>
      <c r="W344" s="329">
        <f t="shared" si="140"/>
        <v>9868.7999999999993</v>
      </c>
      <c r="X344" s="464"/>
    </row>
    <row r="345" spans="1:24" x14ac:dyDescent="0.25">
      <c r="A345" s="129" t="s">
        <v>657</v>
      </c>
      <c r="B345" s="117" t="s">
        <v>658</v>
      </c>
      <c r="C345" s="118" t="s">
        <v>243</v>
      </c>
      <c r="D345" s="119">
        <v>200</v>
      </c>
      <c r="E345" s="40">
        <v>162.44</v>
      </c>
      <c r="F345" s="35">
        <f t="shared" si="132"/>
        <v>32488</v>
      </c>
      <c r="G345" s="40">
        <v>112.476</v>
      </c>
      <c r="H345" s="35">
        <f t="shared" si="133"/>
        <v>22495.200000000001</v>
      </c>
      <c r="I345" s="35">
        <f>F345+H345</f>
        <v>54983.199999999997</v>
      </c>
      <c r="J345" s="441"/>
      <c r="K345" s="371"/>
      <c r="L345" s="328">
        <v>162.44</v>
      </c>
      <c r="M345" s="329">
        <f t="shared" si="135"/>
        <v>0</v>
      </c>
      <c r="N345" s="328">
        <v>112.476</v>
      </c>
      <c r="O345" s="329">
        <f t="shared" si="136"/>
        <v>0</v>
      </c>
      <c r="P345" s="329">
        <f>M345+O345</f>
        <v>0</v>
      </c>
      <c r="Q345" s="473"/>
      <c r="R345" s="327">
        <f t="shared" si="131"/>
        <v>200</v>
      </c>
      <c r="S345" s="328">
        <v>162.44</v>
      </c>
      <c r="T345" s="329">
        <f t="shared" si="138"/>
        <v>32488</v>
      </c>
      <c r="U345" s="328">
        <v>112.476</v>
      </c>
      <c r="V345" s="329">
        <f t="shared" si="139"/>
        <v>22495.200000000001</v>
      </c>
      <c r="W345" s="329">
        <f>T345+V345</f>
        <v>54983.199999999997</v>
      </c>
      <c r="X345" s="464"/>
    </row>
    <row r="346" spans="1:24" x14ac:dyDescent="0.25">
      <c r="A346" s="129" t="s">
        <v>659</v>
      </c>
      <c r="B346" s="117" t="s">
        <v>660</v>
      </c>
      <c r="C346" s="118" t="s">
        <v>243</v>
      </c>
      <c r="D346" s="119">
        <v>39</v>
      </c>
      <c r="E346" s="40">
        <v>196.5</v>
      </c>
      <c r="F346" s="35">
        <f t="shared" si="132"/>
        <v>7663.5</v>
      </c>
      <c r="G346" s="40">
        <v>271.98599999999999</v>
      </c>
      <c r="H346" s="35">
        <f t="shared" si="133"/>
        <v>10607.454</v>
      </c>
      <c r="I346" s="35">
        <f>F346+H346</f>
        <v>18270.953999999998</v>
      </c>
      <c r="J346" s="441"/>
      <c r="K346" s="371"/>
      <c r="L346" s="328">
        <v>196.5</v>
      </c>
      <c r="M346" s="329">
        <f t="shared" si="135"/>
        <v>0</v>
      </c>
      <c r="N346" s="328">
        <v>271.98599999999999</v>
      </c>
      <c r="O346" s="329">
        <f t="shared" si="136"/>
        <v>0</v>
      </c>
      <c r="P346" s="329">
        <f>M346+O346</f>
        <v>0</v>
      </c>
      <c r="Q346" s="473"/>
      <c r="R346" s="327">
        <f t="shared" si="131"/>
        <v>39</v>
      </c>
      <c r="S346" s="328">
        <v>196.5</v>
      </c>
      <c r="T346" s="329">
        <f t="shared" si="138"/>
        <v>7663.5</v>
      </c>
      <c r="U346" s="328">
        <v>271.98599999999999</v>
      </c>
      <c r="V346" s="329">
        <f t="shared" si="139"/>
        <v>10607.454</v>
      </c>
      <c r="W346" s="329">
        <f>T346+V346</f>
        <v>18270.953999999998</v>
      </c>
      <c r="X346" s="464"/>
    </row>
    <row r="347" spans="1:24" x14ac:dyDescent="0.25">
      <c r="A347" s="128" t="s">
        <v>661</v>
      </c>
      <c r="B347" s="117" t="s">
        <v>522</v>
      </c>
      <c r="C347" s="118" t="s">
        <v>243</v>
      </c>
      <c r="D347" s="119">
        <v>39</v>
      </c>
      <c r="E347" s="40">
        <v>838.4</v>
      </c>
      <c r="F347" s="35">
        <f t="shared" si="132"/>
        <v>32697.599999999999</v>
      </c>
      <c r="G347" s="40">
        <v>699.4</v>
      </c>
      <c r="H347" s="35">
        <f t="shared" si="133"/>
        <v>27276.6</v>
      </c>
      <c r="I347" s="35">
        <f t="shared" ref="I347:I365" si="141">E347*D347+G347*D347</f>
        <v>59974.2</v>
      </c>
      <c r="J347" s="441"/>
      <c r="K347" s="371"/>
      <c r="L347" s="328">
        <v>838.4</v>
      </c>
      <c r="M347" s="329">
        <f t="shared" si="135"/>
        <v>0</v>
      </c>
      <c r="N347" s="328">
        <v>699.4</v>
      </c>
      <c r="O347" s="329">
        <f t="shared" si="136"/>
        <v>0</v>
      </c>
      <c r="P347" s="329">
        <f t="shared" ref="P347:P365" si="142">L347*K347+N347*K347</f>
        <v>0</v>
      </c>
      <c r="Q347" s="473"/>
      <c r="R347" s="327">
        <f t="shared" si="131"/>
        <v>39</v>
      </c>
      <c r="S347" s="328">
        <v>838.4</v>
      </c>
      <c r="T347" s="329">
        <f t="shared" si="138"/>
        <v>32697.599999999999</v>
      </c>
      <c r="U347" s="328">
        <v>699.4</v>
      </c>
      <c r="V347" s="329">
        <f t="shared" si="139"/>
        <v>27276.6</v>
      </c>
      <c r="W347" s="329">
        <f t="shared" ref="W347:W365" si="143">S347*R347+U347*R347</f>
        <v>59974.2</v>
      </c>
      <c r="X347" s="464"/>
    </row>
    <row r="348" spans="1:24" ht="28.5" x14ac:dyDescent="0.25">
      <c r="A348" s="128" t="s">
        <v>662</v>
      </c>
      <c r="B348" s="117" t="s">
        <v>663</v>
      </c>
      <c r="C348" s="118" t="s">
        <v>170</v>
      </c>
      <c r="D348" s="119">
        <v>23</v>
      </c>
      <c r="E348" s="40">
        <v>655.01</v>
      </c>
      <c r="F348" s="35">
        <f t="shared" si="132"/>
        <v>15065.23</v>
      </c>
      <c r="G348" s="40">
        <v>626.61</v>
      </c>
      <c r="H348" s="35">
        <f t="shared" si="133"/>
        <v>14412.03</v>
      </c>
      <c r="I348" s="35">
        <f t="shared" si="141"/>
        <v>29477.260000000002</v>
      </c>
      <c r="J348" s="441"/>
      <c r="K348" s="371"/>
      <c r="L348" s="328">
        <v>655.01</v>
      </c>
      <c r="M348" s="329">
        <f t="shared" si="135"/>
        <v>0</v>
      </c>
      <c r="N348" s="328">
        <v>626.61</v>
      </c>
      <c r="O348" s="329">
        <f t="shared" si="136"/>
        <v>0</v>
      </c>
      <c r="P348" s="329">
        <f t="shared" si="142"/>
        <v>0</v>
      </c>
      <c r="Q348" s="473"/>
      <c r="R348" s="327">
        <f t="shared" si="131"/>
        <v>23</v>
      </c>
      <c r="S348" s="328">
        <v>655.01</v>
      </c>
      <c r="T348" s="329">
        <f t="shared" si="138"/>
        <v>15065.23</v>
      </c>
      <c r="U348" s="328">
        <v>626.61</v>
      </c>
      <c r="V348" s="329">
        <f t="shared" si="139"/>
        <v>14412.03</v>
      </c>
      <c r="W348" s="329">
        <f t="shared" si="143"/>
        <v>29477.260000000002</v>
      </c>
      <c r="X348" s="464"/>
    </row>
    <row r="349" spans="1:24" ht="28.5" x14ac:dyDescent="0.25">
      <c r="A349" s="128" t="s">
        <v>664</v>
      </c>
      <c r="B349" s="117" t="s">
        <v>665</v>
      </c>
      <c r="C349" s="118" t="s">
        <v>170</v>
      </c>
      <c r="D349" s="119">
        <v>9</v>
      </c>
      <c r="E349" s="40">
        <v>655.01</v>
      </c>
      <c r="F349" s="35">
        <f t="shared" si="132"/>
        <v>5895.09</v>
      </c>
      <c r="G349" s="40">
        <v>483.6</v>
      </c>
      <c r="H349" s="35">
        <f t="shared" si="133"/>
        <v>4352.4000000000005</v>
      </c>
      <c r="I349" s="35">
        <f t="shared" si="141"/>
        <v>10247.490000000002</v>
      </c>
      <c r="J349" s="441"/>
      <c r="K349" s="371"/>
      <c r="L349" s="328">
        <v>655.01</v>
      </c>
      <c r="M349" s="329">
        <f t="shared" si="135"/>
        <v>0</v>
      </c>
      <c r="N349" s="328">
        <v>483.6</v>
      </c>
      <c r="O349" s="329">
        <f t="shared" si="136"/>
        <v>0</v>
      </c>
      <c r="P349" s="329">
        <f t="shared" si="142"/>
        <v>0</v>
      </c>
      <c r="Q349" s="473"/>
      <c r="R349" s="327">
        <f t="shared" si="131"/>
        <v>9</v>
      </c>
      <c r="S349" s="328">
        <v>655.01</v>
      </c>
      <c r="T349" s="329">
        <f t="shared" si="138"/>
        <v>5895.09</v>
      </c>
      <c r="U349" s="328">
        <v>483.6</v>
      </c>
      <c r="V349" s="329">
        <f t="shared" si="139"/>
        <v>4352.4000000000005</v>
      </c>
      <c r="W349" s="329">
        <f t="shared" si="143"/>
        <v>10247.490000000002</v>
      </c>
      <c r="X349" s="464"/>
    </row>
    <row r="350" spans="1:24" ht="28.5" x14ac:dyDescent="0.25">
      <c r="A350" s="128" t="s">
        <v>666</v>
      </c>
      <c r="B350" s="117" t="s">
        <v>667</v>
      </c>
      <c r="C350" s="118" t="s">
        <v>170</v>
      </c>
      <c r="D350" s="119">
        <v>10</v>
      </c>
      <c r="E350" s="40">
        <v>655</v>
      </c>
      <c r="F350" s="35">
        <f t="shared" si="132"/>
        <v>6550</v>
      </c>
      <c r="G350" s="40">
        <v>315.89999999999998</v>
      </c>
      <c r="H350" s="35">
        <f t="shared" si="133"/>
        <v>3159</v>
      </c>
      <c r="I350" s="35">
        <f t="shared" si="141"/>
        <v>9709</v>
      </c>
      <c r="J350" s="441"/>
      <c r="K350" s="371"/>
      <c r="L350" s="328">
        <v>655</v>
      </c>
      <c r="M350" s="329">
        <f t="shared" si="135"/>
        <v>0</v>
      </c>
      <c r="N350" s="328">
        <v>315.89999999999998</v>
      </c>
      <c r="O350" s="329">
        <f t="shared" si="136"/>
        <v>0</v>
      </c>
      <c r="P350" s="329">
        <f t="shared" si="142"/>
        <v>0</v>
      </c>
      <c r="Q350" s="473"/>
      <c r="R350" s="327">
        <f t="shared" si="131"/>
        <v>10</v>
      </c>
      <c r="S350" s="328">
        <v>655</v>
      </c>
      <c r="T350" s="329">
        <f t="shared" si="138"/>
        <v>6550</v>
      </c>
      <c r="U350" s="328">
        <v>315.89999999999998</v>
      </c>
      <c r="V350" s="329">
        <f t="shared" si="139"/>
        <v>3159</v>
      </c>
      <c r="W350" s="329">
        <f t="shared" si="143"/>
        <v>9709</v>
      </c>
      <c r="X350" s="464"/>
    </row>
    <row r="351" spans="1:24" ht="28.5" x14ac:dyDescent="0.25">
      <c r="A351" s="128" t="s">
        <v>668</v>
      </c>
      <c r="B351" s="117" t="s">
        <v>669</v>
      </c>
      <c r="C351" s="118" t="s">
        <v>170</v>
      </c>
      <c r="D351" s="119">
        <v>4</v>
      </c>
      <c r="E351" s="40">
        <v>655</v>
      </c>
      <c r="F351" s="35">
        <f t="shared" si="132"/>
        <v>2620</v>
      </c>
      <c r="G351" s="40">
        <v>630.5</v>
      </c>
      <c r="H351" s="35">
        <f t="shared" si="133"/>
        <v>2522</v>
      </c>
      <c r="I351" s="35">
        <f t="shared" si="141"/>
        <v>5142</v>
      </c>
      <c r="J351" s="441"/>
      <c r="K351" s="371"/>
      <c r="L351" s="328">
        <v>655</v>
      </c>
      <c r="M351" s="329">
        <f t="shared" si="135"/>
        <v>0</v>
      </c>
      <c r="N351" s="328">
        <v>630.5</v>
      </c>
      <c r="O351" s="329">
        <f t="shared" si="136"/>
        <v>0</v>
      </c>
      <c r="P351" s="329">
        <f t="shared" si="142"/>
        <v>0</v>
      </c>
      <c r="Q351" s="473"/>
      <c r="R351" s="327">
        <f t="shared" si="131"/>
        <v>4</v>
      </c>
      <c r="S351" s="328">
        <v>655</v>
      </c>
      <c r="T351" s="329">
        <f t="shared" si="138"/>
        <v>2620</v>
      </c>
      <c r="U351" s="328">
        <v>630.5</v>
      </c>
      <c r="V351" s="329">
        <f t="shared" si="139"/>
        <v>2522</v>
      </c>
      <c r="W351" s="329">
        <f t="shared" si="143"/>
        <v>5142</v>
      </c>
      <c r="X351" s="464"/>
    </row>
    <row r="352" spans="1:24" x14ac:dyDescent="0.25">
      <c r="A352" s="128" t="s">
        <v>670</v>
      </c>
      <c r="B352" s="117" t="s">
        <v>671</v>
      </c>
      <c r="C352" s="118" t="s">
        <v>170</v>
      </c>
      <c r="D352" s="119">
        <v>38</v>
      </c>
      <c r="E352" s="40">
        <v>655</v>
      </c>
      <c r="F352" s="35">
        <f t="shared" si="132"/>
        <v>24890</v>
      </c>
      <c r="G352" s="40">
        <v>767</v>
      </c>
      <c r="H352" s="35">
        <f t="shared" si="133"/>
        <v>29146</v>
      </c>
      <c r="I352" s="35">
        <f t="shared" si="141"/>
        <v>54036</v>
      </c>
      <c r="J352" s="441"/>
      <c r="K352" s="371"/>
      <c r="L352" s="328">
        <v>655</v>
      </c>
      <c r="M352" s="329">
        <f t="shared" si="135"/>
        <v>0</v>
      </c>
      <c r="N352" s="328">
        <v>767</v>
      </c>
      <c r="O352" s="329">
        <f t="shared" si="136"/>
        <v>0</v>
      </c>
      <c r="P352" s="329">
        <f t="shared" si="142"/>
        <v>0</v>
      </c>
      <c r="Q352" s="473"/>
      <c r="R352" s="327">
        <f t="shared" si="131"/>
        <v>38</v>
      </c>
      <c r="S352" s="328">
        <v>655</v>
      </c>
      <c r="T352" s="329">
        <f t="shared" si="138"/>
        <v>24890</v>
      </c>
      <c r="U352" s="328">
        <v>767</v>
      </c>
      <c r="V352" s="329">
        <f t="shared" si="139"/>
        <v>29146</v>
      </c>
      <c r="W352" s="329">
        <f t="shared" si="143"/>
        <v>54036</v>
      </c>
      <c r="X352" s="464"/>
    </row>
    <row r="353" spans="1:24" ht="28.5" x14ac:dyDescent="0.25">
      <c r="A353" s="129" t="s">
        <v>672</v>
      </c>
      <c r="B353" s="117" t="s">
        <v>622</v>
      </c>
      <c r="C353" s="118" t="s">
        <v>170</v>
      </c>
      <c r="D353" s="119">
        <v>8</v>
      </c>
      <c r="E353" s="40">
        <v>1048</v>
      </c>
      <c r="F353" s="35">
        <f t="shared" si="132"/>
        <v>8384</v>
      </c>
      <c r="G353" s="40">
        <v>1383.1610000000001</v>
      </c>
      <c r="H353" s="35">
        <f t="shared" si="133"/>
        <v>11065.288</v>
      </c>
      <c r="I353" s="35">
        <f t="shared" si="141"/>
        <v>19449.288</v>
      </c>
      <c r="J353" s="441"/>
      <c r="K353" s="371"/>
      <c r="L353" s="328">
        <v>1048</v>
      </c>
      <c r="M353" s="329">
        <f t="shared" si="135"/>
        <v>0</v>
      </c>
      <c r="N353" s="328">
        <v>1383.1610000000001</v>
      </c>
      <c r="O353" s="329">
        <f t="shared" si="136"/>
        <v>0</v>
      </c>
      <c r="P353" s="329">
        <f t="shared" si="142"/>
        <v>0</v>
      </c>
      <c r="Q353" s="473"/>
      <c r="R353" s="327">
        <f t="shared" si="131"/>
        <v>8</v>
      </c>
      <c r="S353" s="328">
        <v>1048</v>
      </c>
      <c r="T353" s="329">
        <f t="shared" si="138"/>
        <v>8384</v>
      </c>
      <c r="U353" s="328">
        <v>1383.1610000000001</v>
      </c>
      <c r="V353" s="329">
        <f t="shared" si="139"/>
        <v>11065.288</v>
      </c>
      <c r="W353" s="329">
        <f t="shared" si="143"/>
        <v>19449.288</v>
      </c>
      <c r="X353" s="464"/>
    </row>
    <row r="354" spans="1:24" ht="28.5" x14ac:dyDescent="0.25">
      <c r="A354" s="128" t="s">
        <v>673</v>
      </c>
      <c r="B354" s="117" t="s">
        <v>674</v>
      </c>
      <c r="C354" s="118" t="s">
        <v>243</v>
      </c>
      <c r="D354" s="119">
        <v>1000</v>
      </c>
      <c r="E354" s="40">
        <v>45.85</v>
      </c>
      <c r="F354" s="35">
        <f t="shared" si="132"/>
        <v>45850</v>
      </c>
      <c r="G354" s="40">
        <v>28.08</v>
      </c>
      <c r="H354" s="35">
        <f t="shared" si="133"/>
        <v>28080</v>
      </c>
      <c r="I354" s="35">
        <f t="shared" si="141"/>
        <v>73930</v>
      </c>
      <c r="J354" s="441"/>
      <c r="K354" s="371"/>
      <c r="L354" s="328">
        <v>45.85</v>
      </c>
      <c r="M354" s="329">
        <f t="shared" si="135"/>
        <v>0</v>
      </c>
      <c r="N354" s="328">
        <v>28.08</v>
      </c>
      <c r="O354" s="329">
        <f t="shared" si="136"/>
        <v>0</v>
      </c>
      <c r="P354" s="329">
        <f t="shared" si="142"/>
        <v>0</v>
      </c>
      <c r="Q354" s="473"/>
      <c r="R354" s="327">
        <f t="shared" si="131"/>
        <v>1000</v>
      </c>
      <c r="S354" s="328">
        <v>45.85</v>
      </c>
      <c r="T354" s="329">
        <f t="shared" si="138"/>
        <v>45850</v>
      </c>
      <c r="U354" s="328">
        <v>28.08</v>
      </c>
      <c r="V354" s="329">
        <f t="shared" si="139"/>
        <v>28080</v>
      </c>
      <c r="W354" s="329">
        <f t="shared" si="143"/>
        <v>73930</v>
      </c>
      <c r="X354" s="464"/>
    </row>
    <row r="355" spans="1:24" x14ac:dyDescent="0.25">
      <c r="A355" s="128" t="s">
        <v>675</v>
      </c>
      <c r="B355" s="122" t="s">
        <v>676</v>
      </c>
      <c r="C355" s="50" t="s">
        <v>170</v>
      </c>
      <c r="D355" s="51">
        <v>2</v>
      </c>
      <c r="E355" s="40">
        <v>393</v>
      </c>
      <c r="F355" s="35">
        <f t="shared" si="132"/>
        <v>786</v>
      </c>
      <c r="G355" s="40">
        <v>2175.58</v>
      </c>
      <c r="H355" s="35">
        <f t="shared" si="133"/>
        <v>4351.16</v>
      </c>
      <c r="I355" s="35">
        <f t="shared" si="141"/>
        <v>5137.16</v>
      </c>
      <c r="J355" s="441"/>
      <c r="K355" s="334"/>
      <c r="L355" s="328">
        <v>393</v>
      </c>
      <c r="M355" s="329">
        <f t="shared" si="135"/>
        <v>0</v>
      </c>
      <c r="N355" s="328">
        <v>2175.58</v>
      </c>
      <c r="O355" s="329">
        <f t="shared" si="136"/>
        <v>0</v>
      </c>
      <c r="P355" s="329">
        <f t="shared" si="142"/>
        <v>0</v>
      </c>
      <c r="Q355" s="473"/>
      <c r="R355" s="327">
        <f t="shared" si="131"/>
        <v>2</v>
      </c>
      <c r="S355" s="328">
        <v>393</v>
      </c>
      <c r="T355" s="329">
        <f t="shared" si="138"/>
        <v>786</v>
      </c>
      <c r="U355" s="328">
        <v>2175.58</v>
      </c>
      <c r="V355" s="329">
        <f t="shared" si="139"/>
        <v>4351.16</v>
      </c>
      <c r="W355" s="329">
        <f t="shared" si="143"/>
        <v>5137.16</v>
      </c>
      <c r="X355" s="464"/>
    </row>
    <row r="356" spans="1:24" x14ac:dyDescent="0.25">
      <c r="A356" s="128" t="s">
        <v>677</v>
      </c>
      <c r="B356" s="122" t="s">
        <v>557</v>
      </c>
      <c r="C356" s="50" t="s">
        <v>170</v>
      </c>
      <c r="D356" s="51">
        <v>7</v>
      </c>
      <c r="E356" s="40">
        <v>393</v>
      </c>
      <c r="F356" s="35">
        <f t="shared" si="132"/>
        <v>2751</v>
      </c>
      <c r="G356" s="40">
        <v>194.8</v>
      </c>
      <c r="H356" s="35">
        <f t="shared" si="133"/>
        <v>1363.6000000000001</v>
      </c>
      <c r="I356" s="35">
        <f t="shared" si="141"/>
        <v>4114.6000000000004</v>
      </c>
      <c r="J356" s="441"/>
      <c r="K356" s="334"/>
      <c r="L356" s="328">
        <v>393</v>
      </c>
      <c r="M356" s="329">
        <f t="shared" si="135"/>
        <v>0</v>
      </c>
      <c r="N356" s="328">
        <v>194.8</v>
      </c>
      <c r="O356" s="329">
        <f t="shared" si="136"/>
        <v>0</v>
      </c>
      <c r="P356" s="329">
        <f t="shared" si="142"/>
        <v>0</v>
      </c>
      <c r="Q356" s="473"/>
      <c r="R356" s="327">
        <f t="shared" si="131"/>
        <v>7</v>
      </c>
      <c r="S356" s="328">
        <v>393</v>
      </c>
      <c r="T356" s="329">
        <f t="shared" si="138"/>
        <v>2751</v>
      </c>
      <c r="U356" s="328">
        <v>194.8</v>
      </c>
      <c r="V356" s="329">
        <f t="shared" si="139"/>
        <v>1363.6000000000001</v>
      </c>
      <c r="W356" s="329">
        <f t="shared" si="143"/>
        <v>4114.6000000000004</v>
      </c>
      <c r="X356" s="464"/>
    </row>
    <row r="357" spans="1:24" x14ac:dyDescent="0.25">
      <c r="A357" s="128" t="s">
        <v>678</v>
      </c>
      <c r="B357" s="122" t="s">
        <v>563</v>
      </c>
      <c r="C357" s="50" t="s">
        <v>170</v>
      </c>
      <c r="D357" s="51">
        <v>104</v>
      </c>
      <c r="E357" s="40">
        <v>0</v>
      </c>
      <c r="F357" s="35">
        <f t="shared" si="132"/>
        <v>0</v>
      </c>
      <c r="G357" s="40">
        <v>5.82</v>
      </c>
      <c r="H357" s="35">
        <f t="shared" si="133"/>
        <v>605.28</v>
      </c>
      <c r="I357" s="35">
        <f t="shared" si="141"/>
        <v>605.28</v>
      </c>
      <c r="J357" s="441"/>
      <c r="K357" s="334"/>
      <c r="L357" s="328">
        <v>0</v>
      </c>
      <c r="M357" s="329">
        <f t="shared" si="135"/>
        <v>0</v>
      </c>
      <c r="N357" s="328">
        <v>5.82</v>
      </c>
      <c r="O357" s="329">
        <f t="shared" si="136"/>
        <v>0</v>
      </c>
      <c r="P357" s="329">
        <f t="shared" si="142"/>
        <v>0</v>
      </c>
      <c r="Q357" s="473"/>
      <c r="R357" s="327">
        <f t="shared" si="131"/>
        <v>104</v>
      </c>
      <c r="S357" s="328">
        <v>0</v>
      </c>
      <c r="T357" s="329">
        <f t="shared" si="138"/>
        <v>0</v>
      </c>
      <c r="U357" s="328">
        <v>5.82</v>
      </c>
      <c r="V357" s="329">
        <f t="shared" si="139"/>
        <v>605.28</v>
      </c>
      <c r="W357" s="329">
        <f t="shared" si="143"/>
        <v>605.28</v>
      </c>
      <c r="X357" s="464"/>
    </row>
    <row r="358" spans="1:24" x14ac:dyDescent="0.25">
      <c r="A358" s="128" t="s">
        <v>679</v>
      </c>
      <c r="B358" s="122" t="s">
        <v>561</v>
      </c>
      <c r="C358" s="50" t="s">
        <v>170</v>
      </c>
      <c r="D358" s="51">
        <v>104</v>
      </c>
      <c r="E358" s="40">
        <v>0</v>
      </c>
      <c r="F358" s="35">
        <f t="shared" si="132"/>
        <v>0</v>
      </c>
      <c r="G358" s="40">
        <v>3.98</v>
      </c>
      <c r="H358" s="35">
        <f t="shared" si="133"/>
        <v>413.92</v>
      </c>
      <c r="I358" s="35">
        <f t="shared" si="141"/>
        <v>413.92</v>
      </c>
      <c r="J358" s="441"/>
      <c r="K358" s="334"/>
      <c r="L358" s="328">
        <v>0</v>
      </c>
      <c r="M358" s="329">
        <f t="shared" si="135"/>
        <v>0</v>
      </c>
      <c r="N358" s="328">
        <v>3.98</v>
      </c>
      <c r="O358" s="329">
        <f t="shared" si="136"/>
        <v>0</v>
      </c>
      <c r="P358" s="329">
        <f t="shared" si="142"/>
        <v>0</v>
      </c>
      <c r="Q358" s="473"/>
      <c r="R358" s="327">
        <f t="shared" si="131"/>
        <v>104</v>
      </c>
      <c r="S358" s="328">
        <v>0</v>
      </c>
      <c r="T358" s="329">
        <f t="shared" si="138"/>
        <v>0</v>
      </c>
      <c r="U358" s="328">
        <v>3.98</v>
      </c>
      <c r="V358" s="329">
        <f t="shared" si="139"/>
        <v>413.92</v>
      </c>
      <c r="W358" s="329">
        <f t="shared" si="143"/>
        <v>413.92</v>
      </c>
      <c r="X358" s="464"/>
    </row>
    <row r="359" spans="1:24" x14ac:dyDescent="0.25">
      <c r="A359" s="128" t="s">
        <v>680</v>
      </c>
      <c r="B359" s="122" t="s">
        <v>681</v>
      </c>
      <c r="C359" s="50" t="s">
        <v>170</v>
      </c>
      <c r="D359" s="51">
        <v>52</v>
      </c>
      <c r="E359" s="40">
        <v>32.74</v>
      </c>
      <c r="F359" s="35">
        <f t="shared" si="132"/>
        <v>1702.48</v>
      </c>
      <c r="G359" s="40">
        <v>102.06</v>
      </c>
      <c r="H359" s="35">
        <f t="shared" si="133"/>
        <v>5307.12</v>
      </c>
      <c r="I359" s="35">
        <f t="shared" si="141"/>
        <v>7009.6</v>
      </c>
      <c r="J359" s="441"/>
      <c r="K359" s="334"/>
      <c r="L359" s="328">
        <v>32.74</v>
      </c>
      <c r="M359" s="329">
        <f t="shared" si="135"/>
        <v>0</v>
      </c>
      <c r="N359" s="328">
        <v>102.06</v>
      </c>
      <c r="O359" s="329">
        <f t="shared" si="136"/>
        <v>0</v>
      </c>
      <c r="P359" s="329">
        <f t="shared" si="142"/>
        <v>0</v>
      </c>
      <c r="Q359" s="473"/>
      <c r="R359" s="327">
        <f t="shared" si="131"/>
        <v>52</v>
      </c>
      <c r="S359" s="328">
        <v>32.74</v>
      </c>
      <c r="T359" s="329">
        <f t="shared" si="138"/>
        <v>1702.48</v>
      </c>
      <c r="U359" s="328">
        <v>102.06</v>
      </c>
      <c r="V359" s="329">
        <f t="shared" si="139"/>
        <v>5307.12</v>
      </c>
      <c r="W359" s="329">
        <f t="shared" si="143"/>
        <v>7009.6</v>
      </c>
      <c r="X359" s="464"/>
    </row>
    <row r="360" spans="1:24" ht="28.5" x14ac:dyDescent="0.25">
      <c r="A360" s="128" t="s">
        <v>682</v>
      </c>
      <c r="B360" s="122" t="s">
        <v>683</v>
      </c>
      <c r="C360" s="50" t="s">
        <v>170</v>
      </c>
      <c r="D360" s="51">
        <v>62</v>
      </c>
      <c r="E360" s="40">
        <v>0</v>
      </c>
      <c r="F360" s="35">
        <f t="shared" si="132"/>
        <v>0</v>
      </c>
      <c r="G360" s="40">
        <v>6.49</v>
      </c>
      <c r="H360" s="35">
        <f t="shared" si="133"/>
        <v>402.38</v>
      </c>
      <c r="I360" s="35">
        <f t="shared" si="141"/>
        <v>402.38</v>
      </c>
      <c r="J360" s="441"/>
      <c r="K360" s="334"/>
      <c r="L360" s="328">
        <v>0</v>
      </c>
      <c r="M360" s="329">
        <f t="shared" si="135"/>
        <v>0</v>
      </c>
      <c r="N360" s="328">
        <v>6.49</v>
      </c>
      <c r="O360" s="329">
        <f t="shared" si="136"/>
        <v>0</v>
      </c>
      <c r="P360" s="329">
        <f t="shared" si="142"/>
        <v>0</v>
      </c>
      <c r="Q360" s="473"/>
      <c r="R360" s="327">
        <f t="shared" si="131"/>
        <v>62</v>
      </c>
      <c r="S360" s="328">
        <v>0</v>
      </c>
      <c r="T360" s="329">
        <f t="shared" si="138"/>
        <v>0</v>
      </c>
      <c r="U360" s="328">
        <v>6.49</v>
      </c>
      <c r="V360" s="329">
        <f t="shared" si="139"/>
        <v>402.38</v>
      </c>
      <c r="W360" s="329">
        <f t="shared" si="143"/>
        <v>402.38</v>
      </c>
      <c r="X360" s="464"/>
    </row>
    <row r="361" spans="1:24" x14ac:dyDescent="0.25">
      <c r="A361" s="128" t="s">
        <v>684</v>
      </c>
      <c r="B361" s="122" t="s">
        <v>685</v>
      </c>
      <c r="C361" s="50" t="s">
        <v>170</v>
      </c>
      <c r="D361" s="51">
        <v>62</v>
      </c>
      <c r="E361" s="40">
        <v>0</v>
      </c>
      <c r="F361" s="35">
        <f t="shared" si="132"/>
        <v>0</v>
      </c>
      <c r="G361" s="40">
        <v>2.95</v>
      </c>
      <c r="H361" s="35">
        <f t="shared" si="133"/>
        <v>182.9</v>
      </c>
      <c r="I361" s="35">
        <f t="shared" si="141"/>
        <v>182.9</v>
      </c>
      <c r="J361" s="441"/>
      <c r="K361" s="334"/>
      <c r="L361" s="328">
        <v>0</v>
      </c>
      <c r="M361" s="329">
        <f t="shared" si="135"/>
        <v>0</v>
      </c>
      <c r="N361" s="328">
        <v>2.95</v>
      </c>
      <c r="O361" s="329">
        <f t="shared" si="136"/>
        <v>0</v>
      </c>
      <c r="P361" s="329">
        <f t="shared" si="142"/>
        <v>0</v>
      </c>
      <c r="Q361" s="473"/>
      <c r="R361" s="327">
        <f t="shared" si="131"/>
        <v>62</v>
      </c>
      <c r="S361" s="328">
        <v>0</v>
      </c>
      <c r="T361" s="329">
        <f t="shared" si="138"/>
        <v>0</v>
      </c>
      <c r="U361" s="328">
        <v>2.95</v>
      </c>
      <c r="V361" s="329">
        <f t="shared" si="139"/>
        <v>182.9</v>
      </c>
      <c r="W361" s="329">
        <f t="shared" si="143"/>
        <v>182.9</v>
      </c>
      <c r="X361" s="464"/>
    </row>
    <row r="362" spans="1:24" x14ac:dyDescent="0.25">
      <c r="A362" s="128" t="s">
        <v>686</v>
      </c>
      <c r="B362" s="122" t="s">
        <v>291</v>
      </c>
      <c r="C362" s="50" t="s">
        <v>170</v>
      </c>
      <c r="D362" s="51">
        <v>62</v>
      </c>
      <c r="E362" s="40">
        <v>0</v>
      </c>
      <c r="F362" s="35">
        <f t="shared" si="132"/>
        <v>0</v>
      </c>
      <c r="G362" s="40">
        <v>2</v>
      </c>
      <c r="H362" s="35">
        <f t="shared" si="133"/>
        <v>124</v>
      </c>
      <c r="I362" s="35">
        <f t="shared" si="141"/>
        <v>124</v>
      </c>
      <c r="J362" s="441"/>
      <c r="K362" s="334"/>
      <c r="L362" s="328">
        <v>0</v>
      </c>
      <c r="M362" s="329">
        <f t="shared" si="135"/>
        <v>0</v>
      </c>
      <c r="N362" s="328">
        <v>2</v>
      </c>
      <c r="O362" s="329">
        <f t="shared" si="136"/>
        <v>0</v>
      </c>
      <c r="P362" s="329">
        <f t="shared" si="142"/>
        <v>0</v>
      </c>
      <c r="Q362" s="473"/>
      <c r="R362" s="327">
        <f t="shared" si="131"/>
        <v>62</v>
      </c>
      <c r="S362" s="328">
        <v>0</v>
      </c>
      <c r="T362" s="329">
        <f t="shared" si="138"/>
        <v>0</v>
      </c>
      <c r="U362" s="328">
        <v>2</v>
      </c>
      <c r="V362" s="329">
        <f t="shared" si="139"/>
        <v>124</v>
      </c>
      <c r="W362" s="329">
        <f t="shared" si="143"/>
        <v>124</v>
      </c>
      <c r="X362" s="464"/>
    </row>
    <row r="363" spans="1:24" x14ac:dyDescent="0.25">
      <c r="A363" s="128" t="s">
        <v>687</v>
      </c>
      <c r="B363" s="122" t="s">
        <v>620</v>
      </c>
      <c r="C363" s="50" t="s">
        <v>170</v>
      </c>
      <c r="D363" s="51">
        <v>54</v>
      </c>
      <c r="E363" s="40">
        <v>262.01</v>
      </c>
      <c r="F363" s="35">
        <f t="shared" si="132"/>
        <v>14148.539999999999</v>
      </c>
      <c r="G363" s="40">
        <v>151.35</v>
      </c>
      <c r="H363" s="35">
        <f t="shared" si="133"/>
        <v>8172.9</v>
      </c>
      <c r="I363" s="35">
        <f t="shared" si="141"/>
        <v>22321.439999999999</v>
      </c>
      <c r="J363" s="441"/>
      <c r="K363" s="334"/>
      <c r="L363" s="328">
        <v>262.01</v>
      </c>
      <c r="M363" s="329">
        <f t="shared" si="135"/>
        <v>0</v>
      </c>
      <c r="N363" s="328">
        <v>151.35</v>
      </c>
      <c r="O363" s="329">
        <f t="shared" si="136"/>
        <v>0</v>
      </c>
      <c r="P363" s="329">
        <f t="shared" si="142"/>
        <v>0</v>
      </c>
      <c r="Q363" s="473"/>
      <c r="R363" s="327">
        <f t="shared" si="131"/>
        <v>54</v>
      </c>
      <c r="S363" s="328">
        <v>262.01</v>
      </c>
      <c r="T363" s="329">
        <f t="shared" si="138"/>
        <v>14148.539999999999</v>
      </c>
      <c r="U363" s="328">
        <v>151.35</v>
      </c>
      <c r="V363" s="329">
        <f t="shared" si="139"/>
        <v>8172.9</v>
      </c>
      <c r="W363" s="329">
        <f t="shared" si="143"/>
        <v>22321.439999999999</v>
      </c>
      <c r="X363" s="464"/>
    </row>
    <row r="364" spans="1:24" x14ac:dyDescent="0.25">
      <c r="A364" s="128" t="s">
        <v>688</v>
      </c>
      <c r="B364" s="122" t="s">
        <v>543</v>
      </c>
      <c r="C364" s="50" t="s">
        <v>170</v>
      </c>
      <c r="D364" s="51">
        <v>1600</v>
      </c>
      <c r="E364" s="40">
        <v>13.1</v>
      </c>
      <c r="F364" s="35">
        <f t="shared" si="132"/>
        <v>20960</v>
      </c>
      <c r="G364" s="40">
        <v>31.71</v>
      </c>
      <c r="H364" s="35">
        <f t="shared" si="133"/>
        <v>50736</v>
      </c>
      <c r="I364" s="35">
        <f t="shared" si="141"/>
        <v>71696</v>
      </c>
      <c r="J364" s="441"/>
      <c r="K364" s="334"/>
      <c r="L364" s="328">
        <v>13.1</v>
      </c>
      <c r="M364" s="329">
        <f t="shared" si="135"/>
        <v>0</v>
      </c>
      <c r="N364" s="328">
        <v>31.71</v>
      </c>
      <c r="O364" s="329">
        <f t="shared" si="136"/>
        <v>0</v>
      </c>
      <c r="P364" s="329">
        <f t="shared" si="142"/>
        <v>0</v>
      </c>
      <c r="Q364" s="473"/>
      <c r="R364" s="327">
        <f t="shared" si="131"/>
        <v>1600</v>
      </c>
      <c r="S364" s="328">
        <v>13.1</v>
      </c>
      <c r="T364" s="329">
        <f t="shared" si="138"/>
        <v>20960</v>
      </c>
      <c r="U364" s="328">
        <v>31.71</v>
      </c>
      <c r="V364" s="329">
        <f t="shared" si="139"/>
        <v>50736</v>
      </c>
      <c r="W364" s="329">
        <f t="shared" si="143"/>
        <v>71696</v>
      </c>
      <c r="X364" s="464"/>
    </row>
    <row r="365" spans="1:24" x14ac:dyDescent="0.25">
      <c r="A365" s="128" t="s">
        <v>689</v>
      </c>
      <c r="B365" s="117" t="s">
        <v>348</v>
      </c>
      <c r="C365" s="118" t="s">
        <v>170</v>
      </c>
      <c r="D365" s="119">
        <v>400</v>
      </c>
      <c r="E365" s="40">
        <v>0</v>
      </c>
      <c r="F365" s="35">
        <f t="shared" si="132"/>
        <v>0</v>
      </c>
      <c r="G365" s="40">
        <v>3.38</v>
      </c>
      <c r="H365" s="35">
        <f t="shared" si="133"/>
        <v>1352</v>
      </c>
      <c r="I365" s="35">
        <f t="shared" si="141"/>
        <v>1352</v>
      </c>
      <c r="J365" s="441"/>
      <c r="K365" s="371"/>
      <c r="L365" s="328">
        <v>0</v>
      </c>
      <c r="M365" s="329">
        <f t="shared" si="135"/>
        <v>0</v>
      </c>
      <c r="N365" s="328">
        <v>3.38</v>
      </c>
      <c r="O365" s="329">
        <f t="shared" si="136"/>
        <v>0</v>
      </c>
      <c r="P365" s="329">
        <f t="shared" si="142"/>
        <v>0</v>
      </c>
      <c r="Q365" s="473"/>
      <c r="R365" s="327">
        <f t="shared" si="131"/>
        <v>400</v>
      </c>
      <c r="S365" s="328">
        <v>0</v>
      </c>
      <c r="T365" s="329">
        <f t="shared" si="138"/>
        <v>0</v>
      </c>
      <c r="U365" s="328">
        <v>3.38</v>
      </c>
      <c r="V365" s="329">
        <f t="shared" si="139"/>
        <v>1352</v>
      </c>
      <c r="W365" s="329">
        <f t="shared" si="143"/>
        <v>1352</v>
      </c>
      <c r="X365" s="464"/>
    </row>
    <row r="366" spans="1:24" x14ac:dyDescent="0.25">
      <c r="A366" s="129" t="s">
        <v>690</v>
      </c>
      <c r="B366" s="117" t="s">
        <v>350</v>
      </c>
      <c r="C366" s="118" t="s">
        <v>170</v>
      </c>
      <c r="D366" s="119">
        <v>400</v>
      </c>
      <c r="E366" s="40">
        <v>6.5500000000000007</v>
      </c>
      <c r="F366" s="35">
        <f t="shared" si="132"/>
        <v>2620.0000000000005</v>
      </c>
      <c r="G366" s="40">
        <v>19.344000000000001</v>
      </c>
      <c r="H366" s="35">
        <f t="shared" si="133"/>
        <v>7737.6</v>
      </c>
      <c r="I366" s="35">
        <f>F366+H366</f>
        <v>10357.6</v>
      </c>
      <c r="J366" s="441"/>
      <c r="K366" s="371"/>
      <c r="L366" s="328">
        <v>6.5500000000000007</v>
      </c>
      <c r="M366" s="329">
        <f t="shared" si="135"/>
        <v>0</v>
      </c>
      <c r="N366" s="328">
        <v>19.344000000000001</v>
      </c>
      <c r="O366" s="329">
        <f t="shared" si="136"/>
        <v>0</v>
      </c>
      <c r="P366" s="329">
        <f>M366+O366</f>
        <v>0</v>
      </c>
      <c r="Q366" s="473"/>
      <c r="R366" s="327">
        <f t="shared" si="131"/>
        <v>400</v>
      </c>
      <c r="S366" s="328">
        <v>6.5500000000000007</v>
      </c>
      <c r="T366" s="329">
        <f t="shared" si="138"/>
        <v>2620.0000000000005</v>
      </c>
      <c r="U366" s="328">
        <v>19.344000000000001</v>
      </c>
      <c r="V366" s="329">
        <f t="shared" si="139"/>
        <v>7737.6</v>
      </c>
      <c r="W366" s="329">
        <f>T366+V366</f>
        <v>10357.6</v>
      </c>
      <c r="X366" s="464"/>
    </row>
    <row r="367" spans="1:24" x14ac:dyDescent="0.25">
      <c r="A367" s="129" t="s">
        <v>691</v>
      </c>
      <c r="B367" s="117" t="s">
        <v>352</v>
      </c>
      <c r="C367" s="118" t="s">
        <v>170</v>
      </c>
      <c r="D367" s="119">
        <v>400</v>
      </c>
      <c r="E367" s="40">
        <v>6.5500000000000007</v>
      </c>
      <c r="F367" s="35">
        <f t="shared" si="132"/>
        <v>2620.0000000000005</v>
      </c>
      <c r="G367" s="40">
        <v>2.3660000000000001</v>
      </c>
      <c r="H367" s="35">
        <f t="shared" si="133"/>
        <v>946.40000000000009</v>
      </c>
      <c r="I367" s="35">
        <f>F367+H367</f>
        <v>3566.4000000000005</v>
      </c>
      <c r="J367" s="441"/>
      <c r="K367" s="371"/>
      <c r="L367" s="328">
        <v>6.5500000000000007</v>
      </c>
      <c r="M367" s="329">
        <f t="shared" si="135"/>
        <v>0</v>
      </c>
      <c r="N367" s="328">
        <v>2.3660000000000001</v>
      </c>
      <c r="O367" s="329">
        <f t="shared" si="136"/>
        <v>0</v>
      </c>
      <c r="P367" s="329">
        <f>M367+O367</f>
        <v>0</v>
      </c>
      <c r="Q367" s="473"/>
      <c r="R367" s="327">
        <f t="shared" si="131"/>
        <v>400</v>
      </c>
      <c r="S367" s="328">
        <v>6.5500000000000007</v>
      </c>
      <c r="T367" s="329">
        <f t="shared" si="138"/>
        <v>2620.0000000000005</v>
      </c>
      <c r="U367" s="328">
        <v>2.3660000000000001</v>
      </c>
      <c r="V367" s="329">
        <f t="shared" si="139"/>
        <v>946.40000000000009</v>
      </c>
      <c r="W367" s="329">
        <f>T367+V367</f>
        <v>3566.4000000000005</v>
      </c>
      <c r="X367" s="464"/>
    </row>
    <row r="368" spans="1:24" x14ac:dyDescent="0.25">
      <c r="A368" s="129" t="s">
        <v>692</v>
      </c>
      <c r="B368" s="117" t="s">
        <v>354</v>
      </c>
      <c r="C368" s="118" t="s">
        <v>196</v>
      </c>
      <c r="D368" s="119">
        <v>1</v>
      </c>
      <c r="E368" s="40">
        <v>0</v>
      </c>
      <c r="F368" s="35">
        <f t="shared" si="132"/>
        <v>0</v>
      </c>
      <c r="G368" s="40">
        <v>18200</v>
      </c>
      <c r="H368" s="35">
        <f t="shared" si="133"/>
        <v>18200</v>
      </c>
      <c r="I368" s="35">
        <f>E368*D368+G368*D368</f>
        <v>18200</v>
      </c>
      <c r="J368" s="441"/>
      <c r="K368" s="371"/>
      <c r="L368" s="328">
        <v>0</v>
      </c>
      <c r="M368" s="329">
        <f t="shared" si="135"/>
        <v>0</v>
      </c>
      <c r="N368" s="328">
        <v>18200</v>
      </c>
      <c r="O368" s="329">
        <f t="shared" si="136"/>
        <v>0</v>
      </c>
      <c r="P368" s="329">
        <f>L368*K368+N368*K368</f>
        <v>0</v>
      </c>
      <c r="Q368" s="473"/>
      <c r="R368" s="327">
        <f t="shared" si="131"/>
        <v>1</v>
      </c>
      <c r="S368" s="328">
        <v>0</v>
      </c>
      <c r="T368" s="329">
        <f t="shared" si="138"/>
        <v>0</v>
      </c>
      <c r="U368" s="328">
        <v>18200</v>
      </c>
      <c r="V368" s="329">
        <f t="shared" si="139"/>
        <v>18200</v>
      </c>
      <c r="W368" s="329">
        <f>S368*R368+U368*R368</f>
        <v>18200</v>
      </c>
      <c r="X368" s="464"/>
    </row>
    <row r="369" spans="1:24" x14ac:dyDescent="0.25">
      <c r="A369" s="129" t="s">
        <v>693</v>
      </c>
      <c r="B369" s="117" t="s">
        <v>381</v>
      </c>
      <c r="C369" s="118" t="s">
        <v>196</v>
      </c>
      <c r="D369" s="119">
        <v>1</v>
      </c>
      <c r="E369" s="40">
        <v>66024</v>
      </c>
      <c r="F369" s="35">
        <f t="shared" si="132"/>
        <v>66024</v>
      </c>
      <c r="G369" s="40">
        <v>0</v>
      </c>
      <c r="H369" s="35">
        <f t="shared" si="133"/>
        <v>0</v>
      </c>
      <c r="I369" s="35">
        <f>E369*D369+G369*D369</f>
        <v>66024</v>
      </c>
      <c r="J369" s="441"/>
      <c r="K369" s="371"/>
      <c r="L369" s="328">
        <v>66024</v>
      </c>
      <c r="M369" s="329">
        <f t="shared" si="135"/>
        <v>0</v>
      </c>
      <c r="N369" s="328">
        <v>0</v>
      </c>
      <c r="O369" s="329">
        <f t="shared" si="136"/>
        <v>0</v>
      </c>
      <c r="P369" s="329">
        <f>L369*K369+N369*K369</f>
        <v>0</v>
      </c>
      <c r="Q369" s="473"/>
      <c r="R369" s="327">
        <f t="shared" si="131"/>
        <v>1</v>
      </c>
      <c r="S369" s="328">
        <v>66024</v>
      </c>
      <c r="T369" s="329">
        <f t="shared" si="138"/>
        <v>66024</v>
      </c>
      <c r="U369" s="328">
        <v>0</v>
      </c>
      <c r="V369" s="329">
        <f t="shared" si="139"/>
        <v>0</v>
      </c>
      <c r="W369" s="329">
        <f>S369*R369+U369*R369</f>
        <v>66024</v>
      </c>
      <c r="X369" s="464"/>
    </row>
    <row r="370" spans="1:24" x14ac:dyDescent="0.25">
      <c r="A370" s="108" t="s">
        <v>694</v>
      </c>
      <c r="B370" s="109" t="s">
        <v>695</v>
      </c>
      <c r="C370" s="110"/>
      <c r="D370" s="111"/>
      <c r="E370" s="112"/>
      <c r="F370" s="28">
        <f>F477+F371+F462+F468+F374+F379+F397+F402+F481+F486+F489+F496+F420+F423+F503+F501+F429+F442+F449+F453+F456+F478+F479+F509+F515+F521+F536+F540</f>
        <v>101194699.23239002</v>
      </c>
      <c r="G370" s="112"/>
      <c r="H370" s="28">
        <f>H477+H371+H462+H468+H374+H379+H397+H402+H481+H486+H489+H496+H420+H423+H503+H501+H429+H442+H449+H453+H456+H478+H479+H509+H515+H521+H536+H540</f>
        <v>53870660.581149988</v>
      </c>
      <c r="I370" s="28">
        <f>I477+I371+I462+I468+I374+I379+I397+I402+I481+I486+I489+I496+I420+I423+I503+I501+I429+I442+I449+I453+I456+I478+I479+I509+I515+I521+I536+I540</f>
        <v>155065359.81354004</v>
      </c>
      <c r="J370" s="450"/>
      <c r="K370" s="366"/>
      <c r="L370" s="367"/>
      <c r="M370" s="368">
        <f>M477+M371+M462+M468+M374+M379+M397+M402+M481+M486+M489+M496+M420+M423+M503+M501+M429+M442+M449+M453+M456+M478+M479+M509+M515+M521+M536+M540</f>
        <v>84134496.338290021</v>
      </c>
      <c r="N370" s="367"/>
      <c r="O370" s="368">
        <f>O477+O371+O462+O468+O374+O379+O397+O402+O481+O486+O489+O496+O420+O423+O503+O501+O429+O442+O449+O453+O456+O478+O479+O509+O515+O521+O536+O540</f>
        <v>43376479.848049991</v>
      </c>
      <c r="P370" s="368">
        <f>P477+P371+P462+P468+P374+P379+P397+P402+P481+P486+P489+P496+P420+P423+P503+P501+P429+P442+P449+P453+P456+P478+P479+P509+P515+P521+P536+P540</f>
        <v>127510975.54633999</v>
      </c>
      <c r="Q370" s="482"/>
      <c r="R370" s="327">
        <f t="shared" si="131"/>
        <v>0</v>
      </c>
      <c r="S370" s="367"/>
      <c r="T370" s="368">
        <f>T477+T371+T462+T468+T374+T379+T397+T402+T481+T486+T489+T496+T420+T423+T503+T501+T429+T442+T449+T453+T456+T478+T479+T509+T515+T521+T536+T540</f>
        <v>17060203.5341</v>
      </c>
      <c r="U370" s="367"/>
      <c r="V370" s="368">
        <f>V477+V371+V462+V468+V374+V379+V397+V402+V481+V486+V489+V496+V420+V423+V503+V501+V429+V442+V449+V453+V456+V478+V479+V509+V515+V521+V536+V540</f>
        <v>10494180.733100001</v>
      </c>
      <c r="W370" s="368">
        <f>W477+W371+W462+W468+W374+W379+W397+W402+W481+W486+W489+W496+W420+W423+W503+W501+W429+W442+W449+W453+W456+W478+W479+W509+W515+W521+W536+W540</f>
        <v>27554384.267200001</v>
      </c>
      <c r="X370" s="464"/>
    </row>
    <row r="371" spans="1:24" x14ac:dyDescent="0.25">
      <c r="A371" s="142" t="s">
        <v>696</v>
      </c>
      <c r="B371" s="83" t="s">
        <v>697</v>
      </c>
      <c r="C371" s="84"/>
      <c r="D371" s="85"/>
      <c r="E371" s="143"/>
      <c r="F371" s="143">
        <f>F372+F373</f>
        <v>653913.68999999994</v>
      </c>
      <c r="G371" s="143"/>
      <c r="H371" s="143">
        <f>H372+H373</f>
        <v>4997424.9000000004</v>
      </c>
      <c r="I371" s="143">
        <f>I372+I373</f>
        <v>5651338.5899999999</v>
      </c>
      <c r="J371" s="448"/>
      <c r="K371" s="354"/>
      <c r="L371" s="375"/>
      <c r="M371" s="375">
        <f>M372+M373</f>
        <v>653913.68999999994</v>
      </c>
      <c r="N371" s="375"/>
      <c r="O371" s="375">
        <f>O372+O373</f>
        <v>4997424.9000000004</v>
      </c>
      <c r="P371" s="375">
        <f>P372+P373</f>
        <v>5651338.5899999999</v>
      </c>
      <c r="Q371" s="480"/>
      <c r="R371" s="327">
        <f t="shared" si="131"/>
        <v>0</v>
      </c>
      <c r="S371" s="375"/>
      <c r="T371" s="375">
        <f>T372+T373</f>
        <v>0</v>
      </c>
      <c r="U371" s="375"/>
      <c r="V371" s="375">
        <f>V372+V373</f>
        <v>0</v>
      </c>
      <c r="W371" s="375">
        <f>W372+W373</f>
        <v>0</v>
      </c>
      <c r="X371" s="464"/>
    </row>
    <row r="372" spans="1:24" x14ac:dyDescent="0.25">
      <c r="A372" s="144" t="s">
        <v>698</v>
      </c>
      <c r="B372" s="145" t="s">
        <v>699</v>
      </c>
      <c r="C372" s="90" t="s">
        <v>28</v>
      </c>
      <c r="D372" s="91">
        <v>1</v>
      </c>
      <c r="E372" s="40">
        <v>239562</v>
      </c>
      <c r="F372" s="35">
        <f>D372*E372</f>
        <v>239562</v>
      </c>
      <c r="G372" s="40">
        <v>1951576.9</v>
      </c>
      <c r="H372" s="35">
        <f>D372*G372</f>
        <v>1951576.9</v>
      </c>
      <c r="I372" s="35">
        <f>E372*D372+G372*D372</f>
        <v>2191138.9</v>
      </c>
      <c r="J372" s="441"/>
      <c r="K372" s="357">
        <v>1</v>
      </c>
      <c r="L372" s="328">
        <v>239562</v>
      </c>
      <c r="M372" s="329">
        <f>K372*L372</f>
        <v>239562</v>
      </c>
      <c r="N372" s="328">
        <v>1951576.9</v>
      </c>
      <c r="O372" s="329">
        <f>K372*N372</f>
        <v>1951576.9</v>
      </c>
      <c r="P372" s="329">
        <f>L372*K372+N372*K372</f>
        <v>2191138.9</v>
      </c>
      <c r="Q372" s="473"/>
      <c r="R372" s="327">
        <f t="shared" si="131"/>
        <v>0</v>
      </c>
      <c r="S372" s="328">
        <v>239562</v>
      </c>
      <c r="T372" s="329">
        <f>R372*S372</f>
        <v>0</v>
      </c>
      <c r="U372" s="328">
        <v>1951576.9</v>
      </c>
      <c r="V372" s="329">
        <f>R372*U372</f>
        <v>0</v>
      </c>
      <c r="W372" s="329">
        <f>S372*R372+U372*R372</f>
        <v>0</v>
      </c>
      <c r="X372" s="464"/>
    </row>
    <row r="373" spans="1:24" x14ac:dyDescent="0.25">
      <c r="A373" s="146" t="s">
        <v>700</v>
      </c>
      <c r="B373" s="145" t="s">
        <v>701</v>
      </c>
      <c r="C373" s="90" t="s">
        <v>28</v>
      </c>
      <c r="D373" s="91">
        <v>1</v>
      </c>
      <c r="E373" s="40">
        <v>414351.69</v>
      </c>
      <c r="F373" s="35">
        <f>D373*E373</f>
        <v>414351.69</v>
      </c>
      <c r="G373" s="40">
        <v>3045848</v>
      </c>
      <c r="H373" s="35">
        <f>D373*G373</f>
        <v>3045848</v>
      </c>
      <c r="I373" s="35">
        <f>E373*D373+G373*D373</f>
        <v>3460199.69</v>
      </c>
      <c r="J373" s="441"/>
      <c r="K373" s="357">
        <v>1</v>
      </c>
      <c r="L373" s="328">
        <v>414351.69</v>
      </c>
      <c r="M373" s="329">
        <f>K373*L373</f>
        <v>414351.69</v>
      </c>
      <c r="N373" s="328">
        <v>3045848</v>
      </c>
      <c r="O373" s="329">
        <f>K373*N373</f>
        <v>3045848</v>
      </c>
      <c r="P373" s="329">
        <f>L373*K373+N373*K373</f>
        <v>3460199.69</v>
      </c>
      <c r="Q373" s="473"/>
      <c r="R373" s="327">
        <f t="shared" si="131"/>
        <v>0</v>
      </c>
      <c r="S373" s="328">
        <v>414351.69</v>
      </c>
      <c r="T373" s="329">
        <f>R373*S373</f>
        <v>0</v>
      </c>
      <c r="U373" s="328">
        <v>3045848</v>
      </c>
      <c r="V373" s="329">
        <f>R373*U373</f>
        <v>0</v>
      </c>
      <c r="W373" s="329">
        <f>S373*R373+U373*R373</f>
        <v>0</v>
      </c>
      <c r="X373" s="464"/>
    </row>
    <row r="374" spans="1:24" x14ac:dyDescent="0.25">
      <c r="A374" s="147" t="s">
        <v>702</v>
      </c>
      <c r="B374" s="83" t="s">
        <v>703</v>
      </c>
      <c r="C374" s="84"/>
      <c r="D374" s="85"/>
      <c r="E374" s="143"/>
      <c r="F374" s="143">
        <f>F375+F376+F377+F378</f>
        <v>1072782</v>
      </c>
      <c r="G374" s="143"/>
      <c r="H374" s="143">
        <f>H375+H376+H377+H378</f>
        <v>6792602.9399999995</v>
      </c>
      <c r="I374" s="143">
        <f>I375+I376+I377+I378</f>
        <v>7865384.9399999995</v>
      </c>
      <c r="J374" s="448"/>
      <c r="K374" s="354"/>
      <c r="L374" s="375"/>
      <c r="M374" s="375">
        <f>M375+M376+M377+M378</f>
        <v>1072782</v>
      </c>
      <c r="N374" s="375"/>
      <c r="O374" s="375">
        <f>O375+O376+O377+O378</f>
        <v>6792602.9399999995</v>
      </c>
      <c r="P374" s="375">
        <f>P375+P376+P377+P378</f>
        <v>7865384.9399999995</v>
      </c>
      <c r="Q374" s="480"/>
      <c r="R374" s="327">
        <f t="shared" si="131"/>
        <v>0</v>
      </c>
      <c r="S374" s="375"/>
      <c r="T374" s="375">
        <f>T375+T376+T377+T378</f>
        <v>0</v>
      </c>
      <c r="U374" s="375"/>
      <c r="V374" s="375">
        <f>V375+V376+V377+V378</f>
        <v>0</v>
      </c>
      <c r="W374" s="375">
        <f>W375+W376+W377+W378</f>
        <v>0</v>
      </c>
      <c r="X374" s="464"/>
    </row>
    <row r="375" spans="1:24" ht="28.5" x14ac:dyDescent="0.25">
      <c r="A375" s="148" t="s">
        <v>704</v>
      </c>
      <c r="B375" s="89" t="s">
        <v>705</v>
      </c>
      <c r="C375" s="90" t="s">
        <v>170</v>
      </c>
      <c r="D375" s="91">
        <v>3</v>
      </c>
      <c r="E375" s="35">
        <v>34934</v>
      </c>
      <c r="F375" s="35">
        <f>D375*E375</f>
        <v>104802</v>
      </c>
      <c r="G375" s="35">
        <v>78870</v>
      </c>
      <c r="H375" s="35">
        <f>D375*G375</f>
        <v>236610</v>
      </c>
      <c r="I375" s="35">
        <f>E375*D375+G375*D375</f>
        <v>341412</v>
      </c>
      <c r="J375" s="441"/>
      <c r="K375" s="357">
        <v>3</v>
      </c>
      <c r="L375" s="329">
        <v>34934</v>
      </c>
      <c r="M375" s="329">
        <f>K375*L375</f>
        <v>104802</v>
      </c>
      <c r="N375" s="329">
        <v>78870</v>
      </c>
      <c r="O375" s="329">
        <f>K375*N375</f>
        <v>236610</v>
      </c>
      <c r="P375" s="329">
        <f>L375*K375+N375*K375</f>
        <v>341412</v>
      </c>
      <c r="Q375" s="473"/>
      <c r="R375" s="327">
        <f t="shared" si="131"/>
        <v>0</v>
      </c>
      <c r="S375" s="329">
        <v>34934</v>
      </c>
      <c r="T375" s="329">
        <f>R375*S375</f>
        <v>0</v>
      </c>
      <c r="U375" s="329">
        <v>78870</v>
      </c>
      <c r="V375" s="329">
        <f>R375*U375</f>
        <v>0</v>
      </c>
      <c r="W375" s="329">
        <f>S375*R375+U375*R375</f>
        <v>0</v>
      </c>
      <c r="X375" s="464"/>
    </row>
    <row r="376" spans="1:24" x14ac:dyDescent="0.25">
      <c r="A376" s="148" t="s">
        <v>706</v>
      </c>
      <c r="B376" s="89" t="s">
        <v>707</v>
      </c>
      <c r="C376" s="90" t="s">
        <v>170</v>
      </c>
      <c r="D376" s="91">
        <v>1</v>
      </c>
      <c r="E376" s="40">
        <v>337980</v>
      </c>
      <c r="F376" s="35">
        <f>D376*E376</f>
        <v>337980</v>
      </c>
      <c r="G376" s="40">
        <v>1736492.94</v>
      </c>
      <c r="H376" s="35">
        <f>D376*G376</f>
        <v>1736492.94</v>
      </c>
      <c r="I376" s="35">
        <f>E376*D376+G376*D376</f>
        <v>2074472.94</v>
      </c>
      <c r="J376" s="441"/>
      <c r="K376" s="357">
        <v>1</v>
      </c>
      <c r="L376" s="328">
        <v>337980</v>
      </c>
      <c r="M376" s="329">
        <f>K376*L376</f>
        <v>337980</v>
      </c>
      <c r="N376" s="328">
        <v>1736492.94</v>
      </c>
      <c r="O376" s="329">
        <f>K376*N376</f>
        <v>1736492.94</v>
      </c>
      <c r="P376" s="329">
        <f>L376*K376+N376*K376</f>
        <v>2074472.94</v>
      </c>
      <c r="Q376" s="473"/>
      <c r="R376" s="327">
        <f t="shared" si="131"/>
        <v>0</v>
      </c>
      <c r="S376" s="328">
        <v>337980</v>
      </c>
      <c r="T376" s="329">
        <f>R376*S376</f>
        <v>0</v>
      </c>
      <c r="U376" s="328">
        <v>1736492.94</v>
      </c>
      <c r="V376" s="329">
        <f>R376*U376</f>
        <v>0</v>
      </c>
      <c r="W376" s="329">
        <f>S376*R376+U376*R376</f>
        <v>0</v>
      </c>
      <c r="X376" s="464"/>
    </row>
    <row r="377" spans="1:24" ht="28.5" x14ac:dyDescent="0.25">
      <c r="A377" s="148" t="s">
        <v>708</v>
      </c>
      <c r="B377" s="98" t="s">
        <v>709</v>
      </c>
      <c r="C377" s="149" t="s">
        <v>170</v>
      </c>
      <c r="D377" s="91">
        <v>2</v>
      </c>
      <c r="E377" s="40">
        <v>90000</v>
      </c>
      <c r="F377" s="35">
        <f>D377*E377</f>
        <v>180000</v>
      </c>
      <c r="G377" s="40">
        <v>567000</v>
      </c>
      <c r="H377" s="35">
        <f>D377*G377</f>
        <v>1134000</v>
      </c>
      <c r="I377" s="35">
        <f>E377*D377+G377*D377</f>
        <v>1314000</v>
      </c>
      <c r="J377" s="441"/>
      <c r="K377" s="357">
        <v>2</v>
      </c>
      <c r="L377" s="328">
        <v>90000</v>
      </c>
      <c r="M377" s="329">
        <f>K377*L377</f>
        <v>180000</v>
      </c>
      <c r="N377" s="328">
        <v>567000</v>
      </c>
      <c r="O377" s="329">
        <f>K377*N377</f>
        <v>1134000</v>
      </c>
      <c r="P377" s="329">
        <f>L377*K377+N377*K377</f>
        <v>1314000</v>
      </c>
      <c r="Q377" s="473"/>
      <c r="R377" s="327">
        <f t="shared" si="131"/>
        <v>0</v>
      </c>
      <c r="S377" s="328">
        <v>90000</v>
      </c>
      <c r="T377" s="329">
        <f>R377*S377</f>
        <v>0</v>
      </c>
      <c r="U377" s="328">
        <v>567000</v>
      </c>
      <c r="V377" s="329">
        <f>R377*U377</f>
        <v>0</v>
      </c>
      <c r="W377" s="329">
        <f>S377*R377+U377*R377</f>
        <v>0</v>
      </c>
      <c r="X377" s="464"/>
    </row>
    <row r="378" spans="1:24" ht="28.5" x14ac:dyDescent="0.25">
      <c r="A378" s="148" t="s">
        <v>710</v>
      </c>
      <c r="B378" s="98" t="s">
        <v>711</v>
      </c>
      <c r="C378" s="149" t="s">
        <v>170</v>
      </c>
      <c r="D378" s="91">
        <v>5</v>
      </c>
      <c r="E378" s="40">
        <v>90000</v>
      </c>
      <c r="F378" s="35">
        <f>D378*E378</f>
        <v>450000</v>
      </c>
      <c r="G378" s="40">
        <v>737100</v>
      </c>
      <c r="H378" s="35">
        <f>D378*G378</f>
        <v>3685500</v>
      </c>
      <c r="I378" s="35">
        <f>E378*D378+G378*D378</f>
        <v>4135500</v>
      </c>
      <c r="J378" s="441"/>
      <c r="K378" s="357">
        <v>5</v>
      </c>
      <c r="L378" s="328">
        <v>90000</v>
      </c>
      <c r="M378" s="329">
        <f>K378*L378</f>
        <v>450000</v>
      </c>
      <c r="N378" s="328">
        <v>737100</v>
      </c>
      <c r="O378" s="329">
        <f>K378*N378</f>
        <v>3685500</v>
      </c>
      <c r="P378" s="329">
        <f>L378*K378+N378*K378</f>
        <v>4135500</v>
      </c>
      <c r="Q378" s="473"/>
      <c r="R378" s="327">
        <f t="shared" si="131"/>
        <v>0</v>
      </c>
      <c r="S378" s="328">
        <v>90000</v>
      </c>
      <c r="T378" s="329">
        <f>R378*S378</f>
        <v>0</v>
      </c>
      <c r="U378" s="328">
        <v>737100</v>
      </c>
      <c r="V378" s="329">
        <f>R378*U378</f>
        <v>0</v>
      </c>
      <c r="W378" s="329">
        <f>S378*R378+U378*R378</f>
        <v>0</v>
      </c>
      <c r="X378" s="464"/>
    </row>
    <row r="379" spans="1:24" ht="30" x14ac:dyDescent="0.25">
      <c r="A379" s="147" t="s">
        <v>712</v>
      </c>
      <c r="B379" s="83" t="s">
        <v>713</v>
      </c>
      <c r="C379" s="84"/>
      <c r="D379" s="85"/>
      <c r="E379" s="143"/>
      <c r="F379" s="143">
        <f>F380+F381+F382+F383+F384+F385+F386+F387+F388+F389+F390+F391+F392+F393+F394+F395+F396</f>
        <v>3580472.4176899996</v>
      </c>
      <c r="G379" s="143"/>
      <c r="H379" s="143">
        <f>H380+H381+H382+H383+H384+H385+H386+H387+H388+H389+H390+H391+H392+H393+H394+H395+H396</f>
        <v>3274387.4707500003</v>
      </c>
      <c r="I379" s="143">
        <f>I380+I381+I382+I383+I384+I385+I386+I387+I388+I389+I390+I391+I392+I393+I394+I395+I396</f>
        <v>6854859.8884400008</v>
      </c>
      <c r="J379" s="448"/>
      <c r="K379" s="354"/>
      <c r="L379" s="375"/>
      <c r="M379" s="375">
        <f>M380+M381+M382+M383+M384+M385+M386+M387+M388+M389+M390+M391+M392+M393+M394+M395+M396</f>
        <v>2084956.2806899997</v>
      </c>
      <c r="N379" s="375"/>
      <c r="O379" s="375">
        <f>O380+O381+O382+O383+O384+O385+O386+O387+O388+O389+O390+O391+O392+O393+O394+O395+O396</f>
        <v>1829292.69985</v>
      </c>
      <c r="P379" s="375">
        <f>P380+P381+P382+P383+P384+P385+P386+P387+P388+P389+P390+P391+P392+P393+P394+P395+P396</f>
        <v>3914248.9805399999</v>
      </c>
      <c r="Q379" s="480"/>
      <c r="R379" s="327">
        <f t="shared" si="131"/>
        <v>0</v>
      </c>
      <c r="S379" s="375"/>
      <c r="T379" s="375">
        <f>T380+T381+T382+T383+T384+T385+T386+T387+T388+T389+T390+T391+T392+T393+T394+T395+T396</f>
        <v>1495516.1369999999</v>
      </c>
      <c r="U379" s="375"/>
      <c r="V379" s="375">
        <f>V380+V381+V382+V383+V384+V385+V386+V387+V388+V389+V390+V391+V392+V393+V394+V395+V396</f>
        <v>1445094.7708999999</v>
      </c>
      <c r="W379" s="375">
        <f>W380+W381+W382+W383+W384+W385+W386+W387+W388+W389+W390+W391+W392+W393+W394+W395+W396</f>
        <v>2940610.9079000005</v>
      </c>
      <c r="X379" s="464"/>
    </row>
    <row r="380" spans="1:24" ht="42.75" x14ac:dyDescent="0.25">
      <c r="A380" s="146" t="s">
        <v>714</v>
      </c>
      <c r="B380" s="150" t="s">
        <v>715</v>
      </c>
      <c r="C380" s="105" t="s">
        <v>167</v>
      </c>
      <c r="D380" s="106">
        <v>5.6680000000000001</v>
      </c>
      <c r="E380" s="40">
        <v>114800</v>
      </c>
      <c r="F380" s="35">
        <f t="shared" ref="F380:F396" si="144">D380*E380</f>
        <v>650686.4</v>
      </c>
      <c r="G380" s="40">
        <v>91879.3</v>
      </c>
      <c r="H380" s="35">
        <f t="shared" ref="H380:H396" si="145">D380*G380</f>
        <v>520771.87240000005</v>
      </c>
      <c r="I380" s="35">
        <f t="shared" ref="I380:I396" si="146">E380*D380+G380*D380</f>
        <v>1171458.2724000001</v>
      </c>
      <c r="J380" s="441"/>
      <c r="K380" s="363">
        <v>3.78</v>
      </c>
      <c r="L380" s="328">
        <v>114800</v>
      </c>
      <c r="M380" s="329">
        <f t="shared" ref="M380:M396" si="147">K380*L380</f>
        <v>433944</v>
      </c>
      <c r="N380" s="328">
        <v>91879.3</v>
      </c>
      <c r="O380" s="329">
        <f t="shared" ref="O380:O396" si="148">K380*N380</f>
        <v>347303.75400000002</v>
      </c>
      <c r="P380" s="329">
        <f t="shared" ref="P380:P396" si="149">L380*K380+N380*K380</f>
        <v>781247.75399999996</v>
      </c>
      <c r="Q380" s="473"/>
      <c r="R380" s="327">
        <f t="shared" si="131"/>
        <v>1.8880000000000003</v>
      </c>
      <c r="S380" s="328">
        <v>114800</v>
      </c>
      <c r="T380" s="329">
        <f t="shared" ref="T380:T396" si="150">R380*S380</f>
        <v>216742.40000000005</v>
      </c>
      <c r="U380" s="328">
        <v>91879.3</v>
      </c>
      <c r="V380" s="329">
        <f t="shared" ref="V380:V396" si="151">R380*U380</f>
        <v>173468.11840000004</v>
      </c>
      <c r="W380" s="329">
        <f t="shared" ref="W380:W396" si="152">S380*R380+U380*R380</f>
        <v>390210.51840000006</v>
      </c>
      <c r="X380" s="464"/>
    </row>
    <row r="381" spans="1:24" ht="42.75" x14ac:dyDescent="0.25">
      <c r="A381" s="146" t="s">
        <v>716</v>
      </c>
      <c r="B381" s="150" t="s">
        <v>717</v>
      </c>
      <c r="C381" s="105" t="s">
        <v>718</v>
      </c>
      <c r="D381" s="106">
        <v>7</v>
      </c>
      <c r="E381" s="40">
        <v>67567.990000000005</v>
      </c>
      <c r="F381" s="35">
        <f t="shared" si="144"/>
        <v>472975.93000000005</v>
      </c>
      <c r="G381" s="40">
        <v>11231.08</v>
      </c>
      <c r="H381" s="35">
        <f t="shared" si="145"/>
        <v>78617.56</v>
      </c>
      <c r="I381" s="35">
        <f t="shared" si="146"/>
        <v>551593.49</v>
      </c>
      <c r="J381" s="441"/>
      <c r="K381" s="363">
        <v>6</v>
      </c>
      <c r="L381" s="328">
        <v>67567.990000000005</v>
      </c>
      <c r="M381" s="329">
        <f t="shared" si="147"/>
        <v>405407.94000000006</v>
      </c>
      <c r="N381" s="328">
        <v>11231.08</v>
      </c>
      <c r="O381" s="329">
        <f t="shared" si="148"/>
        <v>67386.48</v>
      </c>
      <c r="P381" s="329">
        <f t="shared" si="149"/>
        <v>472794.42000000004</v>
      </c>
      <c r="Q381" s="473"/>
      <c r="R381" s="327">
        <f t="shared" si="131"/>
        <v>1</v>
      </c>
      <c r="S381" s="328">
        <v>67567.990000000005</v>
      </c>
      <c r="T381" s="329">
        <f t="shared" si="150"/>
        <v>67567.990000000005</v>
      </c>
      <c r="U381" s="328">
        <v>11231.08</v>
      </c>
      <c r="V381" s="329">
        <f t="shared" si="151"/>
        <v>11231.08</v>
      </c>
      <c r="W381" s="329">
        <f t="shared" si="152"/>
        <v>78799.070000000007</v>
      </c>
      <c r="X381" s="464"/>
    </row>
    <row r="382" spans="1:24" ht="28.5" x14ac:dyDescent="0.25">
      <c r="A382" s="146" t="s">
        <v>719</v>
      </c>
      <c r="B382" s="104" t="s">
        <v>720</v>
      </c>
      <c r="C382" s="105" t="s">
        <v>43</v>
      </c>
      <c r="D382" s="106">
        <v>21.8</v>
      </c>
      <c r="E382" s="40">
        <v>10218</v>
      </c>
      <c r="F382" s="35">
        <f t="shared" si="144"/>
        <v>222752.4</v>
      </c>
      <c r="G382" s="40">
        <v>29000</v>
      </c>
      <c r="H382" s="35">
        <f t="shared" si="145"/>
        <v>632200</v>
      </c>
      <c r="I382" s="35">
        <f t="shared" si="146"/>
        <v>854952.4</v>
      </c>
      <c r="J382" s="441"/>
      <c r="K382" s="363">
        <v>17</v>
      </c>
      <c r="L382" s="328">
        <v>10218</v>
      </c>
      <c r="M382" s="329">
        <f t="shared" si="147"/>
        <v>173706</v>
      </c>
      <c r="N382" s="328">
        <v>29000</v>
      </c>
      <c r="O382" s="329">
        <f t="shared" si="148"/>
        <v>493000</v>
      </c>
      <c r="P382" s="329">
        <f t="shared" si="149"/>
        <v>666706</v>
      </c>
      <c r="Q382" s="473"/>
      <c r="R382" s="327">
        <f t="shared" si="131"/>
        <v>4.8000000000000007</v>
      </c>
      <c r="S382" s="328">
        <v>10218</v>
      </c>
      <c r="T382" s="329">
        <f t="shared" si="150"/>
        <v>49046.400000000009</v>
      </c>
      <c r="U382" s="328">
        <v>29000</v>
      </c>
      <c r="V382" s="329">
        <f t="shared" si="151"/>
        <v>139200.00000000003</v>
      </c>
      <c r="W382" s="329">
        <f t="shared" si="152"/>
        <v>188246.40000000002</v>
      </c>
      <c r="X382" s="464"/>
    </row>
    <row r="383" spans="1:24" x14ac:dyDescent="0.25">
      <c r="A383" s="146" t="s">
        <v>721</v>
      </c>
      <c r="B383" s="104" t="s">
        <v>722</v>
      </c>
      <c r="C383" s="105" t="s">
        <v>43</v>
      </c>
      <c r="D383" s="106">
        <v>6.2</v>
      </c>
      <c r="E383" s="40">
        <v>3838.72</v>
      </c>
      <c r="F383" s="35">
        <f t="shared" si="144"/>
        <v>23800.063999999998</v>
      </c>
      <c r="G383" s="40">
        <v>8948.59</v>
      </c>
      <c r="H383" s="35">
        <f t="shared" si="145"/>
        <v>55481.258000000002</v>
      </c>
      <c r="I383" s="35">
        <f t="shared" si="146"/>
        <v>79281.322</v>
      </c>
      <c r="J383" s="441"/>
      <c r="K383" s="363">
        <v>3</v>
      </c>
      <c r="L383" s="328">
        <v>3838.72</v>
      </c>
      <c r="M383" s="329">
        <f t="shared" si="147"/>
        <v>11516.16</v>
      </c>
      <c r="N383" s="328">
        <v>8948.59</v>
      </c>
      <c r="O383" s="329">
        <f t="shared" si="148"/>
        <v>26845.77</v>
      </c>
      <c r="P383" s="329">
        <f t="shared" si="149"/>
        <v>38361.93</v>
      </c>
      <c r="Q383" s="473"/>
      <c r="R383" s="327">
        <f t="shared" si="131"/>
        <v>3.2</v>
      </c>
      <c r="S383" s="328">
        <v>3838.72</v>
      </c>
      <c r="T383" s="329">
        <f t="shared" si="150"/>
        <v>12283.904</v>
      </c>
      <c r="U383" s="328">
        <v>8948.59</v>
      </c>
      <c r="V383" s="329">
        <f t="shared" si="151"/>
        <v>28635.488000000001</v>
      </c>
      <c r="W383" s="329">
        <f t="shared" si="152"/>
        <v>40919.392</v>
      </c>
      <c r="X383" s="464"/>
    </row>
    <row r="384" spans="1:24" ht="28.5" x14ac:dyDescent="0.25">
      <c r="A384" s="151" t="s">
        <v>723</v>
      </c>
      <c r="B384" s="100" t="s">
        <v>724</v>
      </c>
      <c r="C384" s="101" t="s">
        <v>167</v>
      </c>
      <c r="D384" s="102">
        <v>0.47899999999999998</v>
      </c>
      <c r="E384" s="40">
        <v>110700</v>
      </c>
      <c r="F384" s="35">
        <f t="shared" si="144"/>
        <v>53025.299999999996</v>
      </c>
      <c r="G384" s="40">
        <v>120610.65</v>
      </c>
      <c r="H384" s="35">
        <f t="shared" si="145"/>
        <v>57772.501349999991</v>
      </c>
      <c r="I384" s="35">
        <f t="shared" si="146"/>
        <v>110797.80134999999</v>
      </c>
      <c r="J384" s="441"/>
      <c r="K384" s="361">
        <v>0.47899999999999998</v>
      </c>
      <c r="L384" s="328">
        <v>110700</v>
      </c>
      <c r="M384" s="329">
        <f t="shared" si="147"/>
        <v>53025.299999999996</v>
      </c>
      <c r="N384" s="328">
        <v>120610.65</v>
      </c>
      <c r="O384" s="329">
        <f t="shared" si="148"/>
        <v>57772.501349999991</v>
      </c>
      <c r="P384" s="329">
        <f t="shared" si="149"/>
        <v>110797.80134999999</v>
      </c>
      <c r="Q384" s="473"/>
      <c r="R384" s="327">
        <f t="shared" si="131"/>
        <v>0</v>
      </c>
      <c r="S384" s="328">
        <v>110700</v>
      </c>
      <c r="T384" s="329">
        <f t="shared" si="150"/>
        <v>0</v>
      </c>
      <c r="U384" s="328">
        <v>120610.65</v>
      </c>
      <c r="V384" s="329">
        <f t="shared" si="151"/>
        <v>0</v>
      </c>
      <c r="W384" s="329">
        <f t="shared" si="152"/>
        <v>0</v>
      </c>
      <c r="X384" s="464"/>
    </row>
    <row r="385" spans="1:24" ht="28.5" x14ac:dyDescent="0.25">
      <c r="A385" s="151" t="s">
        <v>725</v>
      </c>
      <c r="B385" s="100" t="s">
        <v>726</v>
      </c>
      <c r="C385" s="101" t="s">
        <v>167</v>
      </c>
      <c r="D385" s="102">
        <v>0.47899999999999998</v>
      </c>
      <c r="E385" s="40">
        <v>65155.11</v>
      </c>
      <c r="F385" s="35">
        <f t="shared" si="144"/>
        <v>31209.297689999999</v>
      </c>
      <c r="G385" s="40">
        <v>0</v>
      </c>
      <c r="H385" s="35">
        <f t="shared" si="145"/>
        <v>0</v>
      </c>
      <c r="I385" s="35">
        <f t="shared" si="146"/>
        <v>31209.297689999999</v>
      </c>
      <c r="J385" s="441"/>
      <c r="K385" s="361">
        <v>0.47899999999999998</v>
      </c>
      <c r="L385" s="328">
        <v>65155.11</v>
      </c>
      <c r="M385" s="329">
        <f t="shared" si="147"/>
        <v>31209.297689999999</v>
      </c>
      <c r="N385" s="328">
        <v>0</v>
      </c>
      <c r="O385" s="329">
        <f t="shared" si="148"/>
        <v>0</v>
      </c>
      <c r="P385" s="329">
        <f t="shared" si="149"/>
        <v>31209.297689999999</v>
      </c>
      <c r="Q385" s="473"/>
      <c r="R385" s="327">
        <f t="shared" si="131"/>
        <v>0</v>
      </c>
      <c r="S385" s="328">
        <v>65155.11</v>
      </c>
      <c r="T385" s="329">
        <f t="shared" si="150"/>
        <v>0</v>
      </c>
      <c r="U385" s="328">
        <v>0</v>
      </c>
      <c r="V385" s="329">
        <f t="shared" si="151"/>
        <v>0</v>
      </c>
      <c r="W385" s="329">
        <f t="shared" si="152"/>
        <v>0</v>
      </c>
      <c r="X385" s="464"/>
    </row>
    <row r="386" spans="1:24" ht="42.75" x14ac:dyDescent="0.25">
      <c r="A386" s="146" t="s">
        <v>727</v>
      </c>
      <c r="B386" s="100" t="s">
        <v>728</v>
      </c>
      <c r="C386" s="101" t="s">
        <v>19</v>
      </c>
      <c r="D386" s="106">
        <v>103.4</v>
      </c>
      <c r="E386" s="40">
        <v>510.72</v>
      </c>
      <c r="F386" s="35">
        <f t="shared" si="144"/>
        <v>52808.448000000004</v>
      </c>
      <c r="G386" s="40">
        <v>75.099999999999994</v>
      </c>
      <c r="H386" s="35">
        <f t="shared" si="145"/>
        <v>7765.34</v>
      </c>
      <c r="I386" s="35">
        <f t="shared" si="146"/>
        <v>60573.788</v>
      </c>
      <c r="J386" s="441"/>
      <c r="K386" s="363">
        <v>51.7</v>
      </c>
      <c r="L386" s="328">
        <v>510.72</v>
      </c>
      <c r="M386" s="329">
        <f t="shared" si="147"/>
        <v>26404.224000000002</v>
      </c>
      <c r="N386" s="328">
        <v>75.099999999999994</v>
      </c>
      <c r="O386" s="329">
        <f t="shared" si="148"/>
        <v>3882.67</v>
      </c>
      <c r="P386" s="329">
        <f t="shared" si="149"/>
        <v>30286.894</v>
      </c>
      <c r="Q386" s="473"/>
      <c r="R386" s="327">
        <f t="shared" si="131"/>
        <v>51.7</v>
      </c>
      <c r="S386" s="328">
        <v>510.72</v>
      </c>
      <c r="T386" s="329">
        <f t="shared" si="150"/>
        <v>26404.224000000002</v>
      </c>
      <c r="U386" s="328">
        <v>75.099999999999994</v>
      </c>
      <c r="V386" s="329">
        <f t="shared" si="151"/>
        <v>3882.67</v>
      </c>
      <c r="W386" s="329">
        <f t="shared" si="152"/>
        <v>30286.894</v>
      </c>
      <c r="X386" s="464"/>
    </row>
    <row r="387" spans="1:24" x14ac:dyDescent="0.25">
      <c r="A387" s="146" t="s">
        <v>729</v>
      </c>
      <c r="B387" s="104" t="s">
        <v>730</v>
      </c>
      <c r="C387" s="105" t="s">
        <v>19</v>
      </c>
      <c r="D387" s="106">
        <v>14</v>
      </c>
      <c r="E387" s="40">
        <v>2711</v>
      </c>
      <c r="F387" s="35">
        <f t="shared" si="144"/>
        <v>37954</v>
      </c>
      <c r="G387" s="40">
        <v>7373</v>
      </c>
      <c r="H387" s="35">
        <f t="shared" si="145"/>
        <v>103222</v>
      </c>
      <c r="I387" s="35">
        <f t="shared" si="146"/>
        <v>141176</v>
      </c>
      <c r="J387" s="441"/>
      <c r="K387" s="363">
        <v>7</v>
      </c>
      <c r="L387" s="328">
        <v>2711</v>
      </c>
      <c r="M387" s="329">
        <f t="shared" si="147"/>
        <v>18977</v>
      </c>
      <c r="N387" s="328">
        <v>7373</v>
      </c>
      <c r="O387" s="329">
        <f t="shared" si="148"/>
        <v>51611</v>
      </c>
      <c r="P387" s="329">
        <f t="shared" si="149"/>
        <v>70588</v>
      </c>
      <c r="Q387" s="473"/>
      <c r="R387" s="327">
        <f t="shared" si="131"/>
        <v>7</v>
      </c>
      <c r="S387" s="328">
        <v>2711</v>
      </c>
      <c r="T387" s="329">
        <f t="shared" si="150"/>
        <v>18977</v>
      </c>
      <c r="U387" s="328">
        <v>7373</v>
      </c>
      <c r="V387" s="329">
        <f t="shared" si="151"/>
        <v>51611</v>
      </c>
      <c r="W387" s="329">
        <f t="shared" si="152"/>
        <v>70588</v>
      </c>
      <c r="X387" s="464"/>
    </row>
    <row r="388" spans="1:24" x14ac:dyDescent="0.25">
      <c r="A388" s="146" t="s">
        <v>731</v>
      </c>
      <c r="B388" s="100" t="s">
        <v>732</v>
      </c>
      <c r="C388" s="101" t="s">
        <v>19</v>
      </c>
      <c r="D388" s="106">
        <v>29.3</v>
      </c>
      <c r="E388" s="40">
        <v>7613.42</v>
      </c>
      <c r="F388" s="35">
        <f t="shared" si="144"/>
        <v>223073.20600000001</v>
      </c>
      <c r="G388" s="40">
        <v>1499.87</v>
      </c>
      <c r="H388" s="35">
        <f t="shared" si="145"/>
        <v>43946.190999999999</v>
      </c>
      <c r="I388" s="35">
        <f t="shared" si="146"/>
        <v>267019.397</v>
      </c>
      <c r="J388" s="441"/>
      <c r="K388" s="363">
        <v>14.65</v>
      </c>
      <c r="L388" s="328">
        <v>7613.42</v>
      </c>
      <c r="M388" s="329">
        <f t="shared" si="147"/>
        <v>111536.603</v>
      </c>
      <c r="N388" s="328">
        <v>1499.87</v>
      </c>
      <c r="O388" s="329">
        <f t="shared" si="148"/>
        <v>21973.095499999999</v>
      </c>
      <c r="P388" s="329">
        <f t="shared" si="149"/>
        <v>133509.6985</v>
      </c>
      <c r="Q388" s="473"/>
      <c r="R388" s="327">
        <f t="shared" si="131"/>
        <v>14.65</v>
      </c>
      <c r="S388" s="328">
        <v>7613.42</v>
      </c>
      <c r="T388" s="329">
        <f t="shared" si="150"/>
        <v>111536.603</v>
      </c>
      <c r="U388" s="328">
        <v>1499.87</v>
      </c>
      <c r="V388" s="329">
        <f t="shared" si="151"/>
        <v>21973.095499999999</v>
      </c>
      <c r="W388" s="329">
        <f t="shared" si="152"/>
        <v>133509.6985</v>
      </c>
      <c r="X388" s="464"/>
    </row>
    <row r="389" spans="1:24" x14ac:dyDescent="0.25">
      <c r="A389" s="146" t="s">
        <v>733</v>
      </c>
      <c r="B389" s="100" t="s">
        <v>734</v>
      </c>
      <c r="C389" s="101" t="s">
        <v>167</v>
      </c>
      <c r="D389" s="106">
        <v>5.3</v>
      </c>
      <c r="E389" s="40">
        <v>119945</v>
      </c>
      <c r="F389" s="35">
        <f t="shared" si="144"/>
        <v>635708.5</v>
      </c>
      <c r="G389" s="40">
        <v>191172.64</v>
      </c>
      <c r="H389" s="35">
        <f t="shared" si="145"/>
        <v>1013214.9920000001</v>
      </c>
      <c r="I389" s="35">
        <f t="shared" si="146"/>
        <v>1648923.4920000001</v>
      </c>
      <c r="J389" s="441"/>
      <c r="K389" s="363">
        <v>2.65</v>
      </c>
      <c r="L389" s="328">
        <v>119945</v>
      </c>
      <c r="M389" s="329">
        <f t="shared" si="147"/>
        <v>317854.25</v>
      </c>
      <c r="N389" s="328">
        <v>191172.64</v>
      </c>
      <c r="O389" s="329">
        <f t="shared" si="148"/>
        <v>506607.49600000004</v>
      </c>
      <c r="P389" s="329">
        <f t="shared" si="149"/>
        <v>824461.74600000004</v>
      </c>
      <c r="Q389" s="473"/>
      <c r="R389" s="327">
        <f t="shared" si="131"/>
        <v>2.65</v>
      </c>
      <c r="S389" s="328">
        <v>119945</v>
      </c>
      <c r="T389" s="329">
        <f t="shared" si="150"/>
        <v>317854.25</v>
      </c>
      <c r="U389" s="328">
        <v>191172.64</v>
      </c>
      <c r="V389" s="329">
        <f t="shared" si="151"/>
        <v>506607.49600000004</v>
      </c>
      <c r="W389" s="329">
        <f t="shared" si="152"/>
        <v>824461.74600000004</v>
      </c>
      <c r="X389" s="464"/>
    </row>
    <row r="390" spans="1:24" x14ac:dyDescent="0.25">
      <c r="A390" s="146" t="s">
        <v>735</v>
      </c>
      <c r="B390" s="100" t="s">
        <v>736</v>
      </c>
      <c r="C390" s="101" t="s">
        <v>167</v>
      </c>
      <c r="D390" s="102">
        <v>5.3</v>
      </c>
      <c r="E390" s="40">
        <v>138792.24</v>
      </c>
      <c r="F390" s="35">
        <f t="shared" si="144"/>
        <v>735598.87199999997</v>
      </c>
      <c r="G390" s="40">
        <v>1277.6199999999999</v>
      </c>
      <c r="H390" s="35">
        <f t="shared" si="145"/>
        <v>6771.3859999999995</v>
      </c>
      <c r="I390" s="35">
        <f t="shared" si="146"/>
        <v>742370.25800000003</v>
      </c>
      <c r="J390" s="441"/>
      <c r="K390" s="361">
        <v>2.65</v>
      </c>
      <c r="L390" s="328">
        <v>138792.24</v>
      </c>
      <c r="M390" s="329">
        <f t="shared" si="147"/>
        <v>367799.43599999999</v>
      </c>
      <c r="N390" s="328">
        <v>1277.6199999999999</v>
      </c>
      <c r="O390" s="329">
        <f t="shared" si="148"/>
        <v>3385.6929999999998</v>
      </c>
      <c r="P390" s="329">
        <f t="shared" si="149"/>
        <v>371185.12900000002</v>
      </c>
      <c r="Q390" s="473"/>
      <c r="R390" s="327">
        <f t="shared" si="131"/>
        <v>2.65</v>
      </c>
      <c r="S390" s="328">
        <v>138792.24</v>
      </c>
      <c r="T390" s="329">
        <f t="shared" si="150"/>
        <v>367799.43599999999</v>
      </c>
      <c r="U390" s="328">
        <v>1277.6199999999999</v>
      </c>
      <c r="V390" s="329">
        <f t="shared" si="151"/>
        <v>3385.6929999999998</v>
      </c>
      <c r="W390" s="329">
        <f t="shared" si="152"/>
        <v>371185.12900000002</v>
      </c>
      <c r="X390" s="464"/>
    </row>
    <row r="391" spans="1:24" ht="28.5" x14ac:dyDescent="0.25">
      <c r="A391" s="146" t="s">
        <v>737</v>
      </c>
      <c r="B391" s="100" t="s">
        <v>738</v>
      </c>
      <c r="C391" s="101" t="s">
        <v>19</v>
      </c>
      <c r="D391" s="102">
        <v>149</v>
      </c>
      <c r="E391" s="40">
        <v>306.43</v>
      </c>
      <c r="F391" s="35">
        <f t="shared" si="144"/>
        <v>45658.07</v>
      </c>
      <c r="G391" s="40">
        <v>45.4</v>
      </c>
      <c r="H391" s="35">
        <f t="shared" si="145"/>
        <v>6764.5999999999995</v>
      </c>
      <c r="I391" s="35">
        <f t="shared" si="146"/>
        <v>52422.67</v>
      </c>
      <c r="J391" s="441"/>
      <c r="K391" s="361">
        <v>74.5</v>
      </c>
      <c r="L391" s="328">
        <v>306.43</v>
      </c>
      <c r="M391" s="329">
        <f t="shared" si="147"/>
        <v>22829.035</v>
      </c>
      <c r="N391" s="328">
        <v>45.4</v>
      </c>
      <c r="O391" s="329">
        <f t="shared" si="148"/>
        <v>3382.2999999999997</v>
      </c>
      <c r="P391" s="329">
        <f t="shared" si="149"/>
        <v>26211.334999999999</v>
      </c>
      <c r="Q391" s="473"/>
      <c r="R391" s="327">
        <f t="shared" si="131"/>
        <v>74.5</v>
      </c>
      <c r="S391" s="328">
        <v>306.43</v>
      </c>
      <c r="T391" s="329">
        <f t="shared" si="150"/>
        <v>22829.035</v>
      </c>
      <c r="U391" s="328">
        <v>45.4</v>
      </c>
      <c r="V391" s="329">
        <f t="shared" si="151"/>
        <v>3382.2999999999997</v>
      </c>
      <c r="W391" s="329">
        <f t="shared" si="152"/>
        <v>26211.334999999999</v>
      </c>
      <c r="X391" s="464"/>
    </row>
    <row r="392" spans="1:24" ht="28.5" x14ac:dyDescent="0.25">
      <c r="A392" s="146" t="s">
        <v>739</v>
      </c>
      <c r="B392" s="100" t="s">
        <v>740</v>
      </c>
      <c r="C392" s="101" t="s">
        <v>19</v>
      </c>
      <c r="D392" s="102">
        <v>149</v>
      </c>
      <c r="E392" s="40">
        <v>306.43</v>
      </c>
      <c r="F392" s="35">
        <f t="shared" si="144"/>
        <v>45658.07</v>
      </c>
      <c r="G392" s="40">
        <v>159.12</v>
      </c>
      <c r="H392" s="35">
        <f t="shared" si="145"/>
        <v>23708.880000000001</v>
      </c>
      <c r="I392" s="35">
        <f t="shared" si="146"/>
        <v>69366.95</v>
      </c>
      <c r="J392" s="441"/>
      <c r="K392" s="361">
        <v>74.5</v>
      </c>
      <c r="L392" s="328">
        <v>306.43</v>
      </c>
      <c r="M392" s="329">
        <f t="shared" si="147"/>
        <v>22829.035</v>
      </c>
      <c r="N392" s="328">
        <v>159.12</v>
      </c>
      <c r="O392" s="329">
        <f t="shared" si="148"/>
        <v>11854.44</v>
      </c>
      <c r="P392" s="329">
        <f t="shared" si="149"/>
        <v>34683.474999999999</v>
      </c>
      <c r="Q392" s="473"/>
      <c r="R392" s="327">
        <f t="shared" si="131"/>
        <v>74.5</v>
      </c>
      <c r="S392" s="328">
        <v>306.43</v>
      </c>
      <c r="T392" s="329">
        <f t="shared" si="150"/>
        <v>22829.035</v>
      </c>
      <c r="U392" s="328">
        <v>159.12</v>
      </c>
      <c r="V392" s="329">
        <f t="shared" si="151"/>
        <v>11854.44</v>
      </c>
      <c r="W392" s="329">
        <f t="shared" si="152"/>
        <v>34683.474999999999</v>
      </c>
      <c r="X392" s="464"/>
    </row>
    <row r="393" spans="1:24" x14ac:dyDescent="0.25">
      <c r="A393" s="146" t="s">
        <v>741</v>
      </c>
      <c r="B393" s="100" t="s">
        <v>742</v>
      </c>
      <c r="C393" s="101" t="s">
        <v>43</v>
      </c>
      <c r="D393" s="102">
        <v>23.2</v>
      </c>
      <c r="E393" s="40">
        <v>10218</v>
      </c>
      <c r="F393" s="35">
        <f t="shared" si="144"/>
        <v>237057.6</v>
      </c>
      <c r="G393" s="40">
        <v>29000</v>
      </c>
      <c r="H393" s="35">
        <f t="shared" si="145"/>
        <v>672800</v>
      </c>
      <c r="I393" s="35">
        <f t="shared" si="146"/>
        <v>909857.6</v>
      </c>
      <c r="J393" s="441"/>
      <c r="K393" s="361">
        <v>8</v>
      </c>
      <c r="L393" s="328">
        <v>10218</v>
      </c>
      <c r="M393" s="329">
        <f t="shared" si="147"/>
        <v>81744</v>
      </c>
      <c r="N393" s="328">
        <v>29000</v>
      </c>
      <c r="O393" s="329">
        <f t="shared" si="148"/>
        <v>232000</v>
      </c>
      <c r="P393" s="329">
        <f t="shared" si="149"/>
        <v>313744</v>
      </c>
      <c r="Q393" s="473"/>
      <c r="R393" s="327">
        <f t="shared" si="131"/>
        <v>15.2</v>
      </c>
      <c r="S393" s="328">
        <v>10218</v>
      </c>
      <c r="T393" s="329">
        <f t="shared" si="150"/>
        <v>155313.60000000001</v>
      </c>
      <c r="U393" s="328">
        <v>29000</v>
      </c>
      <c r="V393" s="329">
        <f t="shared" si="151"/>
        <v>440800</v>
      </c>
      <c r="W393" s="329">
        <f t="shared" si="152"/>
        <v>596113.6</v>
      </c>
      <c r="X393" s="464"/>
    </row>
    <row r="394" spans="1:24" x14ac:dyDescent="0.25">
      <c r="A394" s="146" t="s">
        <v>743</v>
      </c>
      <c r="B394" s="150" t="s">
        <v>744</v>
      </c>
      <c r="C394" s="152" t="s">
        <v>19</v>
      </c>
      <c r="D394" s="153">
        <v>54</v>
      </c>
      <c r="E394" s="40">
        <v>411.6</v>
      </c>
      <c r="F394" s="35">
        <f t="shared" si="144"/>
        <v>22226.400000000001</v>
      </c>
      <c r="G394" s="40">
        <v>152.5</v>
      </c>
      <c r="H394" s="35">
        <f t="shared" si="145"/>
        <v>8235</v>
      </c>
      <c r="I394" s="35">
        <f t="shared" si="146"/>
        <v>30461.4</v>
      </c>
      <c r="J394" s="441"/>
      <c r="K394" s="376">
        <v>15</v>
      </c>
      <c r="L394" s="328">
        <v>411.6</v>
      </c>
      <c r="M394" s="329">
        <f t="shared" si="147"/>
        <v>6174</v>
      </c>
      <c r="N394" s="328">
        <v>152.5</v>
      </c>
      <c r="O394" s="329">
        <f t="shared" si="148"/>
        <v>2287.5</v>
      </c>
      <c r="P394" s="329">
        <f t="shared" si="149"/>
        <v>8461.5</v>
      </c>
      <c r="Q394" s="473"/>
      <c r="R394" s="327">
        <f t="shared" si="131"/>
        <v>39</v>
      </c>
      <c r="S394" s="328">
        <v>411.6</v>
      </c>
      <c r="T394" s="329">
        <f t="shared" si="150"/>
        <v>16052.400000000001</v>
      </c>
      <c r="U394" s="328">
        <v>152.5</v>
      </c>
      <c r="V394" s="329">
        <f t="shared" si="151"/>
        <v>5947.5</v>
      </c>
      <c r="W394" s="329">
        <f t="shared" si="152"/>
        <v>21999.9</v>
      </c>
      <c r="X394" s="464"/>
    </row>
    <row r="395" spans="1:24" x14ac:dyDescent="0.25">
      <c r="A395" s="154" t="s">
        <v>745</v>
      </c>
      <c r="B395" s="122" t="s">
        <v>746</v>
      </c>
      <c r="C395" s="50" t="s">
        <v>170</v>
      </c>
      <c r="D395" s="51">
        <v>101</v>
      </c>
      <c r="E395" s="40">
        <v>474.58</v>
      </c>
      <c r="F395" s="35">
        <f t="shared" si="144"/>
        <v>47932.58</v>
      </c>
      <c r="G395" s="40">
        <v>0</v>
      </c>
      <c r="H395" s="35">
        <f t="shared" si="145"/>
        <v>0</v>
      </c>
      <c r="I395" s="35">
        <f t="shared" si="146"/>
        <v>47932.58</v>
      </c>
      <c r="J395" s="441"/>
      <c r="K395" s="334"/>
      <c r="L395" s="328">
        <v>474.58</v>
      </c>
      <c r="M395" s="329">
        <f t="shared" si="147"/>
        <v>0</v>
      </c>
      <c r="N395" s="328">
        <v>0</v>
      </c>
      <c r="O395" s="329">
        <f t="shared" si="148"/>
        <v>0</v>
      </c>
      <c r="P395" s="329">
        <f t="shared" si="149"/>
        <v>0</v>
      </c>
      <c r="Q395" s="473"/>
      <c r="R395" s="327">
        <f t="shared" si="131"/>
        <v>101</v>
      </c>
      <c r="S395" s="328">
        <v>474.58</v>
      </c>
      <c r="T395" s="329">
        <f t="shared" si="150"/>
        <v>47932.58</v>
      </c>
      <c r="U395" s="328">
        <v>0</v>
      </c>
      <c r="V395" s="329">
        <f t="shared" si="151"/>
        <v>0</v>
      </c>
      <c r="W395" s="329">
        <f t="shared" si="152"/>
        <v>47932.58</v>
      </c>
      <c r="X395" s="464"/>
    </row>
    <row r="396" spans="1:24" x14ac:dyDescent="0.25">
      <c r="A396" s="154" t="s">
        <v>747</v>
      </c>
      <c r="B396" s="122" t="s">
        <v>748</v>
      </c>
      <c r="C396" s="50" t="s">
        <v>170</v>
      </c>
      <c r="D396" s="51">
        <v>101</v>
      </c>
      <c r="E396" s="40">
        <v>419.28</v>
      </c>
      <c r="F396" s="35">
        <f t="shared" si="144"/>
        <v>42347.28</v>
      </c>
      <c r="G396" s="40">
        <v>426.89</v>
      </c>
      <c r="H396" s="35">
        <f t="shared" si="145"/>
        <v>43115.89</v>
      </c>
      <c r="I396" s="35">
        <f t="shared" si="146"/>
        <v>85463.17</v>
      </c>
      <c r="J396" s="441"/>
      <c r="K396" s="334"/>
      <c r="L396" s="328">
        <v>419.28</v>
      </c>
      <c r="M396" s="329">
        <f t="shared" si="147"/>
        <v>0</v>
      </c>
      <c r="N396" s="328">
        <v>426.89</v>
      </c>
      <c r="O396" s="329">
        <f t="shared" si="148"/>
        <v>0</v>
      </c>
      <c r="P396" s="329">
        <f t="shared" si="149"/>
        <v>0</v>
      </c>
      <c r="Q396" s="473"/>
      <c r="R396" s="327">
        <f t="shared" si="131"/>
        <v>101</v>
      </c>
      <c r="S396" s="328">
        <v>419.28</v>
      </c>
      <c r="T396" s="329">
        <f t="shared" si="150"/>
        <v>42347.28</v>
      </c>
      <c r="U396" s="328">
        <v>426.89</v>
      </c>
      <c r="V396" s="329">
        <f t="shared" si="151"/>
        <v>43115.89</v>
      </c>
      <c r="W396" s="329">
        <f t="shared" si="152"/>
        <v>85463.17</v>
      </c>
      <c r="X396" s="464"/>
    </row>
    <row r="397" spans="1:24" x14ac:dyDescent="0.25">
      <c r="A397" s="147" t="s">
        <v>749</v>
      </c>
      <c r="B397" s="83" t="s">
        <v>750</v>
      </c>
      <c r="C397" s="84"/>
      <c r="D397" s="85"/>
      <c r="E397" s="143"/>
      <c r="F397" s="143">
        <f>F398+F399+F400+F401</f>
        <v>4742399.2799999993</v>
      </c>
      <c r="G397" s="143"/>
      <c r="H397" s="143">
        <f>H398+H399+H400+H401</f>
        <v>3987897.42</v>
      </c>
      <c r="I397" s="143">
        <f>I398+I399+I400+I401</f>
        <v>8730296.6999999993</v>
      </c>
      <c r="J397" s="448"/>
      <c r="K397" s="354"/>
      <c r="L397" s="375"/>
      <c r="M397" s="375">
        <f>M398+M399+M400+M401</f>
        <v>2250871.2879999997</v>
      </c>
      <c r="N397" s="375"/>
      <c r="O397" s="375">
        <f>O398+O399+O400+O401</f>
        <v>2233210.5321999998</v>
      </c>
      <c r="P397" s="375">
        <f>P398+P399+P400+P401</f>
        <v>4484081.8202</v>
      </c>
      <c r="Q397" s="480"/>
      <c r="R397" s="327">
        <f t="shared" ref="R397:R460" si="153">D397-K397</f>
        <v>0</v>
      </c>
      <c r="S397" s="375"/>
      <c r="T397" s="375">
        <f>T398+T399+T400+T401</f>
        <v>2491527.9920000001</v>
      </c>
      <c r="U397" s="375"/>
      <c r="V397" s="375">
        <f>V398+V399+V400+V401</f>
        <v>1754686.8878000001</v>
      </c>
      <c r="W397" s="375">
        <f>W398+W399+W400+W401</f>
        <v>4246214.8798000002</v>
      </c>
      <c r="X397" s="464"/>
    </row>
    <row r="398" spans="1:24" ht="28.5" x14ac:dyDescent="0.25">
      <c r="A398" s="146" t="s">
        <v>751</v>
      </c>
      <c r="B398" s="104" t="s">
        <v>752</v>
      </c>
      <c r="C398" s="105" t="s">
        <v>43</v>
      </c>
      <c r="D398" s="153">
        <v>211.62</v>
      </c>
      <c r="E398" s="40">
        <v>12208</v>
      </c>
      <c r="F398" s="35">
        <f>D398*E398</f>
        <v>2583456.96</v>
      </c>
      <c r="G398" s="40">
        <v>14998</v>
      </c>
      <c r="H398" s="35">
        <f>D398*G398</f>
        <v>3173876.7600000002</v>
      </c>
      <c r="I398" s="35">
        <f>E398*D398+G398*D398</f>
        <v>5757333.7200000007</v>
      </c>
      <c r="J398" s="441"/>
      <c r="K398" s="376">
        <v>130</v>
      </c>
      <c r="L398" s="328">
        <v>12208</v>
      </c>
      <c r="M398" s="329">
        <f>K398*L398</f>
        <v>1587040</v>
      </c>
      <c r="N398" s="328">
        <v>14998</v>
      </c>
      <c r="O398" s="329">
        <f>K398*N398</f>
        <v>1949740</v>
      </c>
      <c r="P398" s="329">
        <f>L398*K398+N398*K398</f>
        <v>3536780</v>
      </c>
      <c r="Q398" s="473"/>
      <c r="R398" s="327">
        <f t="shared" si="153"/>
        <v>81.62</v>
      </c>
      <c r="S398" s="328">
        <v>12208</v>
      </c>
      <c r="T398" s="329">
        <f>R398*S398</f>
        <v>996416.96000000008</v>
      </c>
      <c r="U398" s="328">
        <v>14998</v>
      </c>
      <c r="V398" s="329">
        <f>R398*U398</f>
        <v>1224136.76</v>
      </c>
      <c r="W398" s="329">
        <f>S398*R398+U398*R398</f>
        <v>2220553.7200000002</v>
      </c>
      <c r="X398" s="464"/>
    </row>
    <row r="399" spans="1:24" ht="28.5" x14ac:dyDescent="0.25">
      <c r="A399" s="146" t="s">
        <v>753</v>
      </c>
      <c r="B399" s="104" t="s">
        <v>754</v>
      </c>
      <c r="C399" s="105" t="s">
        <v>19</v>
      </c>
      <c r="D399" s="153">
        <v>990</v>
      </c>
      <c r="E399" s="40">
        <v>1360.8</v>
      </c>
      <c r="F399" s="35">
        <f>D399*E399</f>
        <v>1347192</v>
      </c>
      <c r="G399" s="40">
        <v>549.02</v>
      </c>
      <c r="H399" s="35">
        <f>D399*G399</f>
        <v>543529.79999999993</v>
      </c>
      <c r="I399" s="35">
        <f>E399*D399+G399*D399</f>
        <v>1890721.7999999998</v>
      </c>
      <c r="J399" s="441"/>
      <c r="K399" s="376">
        <v>457.11</v>
      </c>
      <c r="L399" s="328">
        <v>1360.8</v>
      </c>
      <c r="M399" s="329">
        <f>K399*L399</f>
        <v>622035.28799999994</v>
      </c>
      <c r="N399" s="328">
        <v>549.02</v>
      </c>
      <c r="O399" s="329">
        <f>K399*N399</f>
        <v>250962.53219999999</v>
      </c>
      <c r="P399" s="329">
        <f>L399*K399+N399*K399</f>
        <v>872997.82019999996</v>
      </c>
      <c r="Q399" s="473"/>
      <c r="R399" s="327">
        <f t="shared" si="153"/>
        <v>532.89</v>
      </c>
      <c r="S399" s="328">
        <v>1360.8</v>
      </c>
      <c r="T399" s="329">
        <f>R399*S399</f>
        <v>725156.71199999994</v>
      </c>
      <c r="U399" s="328">
        <v>549.02</v>
      </c>
      <c r="V399" s="329">
        <f>R399*U399</f>
        <v>292567.26779999997</v>
      </c>
      <c r="W399" s="329">
        <f>S399*R399+U399*R399</f>
        <v>1017723.9797999999</v>
      </c>
      <c r="X399" s="464"/>
    </row>
    <row r="400" spans="1:24" x14ac:dyDescent="0.25">
      <c r="A400" s="146" t="s">
        <v>755</v>
      </c>
      <c r="B400" s="104" t="s">
        <v>756</v>
      </c>
      <c r="C400" s="105" t="s">
        <v>19</v>
      </c>
      <c r="D400" s="153">
        <v>172.18</v>
      </c>
      <c r="E400" s="40">
        <v>324</v>
      </c>
      <c r="F400" s="35">
        <f>D400*E400</f>
        <v>55786.32</v>
      </c>
      <c r="G400" s="40">
        <v>252</v>
      </c>
      <c r="H400" s="35">
        <f>D400*G400</f>
        <v>43389.36</v>
      </c>
      <c r="I400" s="35">
        <f>E400*D400+G400*D400</f>
        <v>99175.679999999993</v>
      </c>
      <c r="J400" s="441"/>
      <c r="K400" s="376">
        <v>129</v>
      </c>
      <c r="L400" s="328">
        <v>324</v>
      </c>
      <c r="M400" s="329">
        <f>K400*L400</f>
        <v>41796</v>
      </c>
      <c r="N400" s="328">
        <v>252</v>
      </c>
      <c r="O400" s="329">
        <f>K400*N400</f>
        <v>32508</v>
      </c>
      <c r="P400" s="329">
        <f>L400*K400+N400*K400</f>
        <v>74304</v>
      </c>
      <c r="Q400" s="473"/>
      <c r="R400" s="327">
        <f t="shared" si="153"/>
        <v>43.180000000000007</v>
      </c>
      <c r="S400" s="328">
        <v>324</v>
      </c>
      <c r="T400" s="329">
        <f>R400*S400</f>
        <v>13990.320000000002</v>
      </c>
      <c r="U400" s="328">
        <v>252</v>
      </c>
      <c r="V400" s="329">
        <f>R400*U400</f>
        <v>10881.360000000002</v>
      </c>
      <c r="W400" s="329">
        <f>S400*R400+U400*R400</f>
        <v>24871.680000000004</v>
      </c>
      <c r="X400" s="464"/>
    </row>
    <row r="401" spans="1:24" ht="28.5" x14ac:dyDescent="0.25">
      <c r="A401" s="146" t="s">
        <v>757</v>
      </c>
      <c r="B401" s="104" t="s">
        <v>758</v>
      </c>
      <c r="C401" s="105" t="s">
        <v>19</v>
      </c>
      <c r="D401" s="153">
        <v>450</v>
      </c>
      <c r="E401" s="40">
        <v>1679.92</v>
      </c>
      <c r="F401" s="35">
        <f>D401*E401</f>
        <v>755964</v>
      </c>
      <c r="G401" s="40">
        <v>504.67</v>
      </c>
      <c r="H401" s="35">
        <f>D401*G401</f>
        <v>227101.5</v>
      </c>
      <c r="I401" s="35">
        <f>E401*D401+G401*D401</f>
        <v>983065.5</v>
      </c>
      <c r="J401" s="441"/>
      <c r="K401" s="376"/>
      <c r="L401" s="328">
        <v>1679.92</v>
      </c>
      <c r="M401" s="329">
        <f>K401*L401</f>
        <v>0</v>
      </c>
      <c r="N401" s="328">
        <v>504.67</v>
      </c>
      <c r="O401" s="329">
        <f>K401*N401</f>
        <v>0</v>
      </c>
      <c r="P401" s="329">
        <f>L401*K401+N401*K401</f>
        <v>0</v>
      </c>
      <c r="Q401" s="473"/>
      <c r="R401" s="327">
        <f t="shared" si="153"/>
        <v>450</v>
      </c>
      <c r="S401" s="328">
        <v>1679.92</v>
      </c>
      <c r="T401" s="329">
        <f>R401*S401</f>
        <v>755964</v>
      </c>
      <c r="U401" s="328">
        <v>504.67</v>
      </c>
      <c r="V401" s="329">
        <f>R401*U401</f>
        <v>227101.5</v>
      </c>
      <c r="W401" s="329">
        <f>S401*R401+U401*R401</f>
        <v>983065.5</v>
      </c>
      <c r="X401" s="464"/>
    </row>
    <row r="402" spans="1:24" x14ac:dyDescent="0.25">
      <c r="A402" s="147" t="s">
        <v>759</v>
      </c>
      <c r="B402" s="83" t="s">
        <v>760</v>
      </c>
      <c r="C402" s="90"/>
      <c r="D402" s="91"/>
      <c r="E402" s="40"/>
      <c r="F402" s="143">
        <f>F403+F404+F405+F406+F407+F408+F409+F410+F411+F412+F413+F414+F415+F416+F417+F418+F419</f>
        <v>999937.98640000005</v>
      </c>
      <c r="G402" s="40"/>
      <c r="H402" s="143">
        <f>H403+H404+H405+H406+H407+H408+H409+H410+H411+H412+H413+H414+H415+H416+H417+H418+H419</f>
        <v>503749.88679999992</v>
      </c>
      <c r="I402" s="143">
        <f>I403+I404+I405+I406+I407+I408+I409+I410+I411+I412+I413+I414+I415+I416+I417+I418+I419</f>
        <v>1503687.8732000003</v>
      </c>
      <c r="J402" s="448"/>
      <c r="K402" s="357"/>
      <c r="L402" s="328"/>
      <c r="M402" s="375">
        <f>M403+M404+M405+M406+M407+M408+M409+M410+M411+M412+M413+M414+M415+M416+M417+M418+M419</f>
        <v>565796.8600000001</v>
      </c>
      <c r="N402" s="328"/>
      <c r="O402" s="375">
        <f>O403+O404+O405+O406+O407+O408+O409+O410+O411+O412+O413+O414+O415+O416+O417+O418+O419</f>
        <v>275563.12</v>
      </c>
      <c r="P402" s="375">
        <f>P403+P404+P405+P406+P407+P408+P409+P410+P411+P412+P413+P414+P415+P416+P417+P418+P419</f>
        <v>841359.98</v>
      </c>
      <c r="Q402" s="480"/>
      <c r="R402" s="327">
        <f t="shared" si="153"/>
        <v>0</v>
      </c>
      <c r="S402" s="328"/>
      <c r="T402" s="375">
        <f>T403+T404+T405+T406+T407+T408+T409+T410+T411+T412+T413+T414+T415+T416+T417+T418+T419</f>
        <v>434141.12640000001</v>
      </c>
      <c r="U402" s="328"/>
      <c r="V402" s="375">
        <f>V403+V404+V405+V406+V407+V408+V409+V410+V411+V412+V413+V414+V415+V416+V417+V418+V419</f>
        <v>228186.76679999995</v>
      </c>
      <c r="W402" s="375">
        <f>W403+W404+W405+W406+W407+W408+W409+W410+W411+W412+W413+W414+W415+W416+W417+W418+W419</f>
        <v>662327.89320000017</v>
      </c>
      <c r="X402" s="464"/>
    </row>
    <row r="403" spans="1:24" x14ac:dyDescent="0.25">
      <c r="A403" s="146" t="s">
        <v>761</v>
      </c>
      <c r="B403" s="89" t="s">
        <v>762</v>
      </c>
      <c r="C403" s="90" t="s">
        <v>406</v>
      </c>
      <c r="D403" s="91">
        <v>7.2</v>
      </c>
      <c r="E403" s="48">
        <v>3144</v>
      </c>
      <c r="F403" s="35">
        <f t="shared" ref="F403:F419" si="154">D403*E403</f>
        <v>22636.799999999999</v>
      </c>
      <c r="G403" s="48">
        <v>0</v>
      </c>
      <c r="H403" s="35">
        <f t="shared" ref="H403:H419" si="155">D403*G403</f>
        <v>0</v>
      </c>
      <c r="I403" s="35">
        <f t="shared" ref="I403:I419" si="156">E403*D403+G403*D403</f>
        <v>22636.799999999999</v>
      </c>
      <c r="J403" s="441"/>
      <c r="K403" s="357">
        <v>5</v>
      </c>
      <c r="L403" s="377">
        <v>3144</v>
      </c>
      <c r="M403" s="329">
        <f t="shared" ref="M403:M419" si="157">K403*L403</f>
        <v>15720</v>
      </c>
      <c r="N403" s="377">
        <v>0</v>
      </c>
      <c r="O403" s="329">
        <f t="shared" ref="O403:O419" si="158">K403*N403</f>
        <v>0</v>
      </c>
      <c r="P403" s="329">
        <f t="shared" ref="P403:P419" si="159">L403*K403+N403*K403</f>
        <v>15720</v>
      </c>
      <c r="Q403" s="473"/>
      <c r="R403" s="327">
        <f t="shared" si="153"/>
        <v>2.2000000000000002</v>
      </c>
      <c r="S403" s="377">
        <v>3144</v>
      </c>
      <c r="T403" s="329">
        <f t="shared" ref="T403:T419" si="160">R403*S403</f>
        <v>6916.8</v>
      </c>
      <c r="U403" s="377">
        <v>0</v>
      </c>
      <c r="V403" s="329">
        <f t="shared" ref="V403:V419" si="161">R403*U403</f>
        <v>0</v>
      </c>
      <c r="W403" s="329">
        <f t="shared" ref="W403:W419" si="162">S403*R403+U403*R403</f>
        <v>6916.8</v>
      </c>
      <c r="X403" s="464"/>
    </row>
    <row r="404" spans="1:24" x14ac:dyDescent="0.25">
      <c r="A404" s="146" t="s">
        <v>763</v>
      </c>
      <c r="B404" s="89" t="s">
        <v>764</v>
      </c>
      <c r="C404" s="90" t="s">
        <v>765</v>
      </c>
      <c r="D404" s="91">
        <v>2.88</v>
      </c>
      <c r="E404" s="48">
        <v>1372.88</v>
      </c>
      <c r="F404" s="35">
        <f t="shared" si="154"/>
        <v>3953.8944000000001</v>
      </c>
      <c r="G404" s="48">
        <v>150.81</v>
      </c>
      <c r="H404" s="35">
        <f t="shared" si="155"/>
        <v>434.33279999999996</v>
      </c>
      <c r="I404" s="35">
        <f t="shared" si="156"/>
        <v>4388.2272000000003</v>
      </c>
      <c r="J404" s="441"/>
      <c r="K404" s="357">
        <v>2</v>
      </c>
      <c r="L404" s="377">
        <v>1372.88</v>
      </c>
      <c r="M404" s="329">
        <f t="shared" si="157"/>
        <v>2745.76</v>
      </c>
      <c r="N404" s="377">
        <v>150.81</v>
      </c>
      <c r="O404" s="329">
        <f t="shared" si="158"/>
        <v>301.62</v>
      </c>
      <c r="P404" s="329">
        <f t="shared" si="159"/>
        <v>3047.38</v>
      </c>
      <c r="Q404" s="473"/>
      <c r="R404" s="327">
        <f t="shared" si="153"/>
        <v>0.87999999999999989</v>
      </c>
      <c r="S404" s="377">
        <v>1372.88</v>
      </c>
      <c r="T404" s="329">
        <f t="shared" si="160"/>
        <v>1208.1343999999999</v>
      </c>
      <c r="U404" s="377">
        <v>150.81</v>
      </c>
      <c r="V404" s="329">
        <f t="shared" si="161"/>
        <v>132.71279999999999</v>
      </c>
      <c r="W404" s="329">
        <f t="shared" si="162"/>
        <v>1340.8471999999999</v>
      </c>
      <c r="X404" s="464"/>
    </row>
    <row r="405" spans="1:24" x14ac:dyDescent="0.25">
      <c r="A405" s="146" t="s">
        <v>766</v>
      </c>
      <c r="B405" s="89" t="s">
        <v>767</v>
      </c>
      <c r="C405" s="90" t="s">
        <v>765</v>
      </c>
      <c r="D405" s="91">
        <v>2.88</v>
      </c>
      <c r="E405" s="48">
        <v>2602.9699999999998</v>
      </c>
      <c r="F405" s="35">
        <f t="shared" si="154"/>
        <v>7496.5535999999993</v>
      </c>
      <c r="G405" s="48">
        <v>0</v>
      </c>
      <c r="H405" s="35">
        <f t="shared" si="155"/>
        <v>0</v>
      </c>
      <c r="I405" s="35">
        <f t="shared" si="156"/>
        <v>7496.5535999999993</v>
      </c>
      <c r="J405" s="441"/>
      <c r="K405" s="357">
        <v>2</v>
      </c>
      <c r="L405" s="377">
        <v>2602.9699999999998</v>
      </c>
      <c r="M405" s="329">
        <f t="shared" si="157"/>
        <v>5205.9399999999996</v>
      </c>
      <c r="N405" s="377">
        <v>0</v>
      </c>
      <c r="O405" s="329">
        <f t="shared" si="158"/>
        <v>0</v>
      </c>
      <c r="P405" s="329">
        <f t="shared" si="159"/>
        <v>5205.9399999999996</v>
      </c>
      <c r="Q405" s="473"/>
      <c r="R405" s="327">
        <f t="shared" si="153"/>
        <v>0.87999999999999989</v>
      </c>
      <c r="S405" s="377">
        <v>2602.9699999999998</v>
      </c>
      <c r="T405" s="329">
        <f t="shared" si="160"/>
        <v>2290.6135999999997</v>
      </c>
      <c r="U405" s="377">
        <v>0</v>
      </c>
      <c r="V405" s="329">
        <f t="shared" si="161"/>
        <v>0</v>
      </c>
      <c r="W405" s="329">
        <f t="shared" si="162"/>
        <v>2290.6135999999997</v>
      </c>
      <c r="X405" s="464"/>
    </row>
    <row r="406" spans="1:24" x14ac:dyDescent="0.25">
      <c r="A406" s="146" t="s">
        <v>768</v>
      </c>
      <c r="B406" s="89" t="s">
        <v>769</v>
      </c>
      <c r="C406" s="90" t="s">
        <v>765</v>
      </c>
      <c r="D406" s="91">
        <v>2.88</v>
      </c>
      <c r="E406" s="48">
        <v>3246.18</v>
      </c>
      <c r="F406" s="35">
        <f t="shared" si="154"/>
        <v>9348.9983999999986</v>
      </c>
      <c r="G406" s="48">
        <v>664.3</v>
      </c>
      <c r="H406" s="35">
        <f t="shared" si="155"/>
        <v>1913.1839999999997</v>
      </c>
      <c r="I406" s="35">
        <f t="shared" si="156"/>
        <v>11262.182399999998</v>
      </c>
      <c r="J406" s="441"/>
      <c r="K406" s="357">
        <v>2</v>
      </c>
      <c r="L406" s="377">
        <v>3246.18</v>
      </c>
      <c r="M406" s="329">
        <f t="shared" si="157"/>
        <v>6492.36</v>
      </c>
      <c r="N406" s="377">
        <v>664.3</v>
      </c>
      <c r="O406" s="329">
        <f t="shared" si="158"/>
        <v>1328.6</v>
      </c>
      <c r="P406" s="329">
        <f t="shared" si="159"/>
        <v>7820.9599999999991</v>
      </c>
      <c r="Q406" s="473"/>
      <c r="R406" s="327">
        <f t="shared" si="153"/>
        <v>0.87999999999999989</v>
      </c>
      <c r="S406" s="377">
        <v>3246.18</v>
      </c>
      <c r="T406" s="329">
        <f t="shared" si="160"/>
        <v>2856.6383999999994</v>
      </c>
      <c r="U406" s="377">
        <v>664.3</v>
      </c>
      <c r="V406" s="329">
        <f t="shared" si="161"/>
        <v>584.58399999999983</v>
      </c>
      <c r="W406" s="329">
        <f t="shared" si="162"/>
        <v>3441.2223999999992</v>
      </c>
      <c r="X406" s="464"/>
    </row>
    <row r="407" spans="1:24" x14ac:dyDescent="0.25">
      <c r="A407" s="146" t="s">
        <v>770</v>
      </c>
      <c r="B407" s="89" t="s">
        <v>771</v>
      </c>
      <c r="C407" s="90" t="s">
        <v>406</v>
      </c>
      <c r="D407" s="91">
        <v>167</v>
      </c>
      <c r="E407" s="48">
        <v>972.02</v>
      </c>
      <c r="F407" s="35">
        <f t="shared" si="154"/>
        <v>162327.34</v>
      </c>
      <c r="G407" s="48">
        <v>167.08</v>
      </c>
      <c r="H407" s="35">
        <f t="shared" si="155"/>
        <v>27902.36</v>
      </c>
      <c r="I407" s="35">
        <f t="shared" si="156"/>
        <v>190229.7</v>
      </c>
      <c r="J407" s="441"/>
      <c r="K407" s="357">
        <v>90</v>
      </c>
      <c r="L407" s="377">
        <v>972.02</v>
      </c>
      <c r="M407" s="329">
        <f t="shared" si="157"/>
        <v>87481.8</v>
      </c>
      <c r="N407" s="377">
        <v>167.08</v>
      </c>
      <c r="O407" s="329">
        <f t="shared" si="158"/>
        <v>15037.2</v>
      </c>
      <c r="P407" s="329">
        <f t="shared" si="159"/>
        <v>102519</v>
      </c>
      <c r="Q407" s="473"/>
      <c r="R407" s="327">
        <f t="shared" si="153"/>
        <v>77</v>
      </c>
      <c r="S407" s="377">
        <v>972.02</v>
      </c>
      <c r="T407" s="329">
        <f t="shared" si="160"/>
        <v>74845.539999999994</v>
      </c>
      <c r="U407" s="377">
        <v>167.08</v>
      </c>
      <c r="V407" s="329">
        <f t="shared" si="161"/>
        <v>12865.160000000002</v>
      </c>
      <c r="W407" s="329">
        <f t="shared" si="162"/>
        <v>87710.7</v>
      </c>
      <c r="X407" s="464"/>
    </row>
    <row r="408" spans="1:24" ht="42.75" x14ac:dyDescent="0.25">
      <c r="A408" s="146" t="s">
        <v>772</v>
      </c>
      <c r="B408" s="89" t="s">
        <v>773</v>
      </c>
      <c r="C408" s="90" t="s">
        <v>406</v>
      </c>
      <c r="D408" s="91">
        <v>167</v>
      </c>
      <c r="E408" s="48">
        <v>1516.98</v>
      </c>
      <c r="F408" s="35">
        <f t="shared" si="154"/>
        <v>253335.66</v>
      </c>
      <c r="G408" s="48">
        <v>1164.8</v>
      </c>
      <c r="H408" s="35">
        <f t="shared" si="155"/>
        <v>194521.60000000001</v>
      </c>
      <c r="I408" s="35">
        <f t="shared" si="156"/>
        <v>447857.26</v>
      </c>
      <c r="J408" s="441"/>
      <c r="K408" s="357">
        <v>90</v>
      </c>
      <c r="L408" s="377">
        <v>1516.98</v>
      </c>
      <c r="M408" s="329">
        <f t="shared" si="157"/>
        <v>136528.20000000001</v>
      </c>
      <c r="N408" s="377">
        <v>1164.8</v>
      </c>
      <c r="O408" s="329">
        <f t="shared" si="158"/>
        <v>104832</v>
      </c>
      <c r="P408" s="329">
        <f t="shared" si="159"/>
        <v>241360.2</v>
      </c>
      <c r="Q408" s="473"/>
      <c r="R408" s="327">
        <f t="shared" si="153"/>
        <v>77</v>
      </c>
      <c r="S408" s="377">
        <v>1516.98</v>
      </c>
      <c r="T408" s="329">
        <f t="shared" si="160"/>
        <v>116807.46</v>
      </c>
      <c r="U408" s="377">
        <v>1164.8</v>
      </c>
      <c r="V408" s="329">
        <f t="shared" si="161"/>
        <v>89689.599999999991</v>
      </c>
      <c r="W408" s="329">
        <f t="shared" si="162"/>
        <v>206497.06</v>
      </c>
      <c r="X408" s="464"/>
    </row>
    <row r="409" spans="1:24" x14ac:dyDescent="0.25">
      <c r="A409" s="146" t="s">
        <v>774</v>
      </c>
      <c r="B409" s="89" t="s">
        <v>775</v>
      </c>
      <c r="C409" s="90" t="s">
        <v>406</v>
      </c>
      <c r="D409" s="91">
        <v>167</v>
      </c>
      <c r="E409" s="48">
        <v>505.66</v>
      </c>
      <c r="F409" s="35">
        <f t="shared" si="154"/>
        <v>84445.22</v>
      </c>
      <c r="G409" s="48">
        <v>83.54</v>
      </c>
      <c r="H409" s="35">
        <f t="shared" si="155"/>
        <v>13951.18</v>
      </c>
      <c r="I409" s="35">
        <f t="shared" si="156"/>
        <v>98396.4</v>
      </c>
      <c r="J409" s="441"/>
      <c r="K409" s="357">
        <v>90</v>
      </c>
      <c r="L409" s="377">
        <v>505.66</v>
      </c>
      <c r="M409" s="329">
        <f t="shared" si="157"/>
        <v>45509.4</v>
      </c>
      <c r="N409" s="377">
        <v>83.54</v>
      </c>
      <c r="O409" s="329">
        <f t="shared" si="158"/>
        <v>7518.6</v>
      </c>
      <c r="P409" s="329">
        <f t="shared" si="159"/>
        <v>53028</v>
      </c>
      <c r="Q409" s="473"/>
      <c r="R409" s="327">
        <f t="shared" si="153"/>
        <v>77</v>
      </c>
      <c r="S409" s="377">
        <v>505.66</v>
      </c>
      <c r="T409" s="329">
        <f t="shared" si="160"/>
        <v>38935.82</v>
      </c>
      <c r="U409" s="377">
        <v>83.54</v>
      </c>
      <c r="V409" s="329">
        <f t="shared" si="161"/>
        <v>6432.5800000000008</v>
      </c>
      <c r="W409" s="329">
        <f t="shared" si="162"/>
        <v>45368.4</v>
      </c>
      <c r="X409" s="464"/>
    </row>
    <row r="410" spans="1:24" ht="28.5" x14ac:dyDescent="0.25">
      <c r="A410" s="146" t="s">
        <v>776</v>
      </c>
      <c r="B410" s="89" t="s">
        <v>777</v>
      </c>
      <c r="C410" s="90" t="s">
        <v>406</v>
      </c>
      <c r="D410" s="91">
        <v>167</v>
      </c>
      <c r="E410" s="48">
        <v>93.01</v>
      </c>
      <c r="F410" s="35">
        <f t="shared" si="154"/>
        <v>15532.67</v>
      </c>
      <c r="G410" s="48">
        <v>284.44</v>
      </c>
      <c r="H410" s="35">
        <f t="shared" si="155"/>
        <v>47501.48</v>
      </c>
      <c r="I410" s="35">
        <f t="shared" si="156"/>
        <v>63034.15</v>
      </c>
      <c r="J410" s="441"/>
      <c r="K410" s="357">
        <v>90</v>
      </c>
      <c r="L410" s="377">
        <v>93.01</v>
      </c>
      <c r="M410" s="329">
        <f t="shared" si="157"/>
        <v>8370.9</v>
      </c>
      <c r="N410" s="377">
        <v>284.44</v>
      </c>
      <c r="O410" s="329">
        <f t="shared" si="158"/>
        <v>25599.599999999999</v>
      </c>
      <c r="P410" s="329">
        <f t="shared" si="159"/>
        <v>33970.5</v>
      </c>
      <c r="Q410" s="473"/>
      <c r="R410" s="327">
        <f t="shared" si="153"/>
        <v>77</v>
      </c>
      <c r="S410" s="377">
        <v>93.01</v>
      </c>
      <c r="T410" s="329">
        <f t="shared" si="160"/>
        <v>7161.77</v>
      </c>
      <c r="U410" s="377">
        <v>284.44</v>
      </c>
      <c r="V410" s="329">
        <f t="shared" si="161"/>
        <v>21901.88</v>
      </c>
      <c r="W410" s="329">
        <f t="shared" si="162"/>
        <v>29063.65</v>
      </c>
      <c r="X410" s="464"/>
    </row>
    <row r="411" spans="1:24" x14ac:dyDescent="0.25">
      <c r="A411" s="146" t="s">
        <v>778</v>
      </c>
      <c r="B411" s="89" t="s">
        <v>779</v>
      </c>
      <c r="C411" s="90" t="s">
        <v>406</v>
      </c>
      <c r="D411" s="91">
        <v>167</v>
      </c>
      <c r="E411" s="48">
        <v>40.61</v>
      </c>
      <c r="F411" s="35">
        <f t="shared" si="154"/>
        <v>6781.87</v>
      </c>
      <c r="G411" s="48">
        <v>44.2</v>
      </c>
      <c r="H411" s="35">
        <f t="shared" si="155"/>
        <v>7381.4000000000005</v>
      </c>
      <c r="I411" s="35">
        <f t="shared" si="156"/>
        <v>14163.27</v>
      </c>
      <c r="J411" s="441"/>
      <c r="K411" s="357">
        <v>90</v>
      </c>
      <c r="L411" s="377">
        <v>40.61</v>
      </c>
      <c r="M411" s="329">
        <f t="shared" si="157"/>
        <v>3654.9</v>
      </c>
      <c r="N411" s="377">
        <v>44.2</v>
      </c>
      <c r="O411" s="329">
        <f t="shared" si="158"/>
        <v>3978.0000000000005</v>
      </c>
      <c r="P411" s="329">
        <f t="shared" si="159"/>
        <v>7632.9000000000005</v>
      </c>
      <c r="Q411" s="473"/>
      <c r="R411" s="327">
        <f t="shared" si="153"/>
        <v>77</v>
      </c>
      <c r="S411" s="377">
        <v>40.61</v>
      </c>
      <c r="T411" s="329">
        <f t="shared" si="160"/>
        <v>3126.97</v>
      </c>
      <c r="U411" s="377">
        <v>44.2</v>
      </c>
      <c r="V411" s="329">
        <f t="shared" si="161"/>
        <v>3403.4</v>
      </c>
      <c r="W411" s="329">
        <f t="shared" si="162"/>
        <v>6530.37</v>
      </c>
      <c r="X411" s="464"/>
    </row>
    <row r="412" spans="1:24" ht="28.5" x14ac:dyDescent="0.25">
      <c r="A412" s="146" t="s">
        <v>780</v>
      </c>
      <c r="B412" s="89" t="s">
        <v>781</v>
      </c>
      <c r="C412" s="90" t="s">
        <v>406</v>
      </c>
      <c r="D412" s="91">
        <v>167</v>
      </c>
      <c r="E412" s="48">
        <v>882.94</v>
      </c>
      <c r="F412" s="35">
        <f t="shared" si="154"/>
        <v>147450.98000000001</v>
      </c>
      <c r="G412" s="48">
        <v>1166.0999999999999</v>
      </c>
      <c r="H412" s="35">
        <f t="shared" si="155"/>
        <v>194738.69999999998</v>
      </c>
      <c r="I412" s="35">
        <f t="shared" si="156"/>
        <v>342189.68</v>
      </c>
      <c r="J412" s="441"/>
      <c r="K412" s="357">
        <v>90</v>
      </c>
      <c r="L412" s="377">
        <v>882.94</v>
      </c>
      <c r="M412" s="329">
        <f t="shared" si="157"/>
        <v>79464.600000000006</v>
      </c>
      <c r="N412" s="377">
        <v>1166.0999999999999</v>
      </c>
      <c r="O412" s="329">
        <f t="shared" si="158"/>
        <v>104948.99999999999</v>
      </c>
      <c r="P412" s="329">
        <f t="shared" si="159"/>
        <v>184413.59999999998</v>
      </c>
      <c r="Q412" s="473"/>
      <c r="R412" s="327">
        <f t="shared" si="153"/>
        <v>77</v>
      </c>
      <c r="S412" s="377">
        <v>882.94</v>
      </c>
      <c r="T412" s="329">
        <f t="shared" si="160"/>
        <v>67986.38</v>
      </c>
      <c r="U412" s="377">
        <v>1166.0999999999999</v>
      </c>
      <c r="V412" s="329">
        <f t="shared" si="161"/>
        <v>89789.7</v>
      </c>
      <c r="W412" s="329">
        <f t="shared" si="162"/>
        <v>157776.08000000002</v>
      </c>
      <c r="X412" s="464"/>
    </row>
    <row r="413" spans="1:24" x14ac:dyDescent="0.25">
      <c r="A413" s="146" t="s">
        <v>782</v>
      </c>
      <c r="B413" s="89" t="s">
        <v>783</v>
      </c>
      <c r="C413" s="90" t="s">
        <v>765</v>
      </c>
      <c r="D413" s="91">
        <v>11</v>
      </c>
      <c r="E413" s="48">
        <v>1965</v>
      </c>
      <c r="F413" s="35">
        <f t="shared" si="154"/>
        <v>21615</v>
      </c>
      <c r="G413" s="48">
        <v>0</v>
      </c>
      <c r="H413" s="35">
        <f t="shared" si="155"/>
        <v>0</v>
      </c>
      <c r="I413" s="35">
        <f t="shared" si="156"/>
        <v>21615</v>
      </c>
      <c r="J413" s="441"/>
      <c r="K413" s="357">
        <v>2</v>
      </c>
      <c r="L413" s="377">
        <v>1965</v>
      </c>
      <c r="M413" s="329">
        <f t="shared" si="157"/>
        <v>3930</v>
      </c>
      <c r="N413" s="377">
        <v>0</v>
      </c>
      <c r="O413" s="329">
        <f t="shared" si="158"/>
        <v>0</v>
      </c>
      <c r="P413" s="329">
        <f t="shared" si="159"/>
        <v>3930</v>
      </c>
      <c r="Q413" s="473"/>
      <c r="R413" s="327">
        <f t="shared" si="153"/>
        <v>9</v>
      </c>
      <c r="S413" s="377">
        <v>1965</v>
      </c>
      <c r="T413" s="329">
        <f t="shared" si="160"/>
        <v>17685</v>
      </c>
      <c r="U413" s="377">
        <v>0</v>
      </c>
      <c r="V413" s="329">
        <f t="shared" si="161"/>
        <v>0</v>
      </c>
      <c r="W413" s="329">
        <f t="shared" si="162"/>
        <v>17685</v>
      </c>
      <c r="X413" s="464"/>
    </row>
    <row r="414" spans="1:24" x14ac:dyDescent="0.25">
      <c r="A414" s="146" t="s">
        <v>784</v>
      </c>
      <c r="B414" s="89" t="s">
        <v>785</v>
      </c>
      <c r="C414" s="90" t="s">
        <v>765</v>
      </c>
      <c r="D414" s="91">
        <v>11</v>
      </c>
      <c r="E414" s="48">
        <v>8515</v>
      </c>
      <c r="F414" s="35">
        <f t="shared" si="154"/>
        <v>93665</v>
      </c>
      <c r="G414" s="48">
        <v>308.10000000000002</v>
      </c>
      <c r="H414" s="35">
        <f t="shared" si="155"/>
        <v>3389.1000000000004</v>
      </c>
      <c r="I414" s="35">
        <f t="shared" si="156"/>
        <v>97054.1</v>
      </c>
      <c r="J414" s="441"/>
      <c r="K414" s="357">
        <v>2</v>
      </c>
      <c r="L414" s="377">
        <v>8515</v>
      </c>
      <c r="M414" s="329">
        <f t="shared" si="157"/>
        <v>17030</v>
      </c>
      <c r="N414" s="377">
        <v>308.10000000000002</v>
      </c>
      <c r="O414" s="329">
        <f t="shared" si="158"/>
        <v>616.20000000000005</v>
      </c>
      <c r="P414" s="329">
        <f t="shared" si="159"/>
        <v>17646.2</v>
      </c>
      <c r="Q414" s="473"/>
      <c r="R414" s="327">
        <f t="shared" si="153"/>
        <v>9</v>
      </c>
      <c r="S414" s="377">
        <v>8515</v>
      </c>
      <c r="T414" s="329">
        <f t="shared" si="160"/>
        <v>76635</v>
      </c>
      <c r="U414" s="377">
        <v>308.10000000000002</v>
      </c>
      <c r="V414" s="329">
        <f t="shared" si="161"/>
        <v>2772.9</v>
      </c>
      <c r="W414" s="329">
        <f t="shared" si="162"/>
        <v>79407.899999999994</v>
      </c>
      <c r="X414" s="464"/>
    </row>
    <row r="415" spans="1:24" x14ac:dyDescent="0.25">
      <c r="A415" s="146" t="s">
        <v>786</v>
      </c>
      <c r="B415" s="89" t="s">
        <v>787</v>
      </c>
      <c r="C415" s="90" t="s">
        <v>765</v>
      </c>
      <c r="D415" s="91">
        <v>11</v>
      </c>
      <c r="E415" s="48">
        <v>1965</v>
      </c>
      <c r="F415" s="35">
        <f t="shared" si="154"/>
        <v>21615</v>
      </c>
      <c r="G415" s="48">
        <v>68.25</v>
      </c>
      <c r="H415" s="35">
        <f t="shared" si="155"/>
        <v>750.75</v>
      </c>
      <c r="I415" s="35">
        <f t="shared" si="156"/>
        <v>22365.75</v>
      </c>
      <c r="J415" s="441"/>
      <c r="K415" s="357">
        <v>2</v>
      </c>
      <c r="L415" s="377">
        <v>1965</v>
      </c>
      <c r="M415" s="329">
        <f t="shared" si="157"/>
        <v>3930</v>
      </c>
      <c r="N415" s="377">
        <v>68.25</v>
      </c>
      <c r="O415" s="329">
        <f t="shared" si="158"/>
        <v>136.5</v>
      </c>
      <c r="P415" s="329">
        <f t="shared" si="159"/>
        <v>4066.5</v>
      </c>
      <c r="Q415" s="473"/>
      <c r="R415" s="327">
        <f t="shared" si="153"/>
        <v>9</v>
      </c>
      <c r="S415" s="377">
        <v>1965</v>
      </c>
      <c r="T415" s="329">
        <f t="shared" si="160"/>
        <v>17685</v>
      </c>
      <c r="U415" s="377">
        <v>68.25</v>
      </c>
      <c r="V415" s="329">
        <f t="shared" si="161"/>
        <v>614.25</v>
      </c>
      <c r="W415" s="329">
        <f t="shared" si="162"/>
        <v>18299.25</v>
      </c>
      <c r="X415" s="464"/>
    </row>
    <row r="416" spans="1:24" ht="42.75" x14ac:dyDescent="0.25">
      <c r="A416" s="146" t="s">
        <v>788</v>
      </c>
      <c r="B416" s="89" t="s">
        <v>789</v>
      </c>
      <c r="C416" s="90" t="s">
        <v>170</v>
      </c>
      <c r="D416" s="91">
        <v>12</v>
      </c>
      <c r="E416" s="48">
        <v>6550</v>
      </c>
      <c r="F416" s="35">
        <f t="shared" si="154"/>
        <v>78600</v>
      </c>
      <c r="G416" s="48">
        <v>218.4</v>
      </c>
      <c r="H416" s="35">
        <f t="shared" si="155"/>
        <v>2620.8000000000002</v>
      </c>
      <c r="I416" s="35">
        <f t="shared" si="156"/>
        <v>81220.800000000003</v>
      </c>
      <c r="J416" s="441"/>
      <c r="K416" s="357">
        <v>12</v>
      </c>
      <c r="L416" s="377">
        <v>6550</v>
      </c>
      <c r="M416" s="329">
        <f t="shared" si="157"/>
        <v>78600</v>
      </c>
      <c r="N416" s="377">
        <v>218.4</v>
      </c>
      <c r="O416" s="329">
        <f t="shared" si="158"/>
        <v>2620.8000000000002</v>
      </c>
      <c r="P416" s="329">
        <f t="shared" si="159"/>
        <v>81220.800000000003</v>
      </c>
      <c r="Q416" s="473"/>
      <c r="R416" s="327">
        <f t="shared" si="153"/>
        <v>0</v>
      </c>
      <c r="S416" s="377">
        <v>6550</v>
      </c>
      <c r="T416" s="329">
        <f t="shared" si="160"/>
        <v>0</v>
      </c>
      <c r="U416" s="377">
        <v>218.4</v>
      </c>
      <c r="V416" s="329">
        <f t="shared" si="161"/>
        <v>0</v>
      </c>
      <c r="W416" s="329">
        <f t="shared" si="162"/>
        <v>0</v>
      </c>
      <c r="X416" s="464"/>
    </row>
    <row r="417" spans="1:25" x14ac:dyDescent="0.25">
      <c r="A417" s="146" t="s">
        <v>790</v>
      </c>
      <c r="B417" s="89" t="s">
        <v>769</v>
      </c>
      <c r="C417" s="90" t="s">
        <v>170</v>
      </c>
      <c r="D417" s="91">
        <v>12</v>
      </c>
      <c r="E417" s="48">
        <v>4061</v>
      </c>
      <c r="F417" s="35">
        <f t="shared" si="154"/>
        <v>48732</v>
      </c>
      <c r="G417" s="48">
        <v>45.5</v>
      </c>
      <c r="H417" s="35">
        <f t="shared" si="155"/>
        <v>546</v>
      </c>
      <c r="I417" s="35">
        <f t="shared" si="156"/>
        <v>49278</v>
      </c>
      <c r="J417" s="441"/>
      <c r="K417" s="357">
        <v>12</v>
      </c>
      <c r="L417" s="377">
        <v>4061</v>
      </c>
      <c r="M417" s="329">
        <f t="shared" si="157"/>
        <v>48732</v>
      </c>
      <c r="N417" s="377">
        <v>45.5</v>
      </c>
      <c r="O417" s="329">
        <f t="shared" si="158"/>
        <v>546</v>
      </c>
      <c r="P417" s="329">
        <f t="shared" si="159"/>
        <v>49278</v>
      </c>
      <c r="Q417" s="473"/>
      <c r="R417" s="327">
        <f t="shared" si="153"/>
        <v>0</v>
      </c>
      <c r="S417" s="377">
        <v>4061</v>
      </c>
      <c r="T417" s="329">
        <f t="shared" si="160"/>
        <v>0</v>
      </c>
      <c r="U417" s="377">
        <v>45.5</v>
      </c>
      <c r="V417" s="329">
        <f t="shared" si="161"/>
        <v>0</v>
      </c>
      <c r="W417" s="329">
        <f t="shared" si="162"/>
        <v>0</v>
      </c>
      <c r="X417" s="464"/>
    </row>
    <row r="418" spans="1:25" ht="28.5" x14ac:dyDescent="0.25">
      <c r="A418" s="146" t="s">
        <v>791</v>
      </c>
      <c r="B418" s="89" t="s">
        <v>792</v>
      </c>
      <c r="C418" s="90" t="s">
        <v>28</v>
      </c>
      <c r="D418" s="91">
        <v>1</v>
      </c>
      <c r="E418" s="48">
        <v>9825</v>
      </c>
      <c r="F418" s="35">
        <f t="shared" si="154"/>
        <v>9825</v>
      </c>
      <c r="G418" s="48">
        <v>8008</v>
      </c>
      <c r="H418" s="35">
        <f t="shared" si="155"/>
        <v>8008</v>
      </c>
      <c r="I418" s="35">
        <f t="shared" si="156"/>
        <v>17833</v>
      </c>
      <c r="J418" s="441"/>
      <c r="K418" s="357">
        <v>1</v>
      </c>
      <c r="L418" s="377">
        <v>9825</v>
      </c>
      <c r="M418" s="329">
        <f t="shared" si="157"/>
        <v>9825</v>
      </c>
      <c r="N418" s="377">
        <v>8008</v>
      </c>
      <c r="O418" s="329">
        <f t="shared" si="158"/>
        <v>8008</v>
      </c>
      <c r="P418" s="329">
        <f t="shared" si="159"/>
        <v>17833</v>
      </c>
      <c r="Q418" s="473"/>
      <c r="R418" s="327">
        <f t="shared" si="153"/>
        <v>0</v>
      </c>
      <c r="S418" s="377">
        <v>9825</v>
      </c>
      <c r="T418" s="329">
        <f t="shared" si="160"/>
        <v>0</v>
      </c>
      <c r="U418" s="377">
        <v>8008</v>
      </c>
      <c r="V418" s="329">
        <f t="shared" si="161"/>
        <v>0</v>
      </c>
      <c r="W418" s="329">
        <f t="shared" si="162"/>
        <v>0</v>
      </c>
      <c r="X418" s="464"/>
    </row>
    <row r="419" spans="1:25" x14ac:dyDescent="0.25">
      <c r="A419" s="146" t="s">
        <v>793</v>
      </c>
      <c r="B419" s="89" t="s">
        <v>769</v>
      </c>
      <c r="C419" s="90" t="s">
        <v>170</v>
      </c>
      <c r="D419" s="91">
        <v>1</v>
      </c>
      <c r="E419" s="48">
        <v>12576</v>
      </c>
      <c r="F419" s="35">
        <f t="shared" si="154"/>
        <v>12576</v>
      </c>
      <c r="G419" s="48">
        <v>91</v>
      </c>
      <c r="H419" s="35">
        <f t="shared" si="155"/>
        <v>91</v>
      </c>
      <c r="I419" s="35">
        <f t="shared" si="156"/>
        <v>12667</v>
      </c>
      <c r="J419" s="441"/>
      <c r="K419" s="357">
        <v>1</v>
      </c>
      <c r="L419" s="377">
        <v>12576</v>
      </c>
      <c r="M419" s="329">
        <f t="shared" si="157"/>
        <v>12576</v>
      </c>
      <c r="N419" s="377">
        <v>91</v>
      </c>
      <c r="O419" s="329">
        <f t="shared" si="158"/>
        <v>91</v>
      </c>
      <c r="P419" s="329">
        <f t="shared" si="159"/>
        <v>12667</v>
      </c>
      <c r="Q419" s="473"/>
      <c r="R419" s="327">
        <f t="shared" si="153"/>
        <v>0</v>
      </c>
      <c r="S419" s="377">
        <v>12576</v>
      </c>
      <c r="T419" s="329">
        <f t="shared" si="160"/>
        <v>0</v>
      </c>
      <c r="U419" s="377">
        <v>91</v>
      </c>
      <c r="V419" s="329">
        <f t="shared" si="161"/>
        <v>0</v>
      </c>
      <c r="W419" s="329">
        <f t="shared" si="162"/>
        <v>0</v>
      </c>
      <c r="X419" s="464"/>
    </row>
    <row r="420" spans="1:25" x14ac:dyDescent="0.25">
      <c r="A420" s="147" t="s">
        <v>794</v>
      </c>
      <c r="B420" s="83" t="s">
        <v>795</v>
      </c>
      <c r="C420" s="84"/>
      <c r="D420" s="85"/>
      <c r="E420" s="143"/>
      <c r="F420" s="143">
        <f>F421+F422</f>
        <v>17868624.800000001</v>
      </c>
      <c r="G420" s="143"/>
      <c r="H420" s="143">
        <f>H421+H422</f>
        <v>9784783.1999999993</v>
      </c>
      <c r="I420" s="143">
        <f>I421+I422</f>
        <v>27653408</v>
      </c>
      <c r="J420" s="448"/>
      <c r="K420" s="354"/>
      <c r="L420" s="375"/>
      <c r="M420" s="375">
        <f>M421+M422</f>
        <v>17868624.800000001</v>
      </c>
      <c r="N420" s="375"/>
      <c r="O420" s="375">
        <f>O421+O422</f>
        <v>9784783.1999999993</v>
      </c>
      <c r="P420" s="375">
        <f>P421+P422</f>
        <v>27653408</v>
      </c>
      <c r="Q420" s="480"/>
      <c r="R420" s="327">
        <f t="shared" si="153"/>
        <v>0</v>
      </c>
      <c r="S420" s="375"/>
      <c r="T420" s="375">
        <f>T421+T422</f>
        <v>0</v>
      </c>
      <c r="U420" s="375"/>
      <c r="V420" s="375">
        <f>V421+V422</f>
        <v>0</v>
      </c>
      <c r="W420" s="375">
        <f>W421+W422</f>
        <v>0</v>
      </c>
      <c r="X420" s="464"/>
    </row>
    <row r="421" spans="1:25" ht="42.75" x14ac:dyDescent="0.25">
      <c r="A421" s="146" t="s">
        <v>796</v>
      </c>
      <c r="B421" s="89" t="s">
        <v>797</v>
      </c>
      <c r="C421" s="90" t="s">
        <v>19</v>
      </c>
      <c r="D421" s="91">
        <v>3781</v>
      </c>
      <c r="E421" s="40">
        <v>4700</v>
      </c>
      <c r="F421" s="35">
        <f>D421*E421</f>
        <v>17770700</v>
      </c>
      <c r="G421" s="40">
        <v>2580</v>
      </c>
      <c r="H421" s="35">
        <f>D421*G421</f>
        <v>9754980</v>
      </c>
      <c r="I421" s="35">
        <f>E421*D421+G421*D421</f>
        <v>27525680</v>
      </c>
      <c r="J421" s="441"/>
      <c r="K421" s="357">
        <v>3781</v>
      </c>
      <c r="L421" s="328">
        <v>4700</v>
      </c>
      <c r="M421" s="329">
        <f>K421*L421</f>
        <v>17770700</v>
      </c>
      <c r="N421" s="328">
        <v>2580</v>
      </c>
      <c r="O421" s="329">
        <f>K421*N421</f>
        <v>9754980</v>
      </c>
      <c r="P421" s="329">
        <f>L421*K421+N421*K421</f>
        <v>27525680</v>
      </c>
      <c r="Q421" s="473"/>
      <c r="R421" s="327">
        <f t="shared" si="153"/>
        <v>0</v>
      </c>
      <c r="S421" s="328">
        <v>4700</v>
      </c>
      <c r="T421" s="329">
        <f>R421*S421</f>
        <v>0</v>
      </c>
      <c r="U421" s="328">
        <v>2580</v>
      </c>
      <c r="V421" s="329">
        <f>R421*U421</f>
        <v>0</v>
      </c>
      <c r="W421" s="329">
        <f>S421*R421+U421*R421</f>
        <v>0</v>
      </c>
      <c r="X421" s="464"/>
    </row>
    <row r="422" spans="1:25" x14ac:dyDescent="0.25">
      <c r="A422" s="151" t="s">
        <v>798</v>
      </c>
      <c r="B422" s="98" t="s">
        <v>799</v>
      </c>
      <c r="C422" s="149" t="s">
        <v>19</v>
      </c>
      <c r="D422" s="155">
        <v>212.88</v>
      </c>
      <c r="E422" s="40">
        <v>460</v>
      </c>
      <c r="F422" s="35">
        <f>D422*E422</f>
        <v>97924.800000000003</v>
      </c>
      <c r="G422" s="40">
        <v>140</v>
      </c>
      <c r="H422" s="35">
        <f>D422*G422</f>
        <v>29803.200000000001</v>
      </c>
      <c r="I422" s="35">
        <f>E422*D422+G422*D422</f>
        <v>127728</v>
      </c>
      <c r="J422" s="441"/>
      <c r="K422" s="378">
        <v>212.88</v>
      </c>
      <c r="L422" s="328">
        <v>460</v>
      </c>
      <c r="M422" s="329">
        <f>K422*L422</f>
        <v>97924.800000000003</v>
      </c>
      <c r="N422" s="328">
        <v>140</v>
      </c>
      <c r="O422" s="329">
        <f>K422*N422</f>
        <v>29803.200000000001</v>
      </c>
      <c r="P422" s="329">
        <f>L422*K422+N422*K422</f>
        <v>127728</v>
      </c>
      <c r="Q422" s="473"/>
      <c r="R422" s="327">
        <f t="shared" si="153"/>
        <v>0</v>
      </c>
      <c r="S422" s="328">
        <v>460</v>
      </c>
      <c r="T422" s="329">
        <f>R422*S422</f>
        <v>0</v>
      </c>
      <c r="U422" s="328">
        <v>140</v>
      </c>
      <c r="V422" s="329">
        <f>R422*U422</f>
        <v>0</v>
      </c>
      <c r="W422" s="329">
        <f>S422*R422+U422*R422</f>
        <v>0</v>
      </c>
      <c r="X422" s="464"/>
    </row>
    <row r="423" spans="1:25" ht="30" x14ac:dyDescent="0.25">
      <c r="A423" s="147" t="s">
        <v>800</v>
      </c>
      <c r="B423" s="95" t="s">
        <v>801</v>
      </c>
      <c r="C423" s="84"/>
      <c r="D423" s="85"/>
      <c r="E423" s="44"/>
      <c r="F423" s="143">
        <f>F424+F425+F426+F427+F428</f>
        <v>2829153.3535000002</v>
      </c>
      <c r="G423" s="44"/>
      <c r="H423" s="143">
        <f>H424+H425+H426+H427+H428</f>
        <v>2147341.2674000002</v>
      </c>
      <c r="I423" s="143">
        <f>I424+I425+I426+I427+I428</f>
        <v>4976494.6209000004</v>
      </c>
      <c r="J423" s="448"/>
      <c r="K423" s="354"/>
      <c r="L423" s="331"/>
      <c r="M423" s="375">
        <f>M424+M425+M426+M427+M428</f>
        <v>2423294.4317000005</v>
      </c>
      <c r="N423" s="331"/>
      <c r="O423" s="375">
        <f>O424+O425+O426+O427+O428</f>
        <v>1766173.9790000001</v>
      </c>
      <c r="P423" s="375">
        <f>P424+P425+P426+P427+P428</f>
        <v>4189468.4107000008</v>
      </c>
      <c r="Q423" s="480"/>
      <c r="R423" s="327">
        <f t="shared" si="153"/>
        <v>0</v>
      </c>
      <c r="S423" s="331"/>
      <c r="T423" s="375">
        <f>T424+T425+T426+T427+T428</f>
        <v>405858.92180000001</v>
      </c>
      <c r="U423" s="331"/>
      <c r="V423" s="375">
        <f>V424+V425+V426+V427+V428</f>
        <v>381167.28840000008</v>
      </c>
      <c r="W423" s="375">
        <f>W424+W425+W426+W427+W428</f>
        <v>787026.21020000009</v>
      </c>
      <c r="X423" s="464"/>
    </row>
    <row r="424" spans="1:25" x14ac:dyDescent="0.25">
      <c r="A424" s="146" t="s">
        <v>802</v>
      </c>
      <c r="B424" s="156" t="s">
        <v>803</v>
      </c>
      <c r="C424" s="90" t="s">
        <v>43</v>
      </c>
      <c r="D424" s="91">
        <v>43.06</v>
      </c>
      <c r="E424" s="40">
        <v>20171.61</v>
      </c>
      <c r="F424" s="35">
        <f>D424*E424</f>
        <v>868589.5266000001</v>
      </c>
      <c r="G424" s="40">
        <v>0</v>
      </c>
      <c r="H424" s="35">
        <f>D424*G424</f>
        <v>0</v>
      </c>
      <c r="I424" s="35">
        <f>E424*D424+G424*D424</f>
        <v>868589.5266000001</v>
      </c>
      <c r="J424" s="441"/>
      <c r="K424" s="357">
        <v>43.06</v>
      </c>
      <c r="L424" s="328">
        <v>20171.61</v>
      </c>
      <c r="M424" s="329">
        <f>K424*L424</f>
        <v>868589.5266000001</v>
      </c>
      <c r="N424" s="328">
        <v>0</v>
      </c>
      <c r="O424" s="329">
        <f>K424*N424</f>
        <v>0</v>
      </c>
      <c r="P424" s="329">
        <f>L424*K424+N424*K424</f>
        <v>868589.5266000001</v>
      </c>
      <c r="Q424" s="473"/>
      <c r="R424" s="327">
        <f t="shared" si="153"/>
        <v>0</v>
      </c>
      <c r="S424" s="328">
        <v>20171.61</v>
      </c>
      <c r="T424" s="329">
        <f>R424*S424</f>
        <v>0</v>
      </c>
      <c r="U424" s="328">
        <v>0</v>
      </c>
      <c r="V424" s="329">
        <f>R424*U424</f>
        <v>0</v>
      </c>
      <c r="W424" s="329">
        <f>S424*R424+U424*R424</f>
        <v>0</v>
      </c>
      <c r="X424" s="464"/>
    </row>
    <row r="425" spans="1:25" ht="14.25" customHeight="1" x14ac:dyDescent="0.25">
      <c r="A425" s="146" t="s">
        <v>804</v>
      </c>
      <c r="B425" s="157" t="s">
        <v>805</v>
      </c>
      <c r="C425" s="158" t="s">
        <v>43</v>
      </c>
      <c r="D425" s="155">
        <v>63.29</v>
      </c>
      <c r="E425" s="40">
        <v>1552.5</v>
      </c>
      <c r="F425" s="35">
        <f>D425*E425</f>
        <v>98257.725000000006</v>
      </c>
      <c r="G425" s="40">
        <v>0</v>
      </c>
      <c r="H425" s="35">
        <f>D425*G425</f>
        <v>0</v>
      </c>
      <c r="I425" s="35">
        <f>E425*D425+G425*D425</f>
        <v>98257.725000000006</v>
      </c>
      <c r="J425" s="441"/>
      <c r="K425" s="378">
        <v>63.29</v>
      </c>
      <c r="L425" s="328">
        <v>1552.5</v>
      </c>
      <c r="M425" s="329">
        <f>K425*L425</f>
        <v>98257.725000000006</v>
      </c>
      <c r="N425" s="328">
        <v>0</v>
      </c>
      <c r="O425" s="329">
        <f>K425*N425</f>
        <v>0</v>
      </c>
      <c r="P425" s="329">
        <f>L425*K425+N425*K425</f>
        <v>98257.725000000006</v>
      </c>
      <c r="Q425" s="473"/>
      <c r="R425" s="327">
        <f t="shared" si="153"/>
        <v>0</v>
      </c>
      <c r="S425" s="328">
        <v>1552.5</v>
      </c>
      <c r="T425" s="329">
        <f>R425*S425</f>
        <v>0</v>
      </c>
      <c r="U425" s="328">
        <v>0</v>
      </c>
      <c r="V425" s="329">
        <f>R425*U425</f>
        <v>0</v>
      </c>
      <c r="W425" s="329">
        <f>S425*R425+U425*R425</f>
        <v>0</v>
      </c>
      <c r="X425" s="464"/>
    </row>
    <row r="426" spans="1:25" x14ac:dyDescent="0.25">
      <c r="A426" s="146" t="s">
        <v>806</v>
      </c>
      <c r="B426" s="156" t="s">
        <v>807</v>
      </c>
      <c r="C426" s="114" t="s">
        <v>43</v>
      </c>
      <c r="D426" s="91">
        <v>52.62</v>
      </c>
      <c r="E426" s="40">
        <v>1941.98</v>
      </c>
      <c r="F426" s="35">
        <f>D426*E426</f>
        <v>102186.98759999999</v>
      </c>
      <c r="G426" s="40">
        <v>0</v>
      </c>
      <c r="H426" s="35">
        <f>D426*G426</f>
        <v>0</v>
      </c>
      <c r="I426" s="35">
        <f>E426*D426+G426*D426</f>
        <v>102186.98759999999</v>
      </c>
      <c r="J426" s="441"/>
      <c r="K426" s="357">
        <v>26.27</v>
      </c>
      <c r="L426" s="328">
        <v>1941.98</v>
      </c>
      <c r="M426" s="329">
        <f>K426*L426</f>
        <v>51015.814599999998</v>
      </c>
      <c r="N426" s="328">
        <v>0</v>
      </c>
      <c r="O426" s="329">
        <f>K426*N426</f>
        <v>0</v>
      </c>
      <c r="P426" s="329">
        <f>L426*K426+N426*K426</f>
        <v>51015.814599999998</v>
      </c>
      <c r="Q426" s="473"/>
      <c r="R426" s="327">
        <f t="shared" si="153"/>
        <v>26.349999999999998</v>
      </c>
      <c r="S426" s="328">
        <v>1941.98</v>
      </c>
      <c r="T426" s="329">
        <f>R426*S426</f>
        <v>51171.172999999995</v>
      </c>
      <c r="U426" s="328">
        <v>0</v>
      </c>
      <c r="V426" s="329">
        <f>R426*U426</f>
        <v>0</v>
      </c>
      <c r="W426" s="329">
        <f>S426*R426+U426*R426</f>
        <v>51171.172999999995</v>
      </c>
      <c r="X426" s="464"/>
    </row>
    <row r="427" spans="1:25" x14ac:dyDescent="0.25">
      <c r="A427" s="146" t="s">
        <v>808</v>
      </c>
      <c r="B427" s="157" t="s">
        <v>809</v>
      </c>
      <c r="C427" s="158" t="s">
        <v>43</v>
      </c>
      <c r="D427" s="149">
        <f>D426*1.6</f>
        <v>84.192000000000007</v>
      </c>
      <c r="E427" s="40">
        <v>1552.5</v>
      </c>
      <c r="F427" s="35">
        <f>D427*E427</f>
        <v>130708.08000000002</v>
      </c>
      <c r="G427" s="40">
        <v>0</v>
      </c>
      <c r="H427" s="35">
        <f>D427*G427</f>
        <v>0</v>
      </c>
      <c r="I427" s="35">
        <f>E427*D427+G427*D427</f>
        <v>130708.08000000002</v>
      </c>
      <c r="J427" s="441"/>
      <c r="K427" s="379">
        <v>42.03</v>
      </c>
      <c r="L427" s="328">
        <v>1552.5</v>
      </c>
      <c r="M427" s="329">
        <f>K427*L427</f>
        <v>65251.575000000004</v>
      </c>
      <c r="N427" s="328">
        <v>0</v>
      </c>
      <c r="O427" s="329">
        <f>K427*N427</f>
        <v>0</v>
      </c>
      <c r="P427" s="329">
        <f>L427*K427+N427*K427</f>
        <v>65251.575000000004</v>
      </c>
      <c r="Q427" s="473"/>
      <c r="R427" s="327">
        <f t="shared" si="153"/>
        <v>42.162000000000006</v>
      </c>
      <c r="S427" s="328">
        <v>1552.5</v>
      </c>
      <c r="T427" s="329">
        <f>R427*S427</f>
        <v>65456.505000000012</v>
      </c>
      <c r="U427" s="328">
        <v>0</v>
      </c>
      <c r="V427" s="329">
        <f>R427*U427</f>
        <v>0</v>
      </c>
      <c r="W427" s="329">
        <f>S427*R427+U427*R427</f>
        <v>65456.505000000012</v>
      </c>
      <c r="X427" s="464"/>
    </row>
    <row r="428" spans="1:25" x14ac:dyDescent="0.25">
      <c r="A428" s="146" t="s">
        <v>810</v>
      </c>
      <c r="B428" s="150" t="s">
        <v>811</v>
      </c>
      <c r="C428" s="90" t="s">
        <v>43</v>
      </c>
      <c r="D428" s="91">
        <v>86.87</v>
      </c>
      <c r="E428" s="40">
        <v>18756.89</v>
      </c>
      <c r="F428" s="35">
        <f>D428*E428</f>
        <v>1629411.0342999999</v>
      </c>
      <c r="G428" s="40">
        <v>24719.02</v>
      </c>
      <c r="H428" s="35">
        <f>D428*G428</f>
        <v>2147341.2674000002</v>
      </c>
      <c r="I428" s="35">
        <f>E428*D428+G428*D428</f>
        <v>3776752.3017000002</v>
      </c>
      <c r="J428" s="441"/>
      <c r="K428" s="357">
        <v>71.45</v>
      </c>
      <c r="L428" s="328">
        <v>18756.89</v>
      </c>
      <c r="M428" s="329">
        <f>K428*L428</f>
        <v>1340179.7905000001</v>
      </c>
      <c r="N428" s="328">
        <v>24719.02</v>
      </c>
      <c r="O428" s="329">
        <f>K428*N428</f>
        <v>1766173.9790000001</v>
      </c>
      <c r="P428" s="329">
        <f>L428*K428+N428*K428</f>
        <v>3106353.7695000004</v>
      </c>
      <c r="Q428" s="473"/>
      <c r="R428" s="327">
        <f t="shared" si="153"/>
        <v>15.420000000000002</v>
      </c>
      <c r="S428" s="328">
        <v>18756.89</v>
      </c>
      <c r="T428" s="329">
        <f>R428*S428</f>
        <v>289231.2438</v>
      </c>
      <c r="U428" s="328">
        <v>24719.02</v>
      </c>
      <c r="V428" s="329">
        <f>R428*U428</f>
        <v>381167.28840000008</v>
      </c>
      <c r="W428" s="329">
        <f>S428*R428+U428*R428</f>
        <v>670398.53220000002</v>
      </c>
      <c r="X428" s="464"/>
    </row>
    <row r="429" spans="1:25" ht="30" x14ac:dyDescent="0.25">
      <c r="A429" s="147" t="s">
        <v>812</v>
      </c>
      <c r="B429" s="83" t="s">
        <v>813</v>
      </c>
      <c r="C429" s="84"/>
      <c r="D429" s="85"/>
      <c r="E429" s="143"/>
      <c r="F429" s="143">
        <f>F430+F431+F432+F433+F434+F435+F436+F437+F438+F439+F440+F441</f>
        <v>12206835.348800004</v>
      </c>
      <c r="G429" s="143"/>
      <c r="H429" s="143">
        <f>H430+H431+H432+H433+H434+H435+H436+H437+H438+H439+H440+H441</f>
        <v>7935016.1066000015</v>
      </c>
      <c r="I429" s="143">
        <f>I430+I431+I432+I433+I434+I435+I436+I437+I438+I439+I440+I441</f>
        <v>20141851.455399998</v>
      </c>
      <c r="J429" s="448"/>
      <c r="K429" s="354"/>
      <c r="L429" s="375"/>
      <c r="M429" s="375">
        <f>M430+M431+M432+M433+M434+M435+M436+M437+M438+M439+M440+M441</f>
        <v>12095307.756000003</v>
      </c>
      <c r="N429" s="375"/>
      <c r="O429" s="375">
        <f>O430+O431+O432+O433+O434+O435+O436+O437+O438+O439+O440+O441</f>
        <v>7886110.1066000015</v>
      </c>
      <c r="P429" s="375">
        <f>P430+P431+P432+P433+P434+P435+P436+P437+P438+P439+P440+P441</f>
        <v>19981417.222599998</v>
      </c>
      <c r="Q429" s="480"/>
      <c r="R429" s="327">
        <f t="shared" si="153"/>
        <v>0</v>
      </c>
      <c r="S429" s="375"/>
      <c r="T429" s="375">
        <f>T430+T431+T432+T433+T434+T435+T436+T437+T438+T439+T440+T441</f>
        <v>111528.23279999998</v>
      </c>
      <c r="U429" s="375"/>
      <c r="V429" s="375">
        <f>V430+V431+V432+V433+V434+V435+V436+V437+V438+V439+V440+V441</f>
        <v>48906</v>
      </c>
      <c r="W429" s="375">
        <f>W430+W431+W432+W433+W434+W435+W436+W437+W438+W439+W440+W441</f>
        <v>160434.2328</v>
      </c>
      <c r="X429" s="464"/>
    </row>
    <row r="430" spans="1:25" ht="28.5" x14ac:dyDescent="0.25">
      <c r="A430" s="146" t="s">
        <v>814</v>
      </c>
      <c r="B430" s="89" t="s">
        <v>815</v>
      </c>
      <c r="C430" s="90" t="s">
        <v>43</v>
      </c>
      <c r="D430" s="91">
        <v>78.790000000000006</v>
      </c>
      <c r="E430" s="40">
        <v>68196.710000000006</v>
      </c>
      <c r="F430" s="35">
        <f t="shared" ref="F430:F441" si="163">D430*E430</f>
        <v>5373218.7809000006</v>
      </c>
      <c r="G430" s="40">
        <v>0</v>
      </c>
      <c r="H430" s="35">
        <f t="shared" ref="H430:H441" si="164">D430*G430</f>
        <v>0</v>
      </c>
      <c r="I430" s="35">
        <f t="shared" ref="I430:I441" si="165">E430*D430+G430*D430</f>
        <v>5373218.7809000006</v>
      </c>
      <c r="J430" s="441"/>
      <c r="K430" s="357">
        <v>78.790000000000006</v>
      </c>
      <c r="L430" s="328">
        <v>68196.710000000006</v>
      </c>
      <c r="M430" s="329">
        <f t="shared" ref="M430:M441" si="166">K430*L430</f>
        <v>5373218.7809000006</v>
      </c>
      <c r="N430" s="328">
        <v>0</v>
      </c>
      <c r="O430" s="329">
        <f t="shared" ref="O430:O441" si="167">K430*N430</f>
        <v>0</v>
      </c>
      <c r="P430" s="329">
        <f t="shared" ref="P430:P441" si="168">L430*K430+N430*K430</f>
        <v>5373218.7809000006</v>
      </c>
      <c r="Q430" s="473"/>
      <c r="R430" s="327">
        <f t="shared" si="153"/>
        <v>0</v>
      </c>
      <c r="S430" s="328">
        <v>68196.710000000006</v>
      </c>
      <c r="T430" s="329">
        <f t="shared" ref="T430:T441" si="169">R430*S430</f>
        <v>0</v>
      </c>
      <c r="U430" s="328">
        <v>0</v>
      </c>
      <c r="V430" s="329">
        <f t="shared" ref="V430:V441" si="170">R430*U430</f>
        <v>0</v>
      </c>
      <c r="W430" s="329">
        <f t="shared" ref="W430" si="171">S430*R430+U430*R430</f>
        <v>0</v>
      </c>
      <c r="X430" s="464"/>
    </row>
    <row r="431" spans="1:25" s="535" customFormat="1" x14ac:dyDescent="0.25">
      <c r="A431" s="537" t="s">
        <v>816</v>
      </c>
      <c r="B431" s="538" t="s">
        <v>805</v>
      </c>
      <c r="C431" s="539" t="s">
        <v>43</v>
      </c>
      <c r="D431" s="540">
        <v>117.822</v>
      </c>
      <c r="E431" s="541">
        <v>1590</v>
      </c>
      <c r="F431" s="542">
        <f>D431*E431-0.64</f>
        <v>187336.34</v>
      </c>
      <c r="G431" s="541">
        <v>0</v>
      </c>
      <c r="H431" s="542">
        <f t="shared" si="164"/>
        <v>0</v>
      </c>
      <c r="I431" s="542">
        <f>F431</f>
        <v>187336.34</v>
      </c>
      <c r="J431" s="529"/>
      <c r="K431" s="526">
        <v>117.822</v>
      </c>
      <c r="L431" s="527">
        <v>1590</v>
      </c>
      <c r="M431" s="528">
        <f t="shared" si="166"/>
        <v>187336.98</v>
      </c>
      <c r="N431" s="527">
        <v>0</v>
      </c>
      <c r="O431" s="528">
        <f t="shared" si="167"/>
        <v>0</v>
      </c>
      <c r="P431" s="530">
        <f>L431*K431+N431*K431-0.64</f>
        <v>187336.34</v>
      </c>
      <c r="Q431" s="531"/>
      <c r="R431" s="532">
        <f t="shared" si="153"/>
        <v>0</v>
      </c>
      <c r="S431" s="527">
        <v>1590</v>
      </c>
      <c r="T431" s="528">
        <f t="shared" si="169"/>
        <v>0</v>
      </c>
      <c r="U431" s="527">
        <v>0</v>
      </c>
      <c r="V431" s="528">
        <f t="shared" si="170"/>
        <v>0</v>
      </c>
      <c r="W431" s="530">
        <f>S431*R431+U431*R431</f>
        <v>0</v>
      </c>
      <c r="X431" s="533"/>
      <c r="Y431" s="534"/>
    </row>
    <row r="432" spans="1:25" x14ac:dyDescent="0.25">
      <c r="A432" s="146" t="s">
        <v>817</v>
      </c>
      <c r="B432" s="156" t="s">
        <v>818</v>
      </c>
      <c r="C432" s="90" t="s">
        <v>43</v>
      </c>
      <c r="D432" s="91">
        <v>38.979999999999997</v>
      </c>
      <c r="E432" s="40">
        <v>2772.16</v>
      </c>
      <c r="F432" s="35">
        <f t="shared" si="163"/>
        <v>108058.79679999998</v>
      </c>
      <c r="G432" s="40">
        <v>0</v>
      </c>
      <c r="H432" s="35">
        <f t="shared" si="164"/>
        <v>0</v>
      </c>
      <c r="I432" s="35">
        <f t="shared" si="165"/>
        <v>108058.79679999998</v>
      </c>
      <c r="J432" s="441"/>
      <c r="K432" s="357">
        <v>21.4</v>
      </c>
      <c r="L432" s="328">
        <v>2772.16</v>
      </c>
      <c r="M432" s="329">
        <f t="shared" si="166"/>
        <v>59324.223999999995</v>
      </c>
      <c r="N432" s="328">
        <v>0</v>
      </c>
      <c r="O432" s="329">
        <f t="shared" si="167"/>
        <v>0</v>
      </c>
      <c r="P432" s="329">
        <f t="shared" si="168"/>
        <v>59324.223999999995</v>
      </c>
      <c r="Q432" s="473"/>
      <c r="R432" s="327">
        <f t="shared" si="153"/>
        <v>17.579999999999998</v>
      </c>
      <c r="S432" s="328">
        <v>2772.16</v>
      </c>
      <c r="T432" s="329">
        <f t="shared" si="169"/>
        <v>48734.572799999994</v>
      </c>
      <c r="U432" s="328">
        <v>0</v>
      </c>
      <c r="V432" s="329">
        <f t="shared" si="170"/>
        <v>0</v>
      </c>
      <c r="W432" s="329">
        <f t="shared" ref="W432:W441" si="172">S432*R432+U432*R432</f>
        <v>48734.572799999994</v>
      </c>
      <c r="X432" s="464"/>
    </row>
    <row r="433" spans="1:24" x14ac:dyDescent="0.25">
      <c r="A433" s="146" t="s">
        <v>819</v>
      </c>
      <c r="B433" s="157" t="s">
        <v>809</v>
      </c>
      <c r="C433" s="149" t="s">
        <v>43</v>
      </c>
      <c r="D433" s="155">
        <f>D432*1.6</f>
        <v>62.367999999999995</v>
      </c>
      <c r="E433" s="40">
        <v>1590</v>
      </c>
      <c r="F433" s="35">
        <f t="shared" si="163"/>
        <v>99165.119999999995</v>
      </c>
      <c r="G433" s="40">
        <v>0</v>
      </c>
      <c r="H433" s="35">
        <f t="shared" si="164"/>
        <v>0</v>
      </c>
      <c r="I433" s="35">
        <f t="shared" si="165"/>
        <v>99165.119999999995</v>
      </c>
      <c r="J433" s="441"/>
      <c r="K433" s="378">
        <v>34.24</v>
      </c>
      <c r="L433" s="328">
        <v>1590</v>
      </c>
      <c r="M433" s="329">
        <f t="shared" si="166"/>
        <v>54441.600000000006</v>
      </c>
      <c r="N433" s="328">
        <v>0</v>
      </c>
      <c r="O433" s="329">
        <f t="shared" si="167"/>
        <v>0</v>
      </c>
      <c r="P433" s="329">
        <f t="shared" si="168"/>
        <v>54441.600000000006</v>
      </c>
      <c r="Q433" s="473"/>
      <c r="R433" s="327">
        <f t="shared" si="153"/>
        <v>28.127999999999993</v>
      </c>
      <c r="S433" s="328">
        <v>1590</v>
      </c>
      <c r="T433" s="329">
        <f t="shared" si="169"/>
        <v>44723.51999999999</v>
      </c>
      <c r="U433" s="328">
        <v>0</v>
      </c>
      <c r="V433" s="329">
        <f t="shared" si="170"/>
        <v>0</v>
      </c>
      <c r="W433" s="329">
        <f t="shared" si="172"/>
        <v>44723.51999999999</v>
      </c>
      <c r="X433" s="464"/>
    </row>
    <row r="434" spans="1:24" x14ac:dyDescent="0.25">
      <c r="A434" s="146" t="s">
        <v>820</v>
      </c>
      <c r="B434" s="89" t="s">
        <v>821</v>
      </c>
      <c r="C434" s="90" t="s">
        <v>43</v>
      </c>
      <c r="D434" s="91">
        <v>21.4</v>
      </c>
      <c r="E434" s="40">
        <v>8646</v>
      </c>
      <c r="F434" s="35">
        <f t="shared" si="163"/>
        <v>185024.4</v>
      </c>
      <c r="G434" s="40">
        <v>23400</v>
      </c>
      <c r="H434" s="35">
        <f t="shared" si="164"/>
        <v>500759.99999999994</v>
      </c>
      <c r="I434" s="35">
        <f t="shared" si="165"/>
        <v>685784.39999999991</v>
      </c>
      <c r="J434" s="441"/>
      <c r="K434" s="357">
        <v>21.4</v>
      </c>
      <c r="L434" s="328">
        <v>8646</v>
      </c>
      <c r="M434" s="329">
        <f t="shared" si="166"/>
        <v>185024.4</v>
      </c>
      <c r="N434" s="328">
        <v>23400</v>
      </c>
      <c r="O434" s="329">
        <f t="shared" si="167"/>
        <v>500759.99999999994</v>
      </c>
      <c r="P434" s="329">
        <f t="shared" si="168"/>
        <v>685784.39999999991</v>
      </c>
      <c r="Q434" s="473"/>
      <c r="R434" s="327">
        <f t="shared" si="153"/>
        <v>0</v>
      </c>
      <c r="S434" s="328">
        <v>8646</v>
      </c>
      <c r="T434" s="329">
        <f t="shared" si="169"/>
        <v>0</v>
      </c>
      <c r="U434" s="328">
        <v>23400</v>
      </c>
      <c r="V434" s="329">
        <f t="shared" si="170"/>
        <v>0</v>
      </c>
      <c r="W434" s="329">
        <f t="shared" si="172"/>
        <v>0</v>
      </c>
      <c r="X434" s="464"/>
    </row>
    <row r="435" spans="1:24" x14ac:dyDescent="0.25">
      <c r="A435" s="146" t="s">
        <v>822</v>
      </c>
      <c r="B435" s="104" t="s">
        <v>823</v>
      </c>
      <c r="C435" s="90" t="s">
        <v>43</v>
      </c>
      <c r="D435" s="91">
        <v>22.47</v>
      </c>
      <c r="E435" s="40">
        <v>61344.43</v>
      </c>
      <c r="F435" s="35">
        <f t="shared" si="163"/>
        <v>1378409.3421</v>
      </c>
      <c r="G435" s="40">
        <v>70814.53</v>
      </c>
      <c r="H435" s="35">
        <f t="shared" si="164"/>
        <v>1591202.4890999999</v>
      </c>
      <c r="I435" s="35">
        <f t="shared" si="165"/>
        <v>2969611.8311999999</v>
      </c>
      <c r="J435" s="441"/>
      <c r="K435" s="357">
        <v>22.47</v>
      </c>
      <c r="L435" s="328">
        <v>61344.43</v>
      </c>
      <c r="M435" s="329">
        <f t="shared" si="166"/>
        <v>1378409.3421</v>
      </c>
      <c r="N435" s="328">
        <v>70814.53</v>
      </c>
      <c r="O435" s="329">
        <f t="shared" si="167"/>
        <v>1591202.4890999999</v>
      </c>
      <c r="P435" s="329">
        <f t="shared" si="168"/>
        <v>2969611.8311999999</v>
      </c>
      <c r="Q435" s="473"/>
      <c r="R435" s="327">
        <f t="shared" si="153"/>
        <v>0</v>
      </c>
      <c r="S435" s="328">
        <v>61344.43</v>
      </c>
      <c r="T435" s="329">
        <f t="shared" si="169"/>
        <v>0</v>
      </c>
      <c r="U435" s="328">
        <v>70814.53</v>
      </c>
      <c r="V435" s="329">
        <f t="shared" si="170"/>
        <v>0</v>
      </c>
      <c r="W435" s="329">
        <f t="shared" si="172"/>
        <v>0</v>
      </c>
      <c r="X435" s="464"/>
    </row>
    <row r="436" spans="1:24" ht="28.5" x14ac:dyDescent="0.25">
      <c r="A436" s="146" t="s">
        <v>824</v>
      </c>
      <c r="B436" s="89" t="s">
        <v>825</v>
      </c>
      <c r="C436" s="90" t="s">
        <v>43</v>
      </c>
      <c r="D436" s="463">
        <v>36</v>
      </c>
      <c r="E436" s="40">
        <v>68196.7</v>
      </c>
      <c r="F436" s="35">
        <f t="shared" si="163"/>
        <v>2455081.1999999997</v>
      </c>
      <c r="G436" s="40">
        <v>0</v>
      </c>
      <c r="H436" s="35">
        <f t="shared" si="164"/>
        <v>0</v>
      </c>
      <c r="I436" s="35">
        <f t="shared" si="165"/>
        <v>2455081.1999999997</v>
      </c>
      <c r="J436" s="452"/>
      <c r="K436" s="462">
        <v>36</v>
      </c>
      <c r="L436" s="328">
        <v>68196.7</v>
      </c>
      <c r="M436" s="329">
        <f t="shared" si="166"/>
        <v>2455081.1999999997</v>
      </c>
      <c r="N436" s="328">
        <v>0</v>
      </c>
      <c r="O436" s="329">
        <f t="shared" si="167"/>
        <v>0</v>
      </c>
      <c r="P436" s="329">
        <f t="shared" si="168"/>
        <v>2455081.1999999997</v>
      </c>
      <c r="Q436" s="484"/>
      <c r="R436" s="327">
        <f t="shared" si="153"/>
        <v>0</v>
      </c>
      <c r="S436" s="328">
        <v>68196.7</v>
      </c>
      <c r="T436" s="329">
        <f t="shared" si="169"/>
        <v>0</v>
      </c>
      <c r="U436" s="328">
        <v>0</v>
      </c>
      <c r="V436" s="329">
        <f t="shared" si="170"/>
        <v>0</v>
      </c>
      <c r="W436" s="329">
        <f t="shared" si="172"/>
        <v>0</v>
      </c>
      <c r="X436" s="464"/>
    </row>
    <row r="437" spans="1:24" x14ac:dyDescent="0.25">
      <c r="A437" s="146" t="s">
        <v>826</v>
      </c>
      <c r="B437" s="157" t="s">
        <v>805</v>
      </c>
      <c r="C437" s="149" t="s">
        <v>43</v>
      </c>
      <c r="D437" s="160">
        <f>D436*1.47</f>
        <v>52.92</v>
      </c>
      <c r="E437" s="40">
        <v>1590</v>
      </c>
      <c r="F437" s="35">
        <f t="shared" si="163"/>
        <v>84142.8</v>
      </c>
      <c r="G437" s="40">
        <v>0</v>
      </c>
      <c r="H437" s="35">
        <f t="shared" si="164"/>
        <v>0</v>
      </c>
      <c r="I437" s="35">
        <f t="shared" si="165"/>
        <v>84142.8</v>
      </c>
      <c r="J437" s="440"/>
      <c r="K437" s="381">
        <v>52.92</v>
      </c>
      <c r="L437" s="328">
        <v>1590</v>
      </c>
      <c r="M437" s="329">
        <f t="shared" si="166"/>
        <v>84142.8</v>
      </c>
      <c r="N437" s="328">
        <v>0</v>
      </c>
      <c r="O437" s="329">
        <f t="shared" si="167"/>
        <v>0</v>
      </c>
      <c r="P437" s="329">
        <f t="shared" si="168"/>
        <v>84142.8</v>
      </c>
      <c r="Q437" s="472"/>
      <c r="R437" s="327">
        <f t="shared" si="153"/>
        <v>0</v>
      </c>
      <c r="S437" s="328">
        <v>1590</v>
      </c>
      <c r="T437" s="329">
        <f t="shared" si="169"/>
        <v>0</v>
      </c>
      <c r="U437" s="328">
        <v>0</v>
      </c>
      <c r="V437" s="329">
        <f t="shared" si="170"/>
        <v>0</v>
      </c>
      <c r="W437" s="329">
        <f t="shared" si="172"/>
        <v>0</v>
      </c>
      <c r="X437" s="464"/>
    </row>
    <row r="438" spans="1:24" x14ac:dyDescent="0.25">
      <c r="A438" s="146" t="s">
        <v>827</v>
      </c>
      <c r="B438" s="89" t="s">
        <v>821</v>
      </c>
      <c r="C438" s="90" t="s">
        <v>43</v>
      </c>
      <c r="D438" s="91">
        <v>11.09</v>
      </c>
      <c r="E438" s="40">
        <v>8646</v>
      </c>
      <c r="F438" s="35">
        <f t="shared" si="163"/>
        <v>95884.14</v>
      </c>
      <c r="G438" s="40">
        <v>23400</v>
      </c>
      <c r="H438" s="35">
        <f t="shared" si="164"/>
        <v>259506</v>
      </c>
      <c r="I438" s="35">
        <f t="shared" si="165"/>
        <v>355390.14</v>
      </c>
      <c r="J438" s="441"/>
      <c r="K438" s="357">
        <v>9</v>
      </c>
      <c r="L438" s="328">
        <v>8646</v>
      </c>
      <c r="M438" s="329">
        <f t="shared" si="166"/>
        <v>77814</v>
      </c>
      <c r="N438" s="328">
        <v>23400</v>
      </c>
      <c r="O438" s="329">
        <f t="shared" si="167"/>
        <v>210600</v>
      </c>
      <c r="P438" s="329">
        <f t="shared" si="168"/>
        <v>288414</v>
      </c>
      <c r="Q438" s="473"/>
      <c r="R438" s="327">
        <f t="shared" si="153"/>
        <v>2.09</v>
      </c>
      <c r="S438" s="328">
        <v>8646</v>
      </c>
      <c r="T438" s="329">
        <f t="shared" si="169"/>
        <v>18070.14</v>
      </c>
      <c r="U438" s="328">
        <v>23400</v>
      </c>
      <c r="V438" s="329">
        <f t="shared" si="170"/>
        <v>48906</v>
      </c>
      <c r="W438" s="329">
        <f t="shared" si="172"/>
        <v>66976.14</v>
      </c>
      <c r="X438" s="464"/>
    </row>
    <row r="439" spans="1:24" x14ac:dyDescent="0.25">
      <c r="A439" s="146" t="s">
        <v>828</v>
      </c>
      <c r="B439" s="89" t="s">
        <v>829</v>
      </c>
      <c r="C439" s="90" t="s">
        <v>43</v>
      </c>
      <c r="D439" s="91">
        <v>12.6</v>
      </c>
      <c r="E439" s="40">
        <v>67036.179999999993</v>
      </c>
      <c r="F439" s="35">
        <f t="shared" si="163"/>
        <v>844655.8679999999</v>
      </c>
      <c r="G439" s="40">
        <v>70340.38</v>
      </c>
      <c r="H439" s="35">
        <f t="shared" si="164"/>
        <v>886288.78800000006</v>
      </c>
      <c r="I439" s="35">
        <f t="shared" si="165"/>
        <v>1730944.656</v>
      </c>
      <c r="J439" s="441"/>
      <c r="K439" s="357">
        <v>12.6</v>
      </c>
      <c r="L439" s="328">
        <v>67036.179999999993</v>
      </c>
      <c r="M439" s="329">
        <f t="shared" si="166"/>
        <v>844655.8679999999</v>
      </c>
      <c r="N439" s="328">
        <v>70340.38</v>
      </c>
      <c r="O439" s="329">
        <f t="shared" si="167"/>
        <v>886288.78800000006</v>
      </c>
      <c r="P439" s="329">
        <f t="shared" si="168"/>
        <v>1730944.656</v>
      </c>
      <c r="Q439" s="473"/>
      <c r="R439" s="327">
        <f t="shared" si="153"/>
        <v>0</v>
      </c>
      <c r="S439" s="328">
        <v>67036.179999999993</v>
      </c>
      <c r="T439" s="329">
        <f t="shared" si="169"/>
        <v>0</v>
      </c>
      <c r="U439" s="328">
        <v>70340.38</v>
      </c>
      <c r="V439" s="329">
        <f t="shared" si="170"/>
        <v>0</v>
      </c>
      <c r="W439" s="329">
        <f t="shared" si="172"/>
        <v>0</v>
      </c>
      <c r="X439" s="464"/>
    </row>
    <row r="440" spans="1:24" x14ac:dyDescent="0.25">
      <c r="A440" s="146" t="s">
        <v>830</v>
      </c>
      <c r="B440" s="89" t="s">
        <v>831</v>
      </c>
      <c r="C440" s="90" t="s">
        <v>28</v>
      </c>
      <c r="D440" s="91">
        <v>21</v>
      </c>
      <c r="E440" s="40">
        <v>4881.92</v>
      </c>
      <c r="F440" s="35">
        <f t="shared" si="163"/>
        <v>102520.32000000001</v>
      </c>
      <c r="G440" s="40">
        <v>9317.7999999999993</v>
      </c>
      <c r="H440" s="35">
        <f t="shared" si="164"/>
        <v>195673.8</v>
      </c>
      <c r="I440" s="35">
        <f t="shared" si="165"/>
        <v>298194.12</v>
      </c>
      <c r="J440" s="441"/>
      <c r="K440" s="357">
        <v>21</v>
      </c>
      <c r="L440" s="328">
        <v>4881.92</v>
      </c>
      <c r="M440" s="329">
        <f t="shared" si="166"/>
        <v>102520.32000000001</v>
      </c>
      <c r="N440" s="328">
        <v>9317.7999999999993</v>
      </c>
      <c r="O440" s="329">
        <f t="shared" si="167"/>
        <v>195673.8</v>
      </c>
      <c r="P440" s="329">
        <f t="shared" si="168"/>
        <v>298194.12</v>
      </c>
      <c r="Q440" s="473"/>
      <c r="R440" s="327">
        <f t="shared" si="153"/>
        <v>0</v>
      </c>
      <c r="S440" s="328">
        <v>4881.92</v>
      </c>
      <c r="T440" s="329">
        <f t="shared" si="169"/>
        <v>0</v>
      </c>
      <c r="U440" s="328">
        <v>9317.7999999999993</v>
      </c>
      <c r="V440" s="329">
        <f t="shared" si="170"/>
        <v>0</v>
      </c>
      <c r="W440" s="329">
        <f t="shared" si="172"/>
        <v>0</v>
      </c>
      <c r="X440" s="464"/>
    </row>
    <row r="441" spans="1:24" x14ac:dyDescent="0.25">
      <c r="A441" s="146" t="s">
        <v>832</v>
      </c>
      <c r="B441" s="89" t="s">
        <v>833</v>
      </c>
      <c r="C441" s="90" t="s">
        <v>167</v>
      </c>
      <c r="D441" s="91">
        <v>17.03</v>
      </c>
      <c r="E441" s="40">
        <v>75944.7</v>
      </c>
      <c r="F441" s="35">
        <f t="shared" si="163"/>
        <v>1293338.2409999999</v>
      </c>
      <c r="G441" s="40">
        <v>264332.65000000002</v>
      </c>
      <c r="H441" s="35">
        <f t="shared" si="164"/>
        <v>4501585.0295000011</v>
      </c>
      <c r="I441" s="35">
        <f t="shared" si="165"/>
        <v>5794923.2705000006</v>
      </c>
      <c r="J441" s="441"/>
      <c r="K441" s="357">
        <v>17.03</v>
      </c>
      <c r="L441" s="328">
        <v>75944.7</v>
      </c>
      <c r="M441" s="329">
        <f t="shared" si="166"/>
        <v>1293338.2409999999</v>
      </c>
      <c r="N441" s="328">
        <v>264332.65000000002</v>
      </c>
      <c r="O441" s="329">
        <f t="shared" si="167"/>
        <v>4501585.0295000011</v>
      </c>
      <c r="P441" s="329">
        <f t="shared" si="168"/>
        <v>5794923.2705000006</v>
      </c>
      <c r="Q441" s="473"/>
      <c r="R441" s="327">
        <f t="shared" si="153"/>
        <v>0</v>
      </c>
      <c r="S441" s="328">
        <v>75944.7</v>
      </c>
      <c r="T441" s="329">
        <f t="shared" si="169"/>
        <v>0</v>
      </c>
      <c r="U441" s="328">
        <v>264332.65000000002</v>
      </c>
      <c r="V441" s="329">
        <f t="shared" si="170"/>
        <v>0</v>
      </c>
      <c r="W441" s="329">
        <f t="shared" si="172"/>
        <v>0</v>
      </c>
      <c r="X441" s="464"/>
    </row>
    <row r="442" spans="1:24" x14ac:dyDescent="0.25">
      <c r="A442" s="147" t="s">
        <v>834</v>
      </c>
      <c r="B442" s="83" t="s">
        <v>835</v>
      </c>
      <c r="C442" s="84"/>
      <c r="D442" s="85"/>
      <c r="E442" s="143"/>
      <c r="F442" s="143">
        <f>SUM(F443:F448)</f>
        <v>251244.89999999997</v>
      </c>
      <c r="G442" s="143"/>
      <c r="H442" s="143">
        <f>SUM(H443:H448)</f>
        <v>149682</v>
      </c>
      <c r="I442" s="143">
        <f>SUM(I443:I448)</f>
        <v>400926.9</v>
      </c>
      <c r="J442" s="448"/>
      <c r="K442" s="354"/>
      <c r="L442" s="375"/>
      <c r="M442" s="375">
        <f>SUM(M443:M448)</f>
        <v>0</v>
      </c>
      <c r="N442" s="375"/>
      <c r="O442" s="375">
        <f>SUM(O443:O448)</f>
        <v>0</v>
      </c>
      <c r="P442" s="375">
        <f>SUM(P443:P448)</f>
        <v>0</v>
      </c>
      <c r="Q442" s="480"/>
      <c r="R442" s="327">
        <f t="shared" si="153"/>
        <v>0</v>
      </c>
      <c r="S442" s="375"/>
      <c r="T442" s="375">
        <f>SUM(T443:T448)</f>
        <v>251244.89999999997</v>
      </c>
      <c r="U442" s="375"/>
      <c r="V442" s="375">
        <f>SUM(V443:V448)</f>
        <v>149682</v>
      </c>
      <c r="W442" s="375">
        <f>SUM(W443:W448)</f>
        <v>400926.9</v>
      </c>
      <c r="X442" s="464"/>
    </row>
    <row r="443" spans="1:24" x14ac:dyDescent="0.25">
      <c r="A443" s="146" t="s">
        <v>836</v>
      </c>
      <c r="B443" s="89" t="s">
        <v>835</v>
      </c>
      <c r="C443" s="90" t="s">
        <v>28</v>
      </c>
      <c r="D443" s="91">
        <v>7</v>
      </c>
      <c r="E443" s="40">
        <v>19650</v>
      </c>
      <c r="F443" s="35">
        <f t="shared" ref="F443:F448" si="173">D443*E443</f>
        <v>137550</v>
      </c>
      <c r="G443" s="40">
        <v>8580</v>
      </c>
      <c r="H443" s="35">
        <f t="shared" ref="H443:H448" si="174">D443*G443</f>
        <v>60060</v>
      </c>
      <c r="I443" s="35">
        <f t="shared" ref="I443:I448" si="175">E443*D443+G443*D443</f>
        <v>197610</v>
      </c>
      <c r="J443" s="441"/>
      <c r="K443" s="357"/>
      <c r="L443" s="328">
        <v>19650</v>
      </c>
      <c r="M443" s="329">
        <f t="shared" ref="M443:M448" si="176">K443*L443</f>
        <v>0</v>
      </c>
      <c r="N443" s="328">
        <v>8580</v>
      </c>
      <c r="O443" s="329">
        <f t="shared" ref="O443:O448" si="177">K443*N443</f>
        <v>0</v>
      </c>
      <c r="P443" s="329">
        <f t="shared" ref="P443:P448" si="178">L443*K443+N443*K443</f>
        <v>0</v>
      </c>
      <c r="Q443" s="473"/>
      <c r="R443" s="327">
        <f t="shared" si="153"/>
        <v>7</v>
      </c>
      <c r="S443" s="328">
        <v>19650</v>
      </c>
      <c r="T443" s="329">
        <f t="shared" ref="T443:T448" si="179">R443*S443</f>
        <v>137550</v>
      </c>
      <c r="U443" s="328">
        <v>8580</v>
      </c>
      <c r="V443" s="329">
        <f t="shared" ref="V443:V448" si="180">R443*U443</f>
        <v>60060</v>
      </c>
      <c r="W443" s="329">
        <f t="shared" ref="W443:W448" si="181">S443*R443+U443*R443</f>
        <v>197610</v>
      </c>
      <c r="X443" s="464"/>
    </row>
    <row r="444" spans="1:24" x14ac:dyDescent="0.25">
      <c r="A444" s="146" t="s">
        <v>837</v>
      </c>
      <c r="B444" s="89" t="s">
        <v>838</v>
      </c>
      <c r="C444" s="90" t="s">
        <v>19</v>
      </c>
      <c r="D444" s="91">
        <v>21</v>
      </c>
      <c r="E444" s="40">
        <v>1021.8</v>
      </c>
      <c r="F444" s="35">
        <f t="shared" si="173"/>
        <v>21457.8</v>
      </c>
      <c r="G444" s="40">
        <v>1248</v>
      </c>
      <c r="H444" s="35">
        <f t="shared" si="174"/>
        <v>26208</v>
      </c>
      <c r="I444" s="35">
        <f t="shared" si="175"/>
        <v>47665.8</v>
      </c>
      <c r="J444" s="441"/>
      <c r="K444" s="357"/>
      <c r="L444" s="328">
        <v>1021.8</v>
      </c>
      <c r="M444" s="329">
        <f t="shared" si="176"/>
        <v>0</v>
      </c>
      <c r="N444" s="328">
        <v>1248</v>
      </c>
      <c r="O444" s="329">
        <f t="shared" si="177"/>
        <v>0</v>
      </c>
      <c r="P444" s="329">
        <f t="shared" si="178"/>
        <v>0</v>
      </c>
      <c r="Q444" s="473"/>
      <c r="R444" s="327">
        <f t="shared" si="153"/>
        <v>21</v>
      </c>
      <c r="S444" s="328">
        <v>1021.8</v>
      </c>
      <c r="T444" s="329">
        <f t="shared" si="179"/>
        <v>21457.8</v>
      </c>
      <c r="U444" s="328">
        <v>1248</v>
      </c>
      <c r="V444" s="329">
        <f t="shared" si="180"/>
        <v>26208</v>
      </c>
      <c r="W444" s="329">
        <f t="shared" si="181"/>
        <v>47665.8</v>
      </c>
      <c r="X444" s="464"/>
    </row>
    <row r="445" spans="1:24" x14ac:dyDescent="0.25">
      <c r="A445" s="146" t="s">
        <v>839</v>
      </c>
      <c r="B445" s="89" t="s">
        <v>840</v>
      </c>
      <c r="C445" s="90" t="s">
        <v>43</v>
      </c>
      <c r="D445" s="91">
        <v>0.05</v>
      </c>
      <c r="E445" s="40">
        <v>8646</v>
      </c>
      <c r="F445" s="35">
        <f t="shared" si="173"/>
        <v>432.3</v>
      </c>
      <c r="G445" s="40">
        <v>23400</v>
      </c>
      <c r="H445" s="35">
        <f t="shared" si="174"/>
        <v>1170</v>
      </c>
      <c r="I445" s="35">
        <f t="shared" si="175"/>
        <v>1602.3</v>
      </c>
      <c r="J445" s="441"/>
      <c r="K445" s="357"/>
      <c r="L445" s="328">
        <v>8646</v>
      </c>
      <c r="M445" s="329">
        <f t="shared" si="176"/>
        <v>0</v>
      </c>
      <c r="N445" s="328">
        <v>23400</v>
      </c>
      <c r="O445" s="329">
        <f t="shared" si="177"/>
        <v>0</v>
      </c>
      <c r="P445" s="329">
        <f t="shared" si="178"/>
        <v>0</v>
      </c>
      <c r="Q445" s="473"/>
      <c r="R445" s="327">
        <f t="shared" si="153"/>
        <v>0.05</v>
      </c>
      <c r="S445" s="328">
        <v>8646</v>
      </c>
      <c r="T445" s="329">
        <f t="shared" si="179"/>
        <v>432.3</v>
      </c>
      <c r="U445" s="328">
        <v>23400</v>
      </c>
      <c r="V445" s="329">
        <f t="shared" si="180"/>
        <v>1170</v>
      </c>
      <c r="W445" s="329">
        <f t="shared" si="181"/>
        <v>1602.3</v>
      </c>
      <c r="X445" s="464"/>
    </row>
    <row r="446" spans="1:24" x14ac:dyDescent="0.25">
      <c r="A446" s="146" t="s">
        <v>841</v>
      </c>
      <c r="B446" s="89" t="s">
        <v>842</v>
      </c>
      <c r="C446" s="90" t="s">
        <v>28</v>
      </c>
      <c r="D446" s="91">
        <v>14</v>
      </c>
      <c r="E446" s="40">
        <v>3615.6</v>
      </c>
      <c r="F446" s="35">
        <f t="shared" si="173"/>
        <v>50618.400000000001</v>
      </c>
      <c r="G446" s="40">
        <v>1560</v>
      </c>
      <c r="H446" s="35">
        <f t="shared" si="174"/>
        <v>21840</v>
      </c>
      <c r="I446" s="35">
        <f t="shared" si="175"/>
        <v>72458.399999999994</v>
      </c>
      <c r="J446" s="441"/>
      <c r="K446" s="357"/>
      <c r="L446" s="328">
        <v>3615.6</v>
      </c>
      <c r="M446" s="329">
        <f t="shared" si="176"/>
        <v>0</v>
      </c>
      <c r="N446" s="328">
        <v>1560</v>
      </c>
      <c r="O446" s="329">
        <f t="shared" si="177"/>
        <v>0</v>
      </c>
      <c r="P446" s="329">
        <f t="shared" si="178"/>
        <v>0</v>
      </c>
      <c r="Q446" s="473"/>
      <c r="R446" s="327">
        <f t="shared" si="153"/>
        <v>14</v>
      </c>
      <c r="S446" s="328">
        <v>3615.6</v>
      </c>
      <c r="T446" s="329">
        <f t="shared" si="179"/>
        <v>50618.400000000001</v>
      </c>
      <c r="U446" s="328">
        <v>1560</v>
      </c>
      <c r="V446" s="329">
        <f t="shared" si="180"/>
        <v>21840</v>
      </c>
      <c r="W446" s="329">
        <f t="shared" si="181"/>
        <v>72458.399999999994</v>
      </c>
      <c r="X446" s="464"/>
    </row>
    <row r="447" spans="1:24" x14ac:dyDescent="0.25">
      <c r="A447" s="146" t="s">
        <v>843</v>
      </c>
      <c r="B447" s="89" t="s">
        <v>844</v>
      </c>
      <c r="C447" s="90" t="s">
        <v>28</v>
      </c>
      <c r="D447" s="91">
        <v>7</v>
      </c>
      <c r="E447" s="40">
        <v>5502</v>
      </c>
      <c r="F447" s="35">
        <f t="shared" si="173"/>
        <v>38514</v>
      </c>
      <c r="G447" s="40">
        <v>5460</v>
      </c>
      <c r="H447" s="35">
        <f t="shared" si="174"/>
        <v>38220</v>
      </c>
      <c r="I447" s="35">
        <f t="shared" si="175"/>
        <v>76734</v>
      </c>
      <c r="J447" s="441"/>
      <c r="K447" s="357"/>
      <c r="L447" s="328">
        <v>5502</v>
      </c>
      <c r="M447" s="329">
        <f t="shared" si="176"/>
        <v>0</v>
      </c>
      <c r="N447" s="328">
        <v>5460</v>
      </c>
      <c r="O447" s="329">
        <f t="shared" si="177"/>
        <v>0</v>
      </c>
      <c r="P447" s="329">
        <f t="shared" si="178"/>
        <v>0</v>
      </c>
      <c r="Q447" s="473"/>
      <c r="R447" s="327">
        <f t="shared" si="153"/>
        <v>7</v>
      </c>
      <c r="S447" s="328">
        <v>5502</v>
      </c>
      <c r="T447" s="329">
        <f t="shared" si="179"/>
        <v>38514</v>
      </c>
      <c r="U447" s="328">
        <v>5460</v>
      </c>
      <c r="V447" s="329">
        <f t="shared" si="180"/>
        <v>38220</v>
      </c>
      <c r="W447" s="329">
        <f t="shared" si="181"/>
        <v>76734</v>
      </c>
      <c r="X447" s="464"/>
    </row>
    <row r="448" spans="1:24" x14ac:dyDescent="0.25">
      <c r="A448" s="146" t="s">
        <v>845</v>
      </c>
      <c r="B448" s="89" t="s">
        <v>846</v>
      </c>
      <c r="C448" s="90" t="s">
        <v>28</v>
      </c>
      <c r="D448" s="91">
        <v>2</v>
      </c>
      <c r="E448" s="40">
        <v>1336.2</v>
      </c>
      <c r="F448" s="35">
        <f t="shared" si="173"/>
        <v>2672.4</v>
      </c>
      <c r="G448" s="40">
        <v>1092</v>
      </c>
      <c r="H448" s="35">
        <f t="shared" si="174"/>
        <v>2184</v>
      </c>
      <c r="I448" s="35">
        <f t="shared" si="175"/>
        <v>4856.3999999999996</v>
      </c>
      <c r="J448" s="441"/>
      <c r="K448" s="357"/>
      <c r="L448" s="328">
        <v>1336.2</v>
      </c>
      <c r="M448" s="329">
        <f t="shared" si="176"/>
        <v>0</v>
      </c>
      <c r="N448" s="328">
        <v>1092</v>
      </c>
      <c r="O448" s="329">
        <f t="shared" si="177"/>
        <v>0</v>
      </c>
      <c r="P448" s="329">
        <f t="shared" si="178"/>
        <v>0</v>
      </c>
      <c r="Q448" s="473"/>
      <c r="R448" s="327">
        <f t="shared" si="153"/>
        <v>2</v>
      </c>
      <c r="S448" s="328">
        <v>1336.2</v>
      </c>
      <c r="T448" s="329">
        <f t="shared" si="179"/>
        <v>2672.4</v>
      </c>
      <c r="U448" s="328">
        <v>1092</v>
      </c>
      <c r="V448" s="329">
        <f t="shared" si="180"/>
        <v>2184</v>
      </c>
      <c r="W448" s="329">
        <f t="shared" si="181"/>
        <v>4856.3999999999996</v>
      </c>
      <c r="X448" s="464"/>
    </row>
    <row r="449" spans="1:24" x14ac:dyDescent="0.25">
      <c r="A449" s="147" t="s">
        <v>847</v>
      </c>
      <c r="B449" s="83" t="s">
        <v>848</v>
      </c>
      <c r="C449" s="84"/>
      <c r="D449" s="85"/>
      <c r="E449" s="143"/>
      <c r="F449" s="143">
        <f>SUM(F450:F452)</f>
        <v>543912</v>
      </c>
      <c r="G449" s="143"/>
      <c r="H449" s="143">
        <f>SUM(H450:H452)</f>
        <v>336960</v>
      </c>
      <c r="I449" s="143">
        <f>SUM(I450:I452)</f>
        <v>880872</v>
      </c>
      <c r="J449" s="448"/>
      <c r="K449" s="354"/>
      <c r="L449" s="375"/>
      <c r="M449" s="375">
        <f>SUM(M450:M452)</f>
        <v>0</v>
      </c>
      <c r="N449" s="375"/>
      <c r="O449" s="375">
        <f>SUM(O450:O452)</f>
        <v>0</v>
      </c>
      <c r="P449" s="375">
        <f>SUM(P450:P452)</f>
        <v>0</v>
      </c>
      <c r="Q449" s="480"/>
      <c r="R449" s="327">
        <f t="shared" si="153"/>
        <v>0</v>
      </c>
      <c r="S449" s="375"/>
      <c r="T449" s="375">
        <f>SUM(T450:T452)</f>
        <v>543912</v>
      </c>
      <c r="U449" s="375"/>
      <c r="V449" s="375">
        <f>SUM(V450:V452)</f>
        <v>336960</v>
      </c>
      <c r="W449" s="375">
        <f>SUM(W450:W452)</f>
        <v>880872</v>
      </c>
      <c r="X449" s="464"/>
    </row>
    <row r="450" spans="1:24" x14ac:dyDescent="0.25">
      <c r="A450" s="161" t="s">
        <v>849</v>
      </c>
      <c r="B450" s="89" t="s">
        <v>848</v>
      </c>
      <c r="C450" s="90" t="s">
        <v>406</v>
      </c>
      <c r="D450" s="91">
        <v>20</v>
      </c>
      <c r="E450" s="40">
        <v>19650</v>
      </c>
      <c r="F450" s="35">
        <f>D450*E450</f>
        <v>393000</v>
      </c>
      <c r="G450" s="40">
        <v>8580</v>
      </c>
      <c r="H450" s="35">
        <f>D450*G450</f>
        <v>171600</v>
      </c>
      <c r="I450" s="35">
        <f>E450*D450+G450*D450</f>
        <v>564600</v>
      </c>
      <c r="J450" s="441"/>
      <c r="K450" s="357"/>
      <c r="L450" s="328">
        <v>19650</v>
      </c>
      <c r="M450" s="329">
        <f>K450*L450</f>
        <v>0</v>
      </c>
      <c r="N450" s="328">
        <v>8580</v>
      </c>
      <c r="O450" s="329">
        <f>K450*N450</f>
        <v>0</v>
      </c>
      <c r="P450" s="329">
        <f>L450*K450+N450*K450</f>
        <v>0</v>
      </c>
      <c r="Q450" s="473"/>
      <c r="R450" s="327">
        <f t="shared" si="153"/>
        <v>20</v>
      </c>
      <c r="S450" s="328">
        <v>19650</v>
      </c>
      <c r="T450" s="329">
        <f>R450*S450</f>
        <v>393000</v>
      </c>
      <c r="U450" s="328">
        <v>8580</v>
      </c>
      <c r="V450" s="329">
        <f>R450*U450</f>
        <v>171600</v>
      </c>
      <c r="W450" s="329">
        <f>S450*R450+U450*R450</f>
        <v>564600</v>
      </c>
      <c r="X450" s="464"/>
    </row>
    <row r="451" spans="1:24" x14ac:dyDescent="0.25">
      <c r="A451" s="161" t="s">
        <v>850</v>
      </c>
      <c r="B451" s="89" t="s">
        <v>838</v>
      </c>
      <c r="C451" s="90" t="s">
        <v>19</v>
      </c>
      <c r="D451" s="91">
        <v>40</v>
      </c>
      <c r="E451" s="40">
        <v>1021.8</v>
      </c>
      <c r="F451" s="35">
        <f>D451*E451</f>
        <v>40872</v>
      </c>
      <c r="G451" s="40">
        <v>1248</v>
      </c>
      <c r="H451" s="35">
        <f>D451*G451</f>
        <v>49920</v>
      </c>
      <c r="I451" s="35">
        <f>E451*D451+G451*D451</f>
        <v>90792</v>
      </c>
      <c r="J451" s="441"/>
      <c r="K451" s="357"/>
      <c r="L451" s="328">
        <v>1021.8</v>
      </c>
      <c r="M451" s="329">
        <f>K451*L451</f>
        <v>0</v>
      </c>
      <c r="N451" s="328">
        <v>1248</v>
      </c>
      <c r="O451" s="329">
        <f>K451*N451</f>
        <v>0</v>
      </c>
      <c r="P451" s="329">
        <f>L451*K451+N451*K451</f>
        <v>0</v>
      </c>
      <c r="Q451" s="473"/>
      <c r="R451" s="327">
        <f t="shared" si="153"/>
        <v>40</v>
      </c>
      <c r="S451" s="328">
        <v>1021.8</v>
      </c>
      <c r="T451" s="329">
        <f>R451*S451</f>
        <v>40872</v>
      </c>
      <c r="U451" s="328">
        <v>1248</v>
      </c>
      <c r="V451" s="329">
        <f>R451*U451</f>
        <v>49920</v>
      </c>
      <c r="W451" s="329">
        <f>S451*R451+U451*R451</f>
        <v>90792</v>
      </c>
      <c r="X451" s="464"/>
    </row>
    <row r="452" spans="1:24" x14ac:dyDescent="0.25">
      <c r="A452" s="161" t="s">
        <v>851</v>
      </c>
      <c r="B452" s="89" t="s">
        <v>852</v>
      </c>
      <c r="C452" s="90" t="s">
        <v>406</v>
      </c>
      <c r="D452" s="91">
        <v>200</v>
      </c>
      <c r="E452" s="40">
        <v>550.20000000000005</v>
      </c>
      <c r="F452" s="35">
        <f>D452*E452</f>
        <v>110040.00000000001</v>
      </c>
      <c r="G452" s="40">
        <v>577.20000000000005</v>
      </c>
      <c r="H452" s="35">
        <f>D452*G452</f>
        <v>115440.00000000001</v>
      </c>
      <c r="I452" s="35">
        <f>E452*D452+G452*D452</f>
        <v>225480.00000000003</v>
      </c>
      <c r="J452" s="441"/>
      <c r="K452" s="357"/>
      <c r="L452" s="328">
        <v>550.20000000000005</v>
      </c>
      <c r="M452" s="329">
        <f>K452*L452</f>
        <v>0</v>
      </c>
      <c r="N452" s="328">
        <v>577.20000000000005</v>
      </c>
      <c r="O452" s="329">
        <f>K452*N452</f>
        <v>0</v>
      </c>
      <c r="P452" s="329">
        <f>L452*K452+N452*K452</f>
        <v>0</v>
      </c>
      <c r="Q452" s="473"/>
      <c r="R452" s="327">
        <f t="shared" si="153"/>
        <v>200</v>
      </c>
      <c r="S452" s="328">
        <v>550.20000000000005</v>
      </c>
      <c r="T452" s="329">
        <f>R452*S452</f>
        <v>110040.00000000001</v>
      </c>
      <c r="U452" s="328">
        <v>577.20000000000005</v>
      </c>
      <c r="V452" s="329">
        <f>R452*U452</f>
        <v>115440.00000000001</v>
      </c>
      <c r="W452" s="329">
        <f>S452*R452+U452*R452</f>
        <v>225480.00000000003</v>
      </c>
      <c r="X452" s="464"/>
    </row>
    <row r="453" spans="1:24" x14ac:dyDescent="0.25">
      <c r="A453" s="147" t="s">
        <v>853</v>
      </c>
      <c r="B453" s="83" t="s">
        <v>854</v>
      </c>
      <c r="C453" s="84"/>
      <c r="D453" s="85"/>
      <c r="E453" s="143"/>
      <c r="F453" s="143">
        <f>F454+F455</f>
        <v>30182.400000000001</v>
      </c>
      <c r="G453" s="143"/>
      <c r="H453" s="143">
        <f>H454+H455</f>
        <v>44304</v>
      </c>
      <c r="I453" s="143">
        <f>I454+I455</f>
        <v>74486.399999999994</v>
      </c>
      <c r="J453" s="448"/>
      <c r="K453" s="354"/>
      <c r="L453" s="375"/>
      <c r="M453" s="375">
        <f>M454+M455</f>
        <v>0</v>
      </c>
      <c r="N453" s="375"/>
      <c r="O453" s="375">
        <f>O454+O455</f>
        <v>0</v>
      </c>
      <c r="P453" s="375">
        <f>P454+P455</f>
        <v>0</v>
      </c>
      <c r="Q453" s="480"/>
      <c r="R453" s="327">
        <f t="shared" si="153"/>
        <v>0</v>
      </c>
      <c r="S453" s="375"/>
      <c r="T453" s="375">
        <f>T454+T455</f>
        <v>30182.400000000001</v>
      </c>
      <c r="U453" s="375"/>
      <c r="V453" s="375">
        <f>V454+V455</f>
        <v>44304</v>
      </c>
      <c r="W453" s="375">
        <f>W454+W455</f>
        <v>74486.399999999994</v>
      </c>
      <c r="X453" s="464"/>
    </row>
    <row r="454" spans="1:24" x14ac:dyDescent="0.25">
      <c r="A454" s="146" t="s">
        <v>855</v>
      </c>
      <c r="B454" s="89" t="s">
        <v>854</v>
      </c>
      <c r="C454" s="90" t="s">
        <v>19</v>
      </c>
      <c r="D454" s="91">
        <v>4</v>
      </c>
      <c r="E454" s="40">
        <v>5502</v>
      </c>
      <c r="F454" s="35">
        <f>D454*E454</f>
        <v>22008</v>
      </c>
      <c r="G454" s="40">
        <v>8580</v>
      </c>
      <c r="H454" s="35">
        <f>D454*G454</f>
        <v>34320</v>
      </c>
      <c r="I454" s="35">
        <f>E454*D454+G454*D454</f>
        <v>56328</v>
      </c>
      <c r="J454" s="441"/>
      <c r="K454" s="357"/>
      <c r="L454" s="328">
        <v>5502</v>
      </c>
      <c r="M454" s="329">
        <f>K454*L454</f>
        <v>0</v>
      </c>
      <c r="N454" s="328">
        <v>8580</v>
      </c>
      <c r="O454" s="329">
        <f>K454*N454</f>
        <v>0</v>
      </c>
      <c r="P454" s="329">
        <f>L454*K454+N454*K454</f>
        <v>0</v>
      </c>
      <c r="Q454" s="473"/>
      <c r="R454" s="327">
        <f t="shared" si="153"/>
        <v>4</v>
      </c>
      <c r="S454" s="328">
        <v>5502</v>
      </c>
      <c r="T454" s="329">
        <f>R454*S454</f>
        <v>22008</v>
      </c>
      <c r="U454" s="328">
        <v>8580</v>
      </c>
      <c r="V454" s="329">
        <f>R454*U454</f>
        <v>34320</v>
      </c>
      <c r="W454" s="329">
        <f>S454*R454+U454*R454</f>
        <v>56328</v>
      </c>
      <c r="X454" s="464"/>
    </row>
    <row r="455" spans="1:24" x14ac:dyDescent="0.25">
      <c r="A455" s="146" t="s">
        <v>856</v>
      </c>
      <c r="B455" s="89" t="s">
        <v>838</v>
      </c>
      <c r="C455" s="90" t="s">
        <v>19</v>
      </c>
      <c r="D455" s="91">
        <v>8</v>
      </c>
      <c r="E455" s="40">
        <v>1021.8</v>
      </c>
      <c r="F455" s="35">
        <f>D455*E455</f>
        <v>8174.4</v>
      </c>
      <c r="G455" s="40">
        <v>1248</v>
      </c>
      <c r="H455" s="35">
        <f>D455*G455</f>
        <v>9984</v>
      </c>
      <c r="I455" s="35">
        <f>E455*D455+G455*D455</f>
        <v>18158.400000000001</v>
      </c>
      <c r="J455" s="441"/>
      <c r="K455" s="357"/>
      <c r="L455" s="328">
        <v>1021.8</v>
      </c>
      <c r="M455" s="329">
        <f>K455*L455</f>
        <v>0</v>
      </c>
      <c r="N455" s="328">
        <v>1248</v>
      </c>
      <c r="O455" s="329">
        <f>K455*N455</f>
        <v>0</v>
      </c>
      <c r="P455" s="329">
        <f>L455*K455+N455*K455</f>
        <v>0</v>
      </c>
      <c r="Q455" s="473"/>
      <c r="R455" s="327">
        <f t="shared" si="153"/>
        <v>8</v>
      </c>
      <c r="S455" s="328">
        <v>1021.8</v>
      </c>
      <c r="T455" s="329">
        <f>R455*S455</f>
        <v>8174.4</v>
      </c>
      <c r="U455" s="328">
        <v>1248</v>
      </c>
      <c r="V455" s="329">
        <f>R455*U455</f>
        <v>9984</v>
      </c>
      <c r="W455" s="329">
        <f>S455*R455+U455*R455</f>
        <v>18158.400000000001</v>
      </c>
      <c r="X455" s="464"/>
    </row>
    <row r="456" spans="1:24" ht="30" x14ac:dyDescent="0.25">
      <c r="A456" s="147" t="s">
        <v>857</v>
      </c>
      <c r="B456" s="83" t="s">
        <v>858</v>
      </c>
      <c r="C456" s="84"/>
      <c r="D456" s="85"/>
      <c r="E456" s="143"/>
      <c r="F456" s="143">
        <f>F457+F458+F459+F460+F461</f>
        <v>38139180.100000001</v>
      </c>
      <c r="G456" s="143"/>
      <c r="H456" s="143">
        <f>H457+H458+H459+H460+H461</f>
        <v>3785039.3</v>
      </c>
      <c r="I456" s="143">
        <f>I457+I458+I459+I460+I461</f>
        <v>41924219.399999999</v>
      </c>
      <c r="J456" s="448"/>
      <c r="K456" s="354"/>
      <c r="L456" s="375"/>
      <c r="M456" s="375">
        <f>M457+M458+M459+M460+M461</f>
        <v>38139180.100000001</v>
      </c>
      <c r="N456" s="375"/>
      <c r="O456" s="375">
        <f>O457+O458+O459+O460+O461</f>
        <v>3785039.3</v>
      </c>
      <c r="P456" s="375">
        <f>P457+P458+P459+P460+P461</f>
        <v>41924219.399999999</v>
      </c>
      <c r="Q456" s="480"/>
      <c r="R456" s="327">
        <f t="shared" si="153"/>
        <v>0</v>
      </c>
      <c r="S456" s="375"/>
      <c r="T456" s="375">
        <f>T457+T458+T459+T460+T461</f>
        <v>0</v>
      </c>
      <c r="U456" s="375"/>
      <c r="V456" s="375">
        <f>V457+V458+V459+V460+V461</f>
        <v>0</v>
      </c>
      <c r="W456" s="375">
        <f>W457+W458+W459+W460+W461</f>
        <v>0</v>
      </c>
      <c r="X456" s="464"/>
    </row>
    <row r="457" spans="1:24" x14ac:dyDescent="0.25">
      <c r="A457" s="146" t="s">
        <v>859</v>
      </c>
      <c r="B457" s="98" t="s">
        <v>860</v>
      </c>
      <c r="C457" s="149" t="s">
        <v>19</v>
      </c>
      <c r="D457" s="155">
        <v>11410</v>
      </c>
      <c r="E457" s="35">
        <v>750</v>
      </c>
      <c r="F457" s="35">
        <f>D457*E457</f>
        <v>8557500</v>
      </c>
      <c r="G457" s="35">
        <v>0</v>
      </c>
      <c r="H457" s="35">
        <f>D457*G457</f>
        <v>0</v>
      </c>
      <c r="I457" s="35">
        <f>E457*D457+G457*D457</f>
        <v>8557500</v>
      </c>
      <c r="J457" s="441"/>
      <c r="K457" s="378">
        <v>11410</v>
      </c>
      <c r="L457" s="329">
        <v>750</v>
      </c>
      <c r="M457" s="329">
        <f>K457*L457</f>
        <v>8557500</v>
      </c>
      <c r="N457" s="329">
        <v>0</v>
      </c>
      <c r="O457" s="329">
        <f>K457*N457</f>
        <v>0</v>
      </c>
      <c r="P457" s="329">
        <f>L457*K457+N457*K457</f>
        <v>8557500</v>
      </c>
      <c r="Q457" s="473"/>
      <c r="R457" s="327">
        <f t="shared" si="153"/>
        <v>0</v>
      </c>
      <c r="S457" s="329">
        <v>750</v>
      </c>
      <c r="T457" s="329">
        <f>R457*S457</f>
        <v>0</v>
      </c>
      <c r="U457" s="329">
        <v>0</v>
      </c>
      <c r="V457" s="329">
        <f>R457*U457</f>
        <v>0</v>
      </c>
      <c r="W457" s="329">
        <f>S457*R457+U457*R457</f>
        <v>0</v>
      </c>
      <c r="X457" s="464"/>
    </row>
    <row r="458" spans="1:24" x14ac:dyDescent="0.25">
      <c r="A458" s="146" t="s">
        <v>861</v>
      </c>
      <c r="B458" s="98" t="s">
        <v>862</v>
      </c>
      <c r="C458" s="149" t="s">
        <v>19</v>
      </c>
      <c r="D458" s="155">
        <v>11410</v>
      </c>
      <c r="E458" s="35">
        <v>89</v>
      </c>
      <c r="F458" s="35">
        <f>D458*E458</f>
        <v>1015490</v>
      </c>
      <c r="G458" s="35">
        <v>46</v>
      </c>
      <c r="H458" s="35">
        <f>D458*G458</f>
        <v>524860</v>
      </c>
      <c r="I458" s="35">
        <f>E458*D458+G458*D458</f>
        <v>1540350</v>
      </c>
      <c r="J458" s="441"/>
      <c r="K458" s="378">
        <v>11410</v>
      </c>
      <c r="L458" s="329">
        <v>89</v>
      </c>
      <c r="M458" s="329">
        <f>K458*L458</f>
        <v>1015490</v>
      </c>
      <c r="N458" s="329">
        <v>46</v>
      </c>
      <c r="O458" s="329">
        <f>K458*N458</f>
        <v>524860</v>
      </c>
      <c r="P458" s="329">
        <f>L458*K458+N458*K458</f>
        <v>1540350</v>
      </c>
      <c r="Q458" s="473"/>
      <c r="R458" s="327">
        <f t="shared" si="153"/>
        <v>0</v>
      </c>
      <c r="S458" s="329">
        <v>89</v>
      </c>
      <c r="T458" s="329">
        <f>R458*S458</f>
        <v>0</v>
      </c>
      <c r="U458" s="329">
        <v>46</v>
      </c>
      <c r="V458" s="329">
        <f>R458*U458</f>
        <v>0</v>
      </c>
      <c r="W458" s="329">
        <f>S458*R458+U458*R458</f>
        <v>0</v>
      </c>
      <c r="X458" s="464"/>
    </row>
    <row r="459" spans="1:24" x14ac:dyDescent="0.25">
      <c r="A459" s="146" t="s">
        <v>863</v>
      </c>
      <c r="B459" s="98" t="s">
        <v>864</v>
      </c>
      <c r="C459" s="149" t="s">
        <v>19</v>
      </c>
      <c r="D459" s="155">
        <v>11410</v>
      </c>
      <c r="E459" s="35">
        <v>1675</v>
      </c>
      <c r="F459" s="35">
        <f>D459*E459</f>
        <v>19111750</v>
      </c>
      <c r="G459" s="35">
        <v>0</v>
      </c>
      <c r="H459" s="35">
        <f>D459*G459</f>
        <v>0</v>
      </c>
      <c r="I459" s="35">
        <f>E459*D459+G459*D459</f>
        <v>19111750</v>
      </c>
      <c r="J459" s="441"/>
      <c r="K459" s="378">
        <v>11410</v>
      </c>
      <c r="L459" s="329">
        <v>1675</v>
      </c>
      <c r="M459" s="329">
        <f>K459*L459</f>
        <v>19111750</v>
      </c>
      <c r="N459" s="329">
        <v>0</v>
      </c>
      <c r="O459" s="329">
        <f>K459*N459</f>
        <v>0</v>
      </c>
      <c r="P459" s="329">
        <f>L459*K459+N459*K459</f>
        <v>19111750</v>
      </c>
      <c r="Q459" s="473"/>
      <c r="R459" s="327">
        <f t="shared" si="153"/>
        <v>0</v>
      </c>
      <c r="S459" s="329">
        <v>1675</v>
      </c>
      <c r="T459" s="329">
        <f>R459*S459</f>
        <v>0</v>
      </c>
      <c r="U459" s="329">
        <v>0</v>
      </c>
      <c r="V459" s="329">
        <f>R459*U459</f>
        <v>0</v>
      </c>
      <c r="W459" s="329">
        <f>S459*R459+U459*R459</f>
        <v>0</v>
      </c>
      <c r="X459" s="464"/>
    </row>
    <row r="460" spans="1:24" x14ac:dyDescent="0.25">
      <c r="A460" s="146" t="s">
        <v>865</v>
      </c>
      <c r="B460" s="98" t="s">
        <v>866</v>
      </c>
      <c r="C460" s="149" t="s">
        <v>19</v>
      </c>
      <c r="D460" s="155">
        <v>11410</v>
      </c>
      <c r="E460" s="35">
        <v>102.61</v>
      </c>
      <c r="F460" s="35">
        <f>D460*E460</f>
        <v>1170780.1000000001</v>
      </c>
      <c r="G460" s="35">
        <v>55.73</v>
      </c>
      <c r="H460" s="35">
        <f>D460*G460</f>
        <v>635879.29999999993</v>
      </c>
      <c r="I460" s="35">
        <f>E460*D460+G460*D460</f>
        <v>1806659.4</v>
      </c>
      <c r="J460" s="441"/>
      <c r="K460" s="378">
        <v>11410</v>
      </c>
      <c r="L460" s="329">
        <v>102.61</v>
      </c>
      <c r="M460" s="329">
        <f>K460*L460</f>
        <v>1170780.1000000001</v>
      </c>
      <c r="N460" s="329">
        <v>55.73</v>
      </c>
      <c r="O460" s="329">
        <f>K460*N460</f>
        <v>635879.29999999993</v>
      </c>
      <c r="P460" s="329">
        <f>L460*K460+N460*K460</f>
        <v>1806659.4</v>
      </c>
      <c r="Q460" s="473"/>
      <c r="R460" s="327">
        <f t="shared" si="153"/>
        <v>0</v>
      </c>
      <c r="S460" s="329">
        <v>102.61</v>
      </c>
      <c r="T460" s="329">
        <f>R460*S460</f>
        <v>0</v>
      </c>
      <c r="U460" s="329">
        <v>55.73</v>
      </c>
      <c r="V460" s="329">
        <f>R460*U460</f>
        <v>0</v>
      </c>
      <c r="W460" s="329">
        <f>S460*R460+U460*R460</f>
        <v>0</v>
      </c>
      <c r="X460" s="464"/>
    </row>
    <row r="461" spans="1:24" x14ac:dyDescent="0.25">
      <c r="A461" s="146" t="s">
        <v>867</v>
      </c>
      <c r="B461" s="98" t="s">
        <v>868</v>
      </c>
      <c r="C461" s="149" t="s">
        <v>19</v>
      </c>
      <c r="D461" s="155">
        <v>11410</v>
      </c>
      <c r="E461" s="35">
        <v>726</v>
      </c>
      <c r="F461" s="35">
        <f>D461*E461</f>
        <v>8283660</v>
      </c>
      <c r="G461" s="35">
        <v>230</v>
      </c>
      <c r="H461" s="35">
        <f>D461*G461</f>
        <v>2624300</v>
      </c>
      <c r="I461" s="35">
        <f>E461*D461+G461*D461</f>
        <v>10907960</v>
      </c>
      <c r="J461" s="441"/>
      <c r="K461" s="378">
        <v>11410</v>
      </c>
      <c r="L461" s="329">
        <v>726</v>
      </c>
      <c r="M461" s="329">
        <f>K461*L461</f>
        <v>8283660</v>
      </c>
      <c r="N461" s="329">
        <v>230</v>
      </c>
      <c r="O461" s="329">
        <f>K461*N461</f>
        <v>2624300</v>
      </c>
      <c r="P461" s="329">
        <f>L461*K461+N461*K461</f>
        <v>10907960</v>
      </c>
      <c r="Q461" s="473"/>
      <c r="R461" s="327">
        <f t="shared" ref="R461:R524" si="182">D461-K461</f>
        <v>0</v>
      </c>
      <c r="S461" s="329">
        <v>726</v>
      </c>
      <c r="T461" s="329">
        <f>R461*S461</f>
        <v>0</v>
      </c>
      <c r="U461" s="329">
        <v>230</v>
      </c>
      <c r="V461" s="329">
        <f>R461*U461</f>
        <v>0</v>
      </c>
      <c r="W461" s="329">
        <f>S461*R461+U461*R461</f>
        <v>0</v>
      </c>
      <c r="X461" s="464"/>
    </row>
    <row r="462" spans="1:24" ht="30" x14ac:dyDescent="0.25">
      <c r="A462" s="147" t="s">
        <v>869</v>
      </c>
      <c r="B462" s="162" t="s">
        <v>870</v>
      </c>
      <c r="C462" s="84"/>
      <c r="D462" s="85"/>
      <c r="E462" s="44"/>
      <c r="F462" s="143">
        <f>F463+F464+F465+F466+F467</f>
        <v>579753.6</v>
      </c>
      <c r="G462" s="44"/>
      <c r="H462" s="143">
        <f>H463+H464+H465+H466+H467</f>
        <v>767025.48</v>
      </c>
      <c r="I462" s="143">
        <f>I463+I464+I465+I466+I467</f>
        <v>1346779.08</v>
      </c>
      <c r="J462" s="448"/>
      <c r="K462" s="354"/>
      <c r="L462" s="331"/>
      <c r="M462" s="375">
        <f>M463+M464+M465+M466+M467</f>
        <v>357053.6</v>
      </c>
      <c r="N462" s="331"/>
      <c r="O462" s="375">
        <f>O463+O464+O465+O466+O467</f>
        <v>319825.48</v>
      </c>
      <c r="P462" s="375">
        <f>P463+P464+P465+P466+P467</f>
        <v>676879.08</v>
      </c>
      <c r="Q462" s="480"/>
      <c r="R462" s="327">
        <f t="shared" si="182"/>
        <v>0</v>
      </c>
      <c r="S462" s="331"/>
      <c r="T462" s="375">
        <f>T463+T464+T465+T466+T467</f>
        <v>222700</v>
      </c>
      <c r="U462" s="331"/>
      <c r="V462" s="375">
        <f>V463+V464+V465+V466+V467</f>
        <v>447200</v>
      </c>
      <c r="W462" s="375">
        <f>W463+W464+W465+W466+W467</f>
        <v>669900</v>
      </c>
      <c r="X462" s="464"/>
    </row>
    <row r="463" spans="1:24" x14ac:dyDescent="0.25">
      <c r="A463" s="163" t="s">
        <v>871</v>
      </c>
      <c r="B463" s="164" t="s">
        <v>872</v>
      </c>
      <c r="C463" s="149" t="s">
        <v>28</v>
      </c>
      <c r="D463" s="155">
        <v>1</v>
      </c>
      <c r="E463" s="40">
        <v>58950</v>
      </c>
      <c r="F463" s="35">
        <f>D463*E463</f>
        <v>58950</v>
      </c>
      <c r="G463" s="40">
        <v>0</v>
      </c>
      <c r="H463" s="35">
        <f>D463*G463</f>
        <v>0</v>
      </c>
      <c r="I463" s="35">
        <f>E463*D463+G463*D463</f>
        <v>58950</v>
      </c>
      <c r="J463" s="441"/>
      <c r="K463" s="378">
        <v>1</v>
      </c>
      <c r="L463" s="328">
        <v>58950</v>
      </c>
      <c r="M463" s="329">
        <f>K463*L463</f>
        <v>58950</v>
      </c>
      <c r="N463" s="328">
        <v>0</v>
      </c>
      <c r="O463" s="329">
        <f>K463*N463</f>
        <v>0</v>
      </c>
      <c r="P463" s="329">
        <f>L463*K463+N463*K463</f>
        <v>58950</v>
      </c>
      <c r="Q463" s="473"/>
      <c r="R463" s="327">
        <f t="shared" si="182"/>
        <v>0</v>
      </c>
      <c r="S463" s="328">
        <v>58950</v>
      </c>
      <c r="T463" s="329">
        <f>R463*S463</f>
        <v>0</v>
      </c>
      <c r="U463" s="328">
        <v>0</v>
      </c>
      <c r="V463" s="329">
        <f>R463*U463</f>
        <v>0</v>
      </c>
      <c r="W463" s="329">
        <f>S463*R463+U463*R463</f>
        <v>0</v>
      </c>
      <c r="X463" s="464"/>
    </row>
    <row r="464" spans="1:24" x14ac:dyDescent="0.25">
      <c r="A464" s="163" t="s">
        <v>873</v>
      </c>
      <c r="B464" s="165" t="s">
        <v>874</v>
      </c>
      <c r="C464" s="90" t="s">
        <v>183</v>
      </c>
      <c r="D464" s="91">
        <v>1.52</v>
      </c>
      <c r="E464" s="40">
        <v>118555</v>
      </c>
      <c r="F464" s="35">
        <f>D464*E464</f>
        <v>180203.6</v>
      </c>
      <c r="G464" s="40">
        <v>210411.5</v>
      </c>
      <c r="H464" s="35">
        <f>D464*G464</f>
        <v>319825.48</v>
      </c>
      <c r="I464" s="35">
        <f>E464*D464+G464*D464</f>
        <v>500029.07999999996</v>
      </c>
      <c r="J464" s="441"/>
      <c r="K464" s="357">
        <v>1.52</v>
      </c>
      <c r="L464" s="328">
        <v>118555</v>
      </c>
      <c r="M464" s="329">
        <f>K464*L464</f>
        <v>180203.6</v>
      </c>
      <c r="N464" s="328">
        <v>210411.5</v>
      </c>
      <c r="O464" s="329">
        <f>K464*N464</f>
        <v>319825.48</v>
      </c>
      <c r="P464" s="329">
        <f>L464*K464+N464*K464</f>
        <v>500029.07999999996</v>
      </c>
      <c r="Q464" s="473"/>
      <c r="R464" s="327">
        <f t="shared" si="182"/>
        <v>0</v>
      </c>
      <c r="S464" s="328">
        <v>118555</v>
      </c>
      <c r="T464" s="329">
        <f>R464*S464</f>
        <v>0</v>
      </c>
      <c r="U464" s="328">
        <v>210411.5</v>
      </c>
      <c r="V464" s="329">
        <f>R464*U464</f>
        <v>0</v>
      </c>
      <c r="W464" s="329">
        <f>S464*R464+U464*R464</f>
        <v>0</v>
      </c>
      <c r="X464" s="464"/>
    </row>
    <row r="465" spans="1:24" x14ac:dyDescent="0.25">
      <c r="A465" s="163" t="s">
        <v>875</v>
      </c>
      <c r="B465" s="145" t="s">
        <v>876</v>
      </c>
      <c r="C465" s="90" t="s">
        <v>170</v>
      </c>
      <c r="D465" s="91">
        <v>2</v>
      </c>
      <c r="E465" s="40">
        <v>58950</v>
      </c>
      <c r="F465" s="35">
        <f>D465*E465</f>
        <v>117900</v>
      </c>
      <c r="G465" s="40">
        <v>0</v>
      </c>
      <c r="H465" s="35">
        <f>D465*G465</f>
        <v>0</v>
      </c>
      <c r="I465" s="35">
        <f>E465*D465+G465*D465</f>
        <v>117900</v>
      </c>
      <c r="J465" s="441"/>
      <c r="K465" s="357">
        <v>2</v>
      </c>
      <c r="L465" s="328">
        <v>58950</v>
      </c>
      <c r="M465" s="329">
        <f>K465*L465</f>
        <v>117900</v>
      </c>
      <c r="N465" s="328">
        <v>0</v>
      </c>
      <c r="O465" s="329">
        <f>K465*N465</f>
        <v>0</v>
      </c>
      <c r="P465" s="329">
        <f>L465*K465+N465*K465</f>
        <v>117900</v>
      </c>
      <c r="Q465" s="473"/>
      <c r="R465" s="327">
        <f t="shared" si="182"/>
        <v>0</v>
      </c>
      <c r="S465" s="328">
        <v>58950</v>
      </c>
      <c r="T465" s="329">
        <f>R465*S465</f>
        <v>0</v>
      </c>
      <c r="U465" s="328">
        <v>0</v>
      </c>
      <c r="V465" s="329">
        <f>R465*U465</f>
        <v>0</v>
      </c>
      <c r="W465" s="329">
        <f>S465*R465+U465*R465</f>
        <v>0</v>
      </c>
      <c r="X465" s="464"/>
    </row>
    <row r="466" spans="1:24" x14ac:dyDescent="0.25">
      <c r="A466" s="163" t="s">
        <v>877</v>
      </c>
      <c r="B466" s="145" t="s">
        <v>878</v>
      </c>
      <c r="C466" s="90" t="s">
        <v>170</v>
      </c>
      <c r="D466" s="91">
        <v>2</v>
      </c>
      <c r="E466" s="40">
        <v>52400</v>
      </c>
      <c r="F466" s="35">
        <f>D466*E466</f>
        <v>104800</v>
      </c>
      <c r="G466" s="40">
        <v>32500</v>
      </c>
      <c r="H466" s="35">
        <f>D466*G466</f>
        <v>65000</v>
      </c>
      <c r="I466" s="35">
        <f>E466*D466+G466*D466</f>
        <v>169800</v>
      </c>
      <c r="J466" s="441"/>
      <c r="K466" s="357"/>
      <c r="L466" s="328">
        <v>52400</v>
      </c>
      <c r="M466" s="329">
        <f>K466*L466</f>
        <v>0</v>
      </c>
      <c r="N466" s="328">
        <v>32500</v>
      </c>
      <c r="O466" s="329">
        <f>K466*N466</f>
        <v>0</v>
      </c>
      <c r="P466" s="329">
        <f>L466*K466+N466*K466</f>
        <v>0</v>
      </c>
      <c r="Q466" s="473"/>
      <c r="R466" s="327">
        <f t="shared" si="182"/>
        <v>2</v>
      </c>
      <c r="S466" s="328">
        <v>52400</v>
      </c>
      <c r="T466" s="329">
        <f>R466*S466</f>
        <v>104800</v>
      </c>
      <c r="U466" s="328">
        <v>32500</v>
      </c>
      <c r="V466" s="329">
        <f>R466*U466</f>
        <v>65000</v>
      </c>
      <c r="W466" s="329">
        <f>S466*R466+U466*R466</f>
        <v>169800</v>
      </c>
      <c r="X466" s="464"/>
    </row>
    <row r="467" spans="1:24" x14ac:dyDescent="0.25">
      <c r="A467" s="163" t="s">
        <v>879</v>
      </c>
      <c r="B467" s="145" t="s">
        <v>880</v>
      </c>
      <c r="C467" s="90" t="s">
        <v>170</v>
      </c>
      <c r="D467" s="91">
        <v>2</v>
      </c>
      <c r="E467" s="40">
        <v>58950</v>
      </c>
      <c r="F467" s="35">
        <f>D467*E467</f>
        <v>117900</v>
      </c>
      <c r="G467" s="40">
        <v>191100</v>
      </c>
      <c r="H467" s="35">
        <f>D467*G467</f>
        <v>382200</v>
      </c>
      <c r="I467" s="35">
        <f>E467*D467+G467*D467</f>
        <v>500100</v>
      </c>
      <c r="J467" s="441"/>
      <c r="K467" s="357"/>
      <c r="L467" s="328">
        <v>58950</v>
      </c>
      <c r="M467" s="329">
        <f>K467*L467</f>
        <v>0</v>
      </c>
      <c r="N467" s="328">
        <v>191100</v>
      </c>
      <c r="O467" s="329">
        <f>K467*N467</f>
        <v>0</v>
      </c>
      <c r="P467" s="329">
        <f>L467*K467+N467*K467</f>
        <v>0</v>
      </c>
      <c r="Q467" s="473"/>
      <c r="R467" s="327">
        <f t="shared" si="182"/>
        <v>2</v>
      </c>
      <c r="S467" s="328">
        <v>58950</v>
      </c>
      <c r="T467" s="329">
        <f>R467*S467</f>
        <v>117900</v>
      </c>
      <c r="U467" s="328">
        <v>191100</v>
      </c>
      <c r="V467" s="329">
        <f>R467*U467</f>
        <v>382200</v>
      </c>
      <c r="W467" s="329">
        <f>S467*R467+U467*R467</f>
        <v>500100</v>
      </c>
      <c r="X467" s="464"/>
    </row>
    <row r="468" spans="1:24" x14ac:dyDescent="0.25">
      <c r="A468" s="166" t="s">
        <v>881</v>
      </c>
      <c r="B468" s="83" t="s">
        <v>882</v>
      </c>
      <c r="C468" s="83"/>
      <c r="D468" s="167"/>
      <c r="E468" s="40"/>
      <c r="F468" s="143">
        <f>F469+F470+F471+F472+F473+F474+F475+F476</f>
        <v>1722110.5720000002</v>
      </c>
      <c r="G468" s="40"/>
      <c r="H468" s="143">
        <f>H469+H470+H471+H472+H473+H474+H475+H476</f>
        <v>0</v>
      </c>
      <c r="I468" s="143">
        <f>I469+I470+I471+I472+I473+I474+I475+I476</f>
        <v>1722110.5720000002</v>
      </c>
      <c r="J468" s="448"/>
      <c r="K468" s="382"/>
      <c r="L468" s="328"/>
      <c r="M468" s="375">
        <f>M469+M470+M471+M472+M473+M474+M475+M476</f>
        <v>0</v>
      </c>
      <c r="N468" s="328"/>
      <c r="O468" s="375">
        <f>O469+O470+O471+O472+O473+O474+O475+O476</f>
        <v>0</v>
      </c>
      <c r="P468" s="375">
        <f>P469+P470+P471+P472+P473+P474+P475+P476</f>
        <v>0</v>
      </c>
      <c r="Q468" s="480"/>
      <c r="R468" s="327">
        <f t="shared" si="182"/>
        <v>0</v>
      </c>
      <c r="S468" s="328"/>
      <c r="T468" s="375">
        <f>T469+T470+T471+T472+T473+T474+T475+T476</f>
        <v>1722110.5720000002</v>
      </c>
      <c r="U468" s="328"/>
      <c r="V468" s="375">
        <f>V469+V470+V471+V472+V473+V474+V475+V476</f>
        <v>0</v>
      </c>
      <c r="W468" s="375">
        <f>W469+W470+W471+W472+W473+W474+W475+W476</f>
        <v>1722110.5720000002</v>
      </c>
      <c r="X468" s="464"/>
    </row>
    <row r="469" spans="1:24" ht="28.5" x14ac:dyDescent="0.25">
      <c r="A469" s="163" t="s">
        <v>883</v>
      </c>
      <c r="B469" s="104" t="s">
        <v>884</v>
      </c>
      <c r="C469" s="105" t="s">
        <v>19</v>
      </c>
      <c r="D469" s="153">
        <v>150</v>
      </c>
      <c r="E469" s="40">
        <v>1944.56</v>
      </c>
      <c r="F469" s="35">
        <f t="shared" ref="F469:F479" si="183">D469*E469</f>
        <v>291684</v>
      </c>
      <c r="G469" s="40">
        <v>0</v>
      </c>
      <c r="H469" s="35">
        <f t="shared" ref="H469:H478" si="184">D469*G469</f>
        <v>0</v>
      </c>
      <c r="I469" s="35">
        <f t="shared" ref="I469:I479" si="185">E469*D469+G469*D469</f>
        <v>291684</v>
      </c>
      <c r="J469" s="441"/>
      <c r="K469" s="376"/>
      <c r="L469" s="328">
        <v>1944.56</v>
      </c>
      <c r="M469" s="329">
        <f t="shared" ref="M469:M479" si="186">K469*L469</f>
        <v>0</v>
      </c>
      <c r="N469" s="328">
        <v>0</v>
      </c>
      <c r="O469" s="329">
        <f t="shared" ref="O469:O478" si="187">K469*N469</f>
        <v>0</v>
      </c>
      <c r="P469" s="329">
        <f t="shared" ref="P469:P479" si="188">L469*K469+N469*K469</f>
        <v>0</v>
      </c>
      <c r="Q469" s="473"/>
      <c r="R469" s="327">
        <f t="shared" si="182"/>
        <v>150</v>
      </c>
      <c r="S469" s="328">
        <v>1944.56</v>
      </c>
      <c r="T469" s="329">
        <f t="shared" ref="T469:T479" si="189">R469*S469</f>
        <v>291684</v>
      </c>
      <c r="U469" s="328">
        <v>0</v>
      </c>
      <c r="V469" s="329">
        <f t="shared" ref="V469:V478" si="190">R469*U469</f>
        <v>0</v>
      </c>
      <c r="W469" s="329">
        <f t="shared" ref="W469:W479" si="191">S469*R469+U469*R469</f>
        <v>291684</v>
      </c>
      <c r="X469" s="464"/>
    </row>
    <row r="470" spans="1:24" x14ac:dyDescent="0.25">
      <c r="A470" s="163" t="s">
        <v>885</v>
      </c>
      <c r="B470" s="150" t="s">
        <v>886</v>
      </c>
      <c r="C470" s="105" t="s">
        <v>167</v>
      </c>
      <c r="D470" s="153">
        <v>7.2</v>
      </c>
      <c r="E470" s="40">
        <v>79410.95</v>
      </c>
      <c r="F470" s="35">
        <f t="shared" si="183"/>
        <v>571758.84</v>
      </c>
      <c r="G470" s="40">
        <v>0</v>
      </c>
      <c r="H470" s="35">
        <f t="shared" si="184"/>
        <v>0</v>
      </c>
      <c r="I470" s="35">
        <f t="shared" si="185"/>
        <v>571758.84</v>
      </c>
      <c r="J470" s="441"/>
      <c r="K470" s="376"/>
      <c r="L470" s="328">
        <v>79410.95</v>
      </c>
      <c r="M470" s="329">
        <f t="shared" si="186"/>
        <v>0</v>
      </c>
      <c r="N470" s="328">
        <v>0</v>
      </c>
      <c r="O470" s="329">
        <f t="shared" si="187"/>
        <v>0</v>
      </c>
      <c r="P470" s="329">
        <f t="shared" si="188"/>
        <v>0</v>
      </c>
      <c r="Q470" s="473"/>
      <c r="R470" s="327">
        <f t="shared" si="182"/>
        <v>7.2</v>
      </c>
      <c r="S470" s="328">
        <v>79410.95</v>
      </c>
      <c r="T470" s="329">
        <f t="shared" si="189"/>
        <v>571758.84</v>
      </c>
      <c r="U470" s="328">
        <v>0</v>
      </c>
      <c r="V470" s="329">
        <f t="shared" si="190"/>
        <v>0</v>
      </c>
      <c r="W470" s="329">
        <f t="shared" si="191"/>
        <v>571758.84</v>
      </c>
      <c r="X470" s="464"/>
    </row>
    <row r="471" spans="1:24" ht="28.5" x14ac:dyDescent="0.25">
      <c r="A471" s="163" t="s">
        <v>887</v>
      </c>
      <c r="B471" s="104" t="s">
        <v>888</v>
      </c>
      <c r="C471" s="105" t="s">
        <v>296</v>
      </c>
      <c r="D471" s="153">
        <v>84</v>
      </c>
      <c r="E471" s="40">
        <v>2661.4</v>
      </c>
      <c r="F471" s="35">
        <f t="shared" si="183"/>
        <v>223557.6</v>
      </c>
      <c r="G471" s="40">
        <v>0</v>
      </c>
      <c r="H471" s="35">
        <f t="shared" si="184"/>
        <v>0</v>
      </c>
      <c r="I471" s="35">
        <f t="shared" si="185"/>
        <v>223557.6</v>
      </c>
      <c r="J471" s="441"/>
      <c r="K471" s="376"/>
      <c r="L471" s="328">
        <v>2661.4</v>
      </c>
      <c r="M471" s="329">
        <f t="shared" si="186"/>
        <v>0</v>
      </c>
      <c r="N471" s="328">
        <v>0</v>
      </c>
      <c r="O471" s="329">
        <f t="shared" si="187"/>
        <v>0</v>
      </c>
      <c r="P471" s="329">
        <f t="shared" si="188"/>
        <v>0</v>
      </c>
      <c r="Q471" s="473"/>
      <c r="R471" s="327">
        <f t="shared" si="182"/>
        <v>84</v>
      </c>
      <c r="S471" s="328">
        <v>2661.4</v>
      </c>
      <c r="T471" s="329">
        <f t="shared" si="189"/>
        <v>223557.6</v>
      </c>
      <c r="U471" s="328">
        <v>0</v>
      </c>
      <c r="V471" s="329">
        <f t="shared" si="190"/>
        <v>0</v>
      </c>
      <c r="W471" s="329">
        <f t="shared" si="191"/>
        <v>223557.6</v>
      </c>
      <c r="X471" s="464"/>
    </row>
    <row r="472" spans="1:24" x14ac:dyDescent="0.25">
      <c r="A472" s="163" t="s">
        <v>889</v>
      </c>
      <c r="B472" s="104" t="s">
        <v>890</v>
      </c>
      <c r="C472" s="105" t="s">
        <v>43</v>
      </c>
      <c r="D472" s="153">
        <v>33</v>
      </c>
      <c r="E472" s="40">
        <v>6385.96</v>
      </c>
      <c r="F472" s="35">
        <f t="shared" si="183"/>
        <v>210736.68</v>
      </c>
      <c r="G472" s="40">
        <v>0</v>
      </c>
      <c r="H472" s="35">
        <f t="shared" si="184"/>
        <v>0</v>
      </c>
      <c r="I472" s="35">
        <f t="shared" si="185"/>
        <v>210736.68</v>
      </c>
      <c r="J472" s="441"/>
      <c r="K472" s="376"/>
      <c r="L472" s="328">
        <v>6385.96</v>
      </c>
      <c r="M472" s="329">
        <f t="shared" si="186"/>
        <v>0</v>
      </c>
      <c r="N472" s="328">
        <v>0</v>
      </c>
      <c r="O472" s="329">
        <f t="shared" si="187"/>
        <v>0</v>
      </c>
      <c r="P472" s="329">
        <f t="shared" si="188"/>
        <v>0</v>
      </c>
      <c r="Q472" s="473"/>
      <c r="R472" s="327">
        <f t="shared" si="182"/>
        <v>33</v>
      </c>
      <c r="S472" s="328">
        <v>6385.96</v>
      </c>
      <c r="T472" s="329">
        <f t="shared" si="189"/>
        <v>210736.68</v>
      </c>
      <c r="U472" s="328">
        <v>0</v>
      </c>
      <c r="V472" s="329">
        <f t="shared" si="190"/>
        <v>0</v>
      </c>
      <c r="W472" s="329">
        <f t="shared" si="191"/>
        <v>210736.68</v>
      </c>
      <c r="X472" s="464"/>
    </row>
    <row r="473" spans="1:24" x14ac:dyDescent="0.25">
      <c r="A473" s="163" t="s">
        <v>891</v>
      </c>
      <c r="B473" s="104" t="s">
        <v>892</v>
      </c>
      <c r="C473" s="105" t="s">
        <v>43</v>
      </c>
      <c r="D473" s="153">
        <v>2.2999999999999998</v>
      </c>
      <c r="E473" s="40">
        <v>7179.92</v>
      </c>
      <c r="F473" s="35">
        <f t="shared" si="183"/>
        <v>16513.815999999999</v>
      </c>
      <c r="G473" s="40">
        <v>0</v>
      </c>
      <c r="H473" s="35">
        <f t="shared" si="184"/>
        <v>0</v>
      </c>
      <c r="I473" s="35">
        <f t="shared" si="185"/>
        <v>16513.815999999999</v>
      </c>
      <c r="J473" s="441"/>
      <c r="K473" s="376"/>
      <c r="L473" s="328">
        <v>7179.92</v>
      </c>
      <c r="M473" s="329">
        <f t="shared" si="186"/>
        <v>0</v>
      </c>
      <c r="N473" s="328">
        <v>0</v>
      </c>
      <c r="O473" s="329">
        <f t="shared" si="187"/>
        <v>0</v>
      </c>
      <c r="P473" s="329">
        <f t="shared" si="188"/>
        <v>0</v>
      </c>
      <c r="Q473" s="473"/>
      <c r="R473" s="327">
        <f t="shared" si="182"/>
        <v>2.2999999999999998</v>
      </c>
      <c r="S473" s="328">
        <v>7179.92</v>
      </c>
      <c r="T473" s="329">
        <f t="shared" si="189"/>
        <v>16513.815999999999</v>
      </c>
      <c r="U473" s="328">
        <v>0</v>
      </c>
      <c r="V473" s="329">
        <f t="shared" si="190"/>
        <v>0</v>
      </c>
      <c r="W473" s="329">
        <f t="shared" si="191"/>
        <v>16513.815999999999</v>
      </c>
      <c r="X473" s="464"/>
    </row>
    <row r="474" spans="1:24" x14ac:dyDescent="0.25">
      <c r="A474" s="163" t="s">
        <v>893</v>
      </c>
      <c r="B474" s="104" t="s">
        <v>894</v>
      </c>
      <c r="C474" s="105" t="s">
        <v>19</v>
      </c>
      <c r="D474" s="153">
        <v>75.599999999999994</v>
      </c>
      <c r="E474" s="40">
        <v>1444.56</v>
      </c>
      <c r="F474" s="35">
        <f t="shared" si="183"/>
        <v>109208.73599999999</v>
      </c>
      <c r="G474" s="40">
        <v>0</v>
      </c>
      <c r="H474" s="35">
        <f t="shared" si="184"/>
        <v>0</v>
      </c>
      <c r="I474" s="35">
        <f t="shared" si="185"/>
        <v>109208.73599999999</v>
      </c>
      <c r="J474" s="441"/>
      <c r="K474" s="376"/>
      <c r="L474" s="328">
        <v>1444.56</v>
      </c>
      <c r="M474" s="329">
        <f t="shared" si="186"/>
        <v>0</v>
      </c>
      <c r="N474" s="328">
        <v>0</v>
      </c>
      <c r="O474" s="329">
        <f t="shared" si="187"/>
        <v>0</v>
      </c>
      <c r="P474" s="329">
        <f t="shared" si="188"/>
        <v>0</v>
      </c>
      <c r="Q474" s="473"/>
      <c r="R474" s="327">
        <f t="shared" si="182"/>
        <v>75.599999999999994</v>
      </c>
      <c r="S474" s="328">
        <v>1444.56</v>
      </c>
      <c r="T474" s="329">
        <f t="shared" si="189"/>
        <v>109208.73599999999</v>
      </c>
      <c r="U474" s="328">
        <v>0</v>
      </c>
      <c r="V474" s="329">
        <f t="shared" si="190"/>
        <v>0</v>
      </c>
      <c r="W474" s="329">
        <f t="shared" si="191"/>
        <v>109208.73599999999</v>
      </c>
      <c r="X474" s="464"/>
    </row>
    <row r="475" spans="1:24" ht="28.5" x14ac:dyDescent="0.25">
      <c r="A475" s="163" t="s">
        <v>895</v>
      </c>
      <c r="B475" s="104" t="s">
        <v>896</v>
      </c>
      <c r="C475" s="105" t="s">
        <v>167</v>
      </c>
      <c r="D475" s="153">
        <v>65</v>
      </c>
      <c r="E475" s="40">
        <v>3325.32</v>
      </c>
      <c r="F475" s="35">
        <f t="shared" si="183"/>
        <v>216145.80000000002</v>
      </c>
      <c r="G475" s="40">
        <v>0</v>
      </c>
      <c r="H475" s="35">
        <f t="shared" si="184"/>
        <v>0</v>
      </c>
      <c r="I475" s="35">
        <f t="shared" si="185"/>
        <v>216145.80000000002</v>
      </c>
      <c r="J475" s="441"/>
      <c r="K475" s="376"/>
      <c r="L475" s="328">
        <v>3325.32</v>
      </c>
      <c r="M475" s="329">
        <f t="shared" si="186"/>
        <v>0</v>
      </c>
      <c r="N475" s="328">
        <v>0</v>
      </c>
      <c r="O475" s="329">
        <f t="shared" si="187"/>
        <v>0</v>
      </c>
      <c r="P475" s="329">
        <f t="shared" si="188"/>
        <v>0</v>
      </c>
      <c r="Q475" s="473"/>
      <c r="R475" s="327">
        <f t="shared" si="182"/>
        <v>65</v>
      </c>
      <c r="S475" s="328">
        <v>3325.32</v>
      </c>
      <c r="T475" s="329">
        <f t="shared" si="189"/>
        <v>216145.80000000002</v>
      </c>
      <c r="U475" s="328">
        <v>0</v>
      </c>
      <c r="V475" s="329">
        <f t="shared" si="190"/>
        <v>0</v>
      </c>
      <c r="W475" s="329">
        <f t="shared" si="191"/>
        <v>216145.80000000002</v>
      </c>
      <c r="X475" s="464"/>
    </row>
    <row r="476" spans="1:24" x14ac:dyDescent="0.25">
      <c r="A476" s="163" t="s">
        <v>897</v>
      </c>
      <c r="B476" s="157" t="s">
        <v>805</v>
      </c>
      <c r="C476" s="158" t="s">
        <v>43</v>
      </c>
      <c r="D476" s="168">
        <v>51.89</v>
      </c>
      <c r="E476" s="40">
        <v>1590</v>
      </c>
      <c r="F476" s="35">
        <f t="shared" si="183"/>
        <v>82505.100000000006</v>
      </c>
      <c r="G476" s="40">
        <v>0</v>
      </c>
      <c r="H476" s="35">
        <f t="shared" si="184"/>
        <v>0</v>
      </c>
      <c r="I476" s="35">
        <f t="shared" si="185"/>
        <v>82505.100000000006</v>
      </c>
      <c r="J476" s="441"/>
      <c r="K476" s="383"/>
      <c r="L476" s="328">
        <v>1590</v>
      </c>
      <c r="M476" s="329">
        <f t="shared" si="186"/>
        <v>0</v>
      </c>
      <c r="N476" s="328">
        <v>0</v>
      </c>
      <c r="O476" s="329">
        <f t="shared" si="187"/>
        <v>0</v>
      </c>
      <c r="P476" s="329">
        <f t="shared" si="188"/>
        <v>0</v>
      </c>
      <c r="Q476" s="473"/>
      <c r="R476" s="327">
        <f t="shared" si="182"/>
        <v>51.89</v>
      </c>
      <c r="S476" s="328">
        <v>1590</v>
      </c>
      <c r="T476" s="329">
        <f t="shared" si="189"/>
        <v>82505.100000000006</v>
      </c>
      <c r="U476" s="328">
        <v>0</v>
      </c>
      <c r="V476" s="329">
        <f t="shared" si="190"/>
        <v>0</v>
      </c>
      <c r="W476" s="329">
        <f t="shared" si="191"/>
        <v>82505.100000000006</v>
      </c>
      <c r="X476" s="464"/>
    </row>
    <row r="477" spans="1:24" ht="30" x14ac:dyDescent="0.25">
      <c r="A477" s="166" t="s">
        <v>898</v>
      </c>
      <c r="B477" s="95" t="s">
        <v>899</v>
      </c>
      <c r="C477" s="84" t="s">
        <v>28</v>
      </c>
      <c r="D477" s="85">
        <v>2</v>
      </c>
      <c r="E477" s="44">
        <v>143000</v>
      </c>
      <c r="F477" s="45">
        <f t="shared" si="183"/>
        <v>286000</v>
      </c>
      <c r="G477" s="44">
        <v>547170</v>
      </c>
      <c r="H477" s="45">
        <f t="shared" si="184"/>
        <v>1094340</v>
      </c>
      <c r="I477" s="45">
        <f t="shared" si="185"/>
        <v>1380340</v>
      </c>
      <c r="J477" s="442"/>
      <c r="K477" s="354"/>
      <c r="L477" s="331">
        <v>143000</v>
      </c>
      <c r="M477" s="332">
        <f t="shared" si="186"/>
        <v>0</v>
      </c>
      <c r="N477" s="331">
        <v>547170</v>
      </c>
      <c r="O477" s="332">
        <f t="shared" si="187"/>
        <v>0</v>
      </c>
      <c r="P477" s="332">
        <f t="shared" si="188"/>
        <v>0</v>
      </c>
      <c r="Q477" s="474"/>
      <c r="R477" s="327">
        <f t="shared" si="182"/>
        <v>2</v>
      </c>
      <c r="S477" s="331">
        <v>143000</v>
      </c>
      <c r="T477" s="332">
        <f t="shared" si="189"/>
        <v>286000</v>
      </c>
      <c r="U477" s="331">
        <v>547170</v>
      </c>
      <c r="V477" s="332">
        <f t="shared" si="190"/>
        <v>1094340</v>
      </c>
      <c r="W477" s="332">
        <f t="shared" si="191"/>
        <v>1380340</v>
      </c>
      <c r="X477" s="464"/>
    </row>
    <row r="478" spans="1:24" x14ac:dyDescent="0.25">
      <c r="A478" s="166" t="s">
        <v>900</v>
      </c>
      <c r="B478" s="169" t="s">
        <v>901</v>
      </c>
      <c r="C478" s="170" t="s">
        <v>296</v>
      </c>
      <c r="D478" s="171">
        <v>163.22</v>
      </c>
      <c r="E478" s="44">
        <v>1821.19</v>
      </c>
      <c r="F478" s="45">
        <f t="shared" si="183"/>
        <v>297254.63180000003</v>
      </c>
      <c r="G478" s="44">
        <v>79.5</v>
      </c>
      <c r="H478" s="45">
        <f t="shared" si="184"/>
        <v>12975.99</v>
      </c>
      <c r="I478" s="45">
        <f t="shared" si="185"/>
        <v>310230.62180000002</v>
      </c>
      <c r="J478" s="442"/>
      <c r="K478" s="384">
        <v>155.69999999999999</v>
      </c>
      <c r="L478" s="331">
        <v>1821.19</v>
      </c>
      <c r="M478" s="332">
        <f t="shared" si="186"/>
        <v>283559.283</v>
      </c>
      <c r="N478" s="331">
        <v>79.5</v>
      </c>
      <c r="O478" s="332">
        <f t="shared" si="187"/>
        <v>12378.15</v>
      </c>
      <c r="P478" s="332">
        <f t="shared" si="188"/>
        <v>295937.43300000002</v>
      </c>
      <c r="Q478" s="474"/>
      <c r="R478" s="327">
        <f t="shared" si="182"/>
        <v>7.5200000000000102</v>
      </c>
      <c r="S478" s="331">
        <v>1821.19</v>
      </c>
      <c r="T478" s="332">
        <f t="shared" si="189"/>
        <v>13695.34880000002</v>
      </c>
      <c r="U478" s="331">
        <v>79.5</v>
      </c>
      <c r="V478" s="332">
        <f t="shared" si="190"/>
        <v>597.84000000000083</v>
      </c>
      <c r="W478" s="332">
        <f t="shared" si="191"/>
        <v>14293.18880000002</v>
      </c>
      <c r="X478" s="464"/>
    </row>
    <row r="479" spans="1:24" x14ac:dyDescent="0.25">
      <c r="A479" s="166" t="s">
        <v>902</v>
      </c>
      <c r="B479" s="169" t="s">
        <v>903</v>
      </c>
      <c r="C479" s="170" t="s">
        <v>296</v>
      </c>
      <c r="D479" s="171">
        <v>168.34</v>
      </c>
      <c r="E479" s="44">
        <v>1649.42</v>
      </c>
      <c r="F479" s="45">
        <f t="shared" si="183"/>
        <v>277663.3628</v>
      </c>
      <c r="G479" s="44"/>
      <c r="H479" s="45"/>
      <c r="I479" s="45">
        <f t="shared" si="185"/>
        <v>277663.3628</v>
      </c>
      <c r="J479" s="442"/>
      <c r="K479" s="384">
        <v>166.2</v>
      </c>
      <c r="L479" s="331">
        <v>1649.42</v>
      </c>
      <c r="M479" s="332">
        <f t="shared" si="186"/>
        <v>274133.60399999999</v>
      </c>
      <c r="N479" s="331"/>
      <c r="O479" s="332"/>
      <c r="P479" s="332">
        <f t="shared" si="188"/>
        <v>274133.60399999999</v>
      </c>
      <c r="Q479" s="474"/>
      <c r="R479" s="327">
        <f t="shared" si="182"/>
        <v>2.1400000000000148</v>
      </c>
      <c r="S479" s="331">
        <v>1649.42</v>
      </c>
      <c r="T479" s="332">
        <f t="shared" si="189"/>
        <v>3529.7588000000246</v>
      </c>
      <c r="U479" s="331"/>
      <c r="V479" s="332"/>
      <c r="W479" s="332">
        <f t="shared" si="191"/>
        <v>3529.7588000000246</v>
      </c>
      <c r="X479" s="464"/>
    </row>
    <row r="480" spans="1:24" ht="30" x14ac:dyDescent="0.25">
      <c r="A480" s="166" t="s">
        <v>904</v>
      </c>
      <c r="B480" s="83" t="s">
        <v>905</v>
      </c>
      <c r="C480" s="84"/>
      <c r="D480" s="85"/>
      <c r="E480" s="143"/>
      <c r="F480" s="45"/>
      <c r="G480" s="143"/>
      <c r="H480" s="45"/>
      <c r="I480" s="143"/>
      <c r="J480" s="448"/>
      <c r="K480" s="354"/>
      <c r="L480" s="375"/>
      <c r="M480" s="332"/>
      <c r="N480" s="375"/>
      <c r="O480" s="332"/>
      <c r="P480" s="375"/>
      <c r="Q480" s="480"/>
      <c r="R480" s="327">
        <f t="shared" si="182"/>
        <v>0</v>
      </c>
      <c r="S480" s="375"/>
      <c r="T480" s="332"/>
      <c r="U480" s="375"/>
      <c r="V480" s="332"/>
      <c r="W480" s="375"/>
      <c r="X480" s="464"/>
    </row>
    <row r="481" spans="1:24" x14ac:dyDescent="0.25">
      <c r="A481" s="166" t="s">
        <v>906</v>
      </c>
      <c r="B481" s="172" t="s">
        <v>907</v>
      </c>
      <c r="C481" s="173"/>
      <c r="D481" s="174"/>
      <c r="E481" s="143"/>
      <c r="F481" s="143">
        <f>F482+F483+F484+F485</f>
        <v>1595505.192</v>
      </c>
      <c r="G481" s="143"/>
      <c r="H481" s="143">
        <f>H482+H483+H484+H485</f>
        <v>1148578</v>
      </c>
      <c r="I481" s="143">
        <f>I482+I483+I484+I485</f>
        <v>2744083.1919999998</v>
      </c>
      <c r="J481" s="448"/>
      <c r="K481" s="385"/>
      <c r="L481" s="375"/>
      <c r="M481" s="375">
        <f>M482+M483+M484+M485</f>
        <v>1041436.5</v>
      </c>
      <c r="N481" s="375"/>
      <c r="O481" s="375">
        <f>O482+O483+O484+O485</f>
        <v>848052</v>
      </c>
      <c r="P481" s="375">
        <f>P482+P483+P484+P485</f>
        <v>1889488.5</v>
      </c>
      <c r="Q481" s="480"/>
      <c r="R481" s="327">
        <f t="shared" si="182"/>
        <v>0</v>
      </c>
      <c r="S481" s="375"/>
      <c r="T481" s="375">
        <f>T482+T483+T484+T485</f>
        <v>554068.69199999992</v>
      </c>
      <c r="U481" s="375"/>
      <c r="V481" s="375">
        <f>V482+V483+V484+V485</f>
        <v>300526</v>
      </c>
      <c r="W481" s="375">
        <f>W482+W483+W484+W485</f>
        <v>854594.69199999992</v>
      </c>
      <c r="X481" s="464"/>
    </row>
    <row r="482" spans="1:24" x14ac:dyDescent="0.25">
      <c r="A482" s="163" t="s">
        <v>908</v>
      </c>
      <c r="B482" s="98" t="s">
        <v>909</v>
      </c>
      <c r="C482" s="149" t="s">
        <v>19</v>
      </c>
      <c r="D482" s="155">
        <v>1091.3</v>
      </c>
      <c r="E482" s="48">
        <v>96</v>
      </c>
      <c r="F482" s="35">
        <f>D482*E482</f>
        <v>104764.79999999999</v>
      </c>
      <c r="G482" s="48">
        <v>0</v>
      </c>
      <c r="H482" s="35">
        <f>D482*G482</f>
        <v>0</v>
      </c>
      <c r="I482" s="48">
        <f>E482*D482+D482*G482</f>
        <v>104764.79999999999</v>
      </c>
      <c r="J482" s="449"/>
      <c r="K482" s="378"/>
      <c r="L482" s="377">
        <v>96</v>
      </c>
      <c r="M482" s="329">
        <f>K482*L482</f>
        <v>0</v>
      </c>
      <c r="N482" s="377">
        <v>0</v>
      </c>
      <c r="O482" s="329">
        <f>K482*N482</f>
        <v>0</v>
      </c>
      <c r="P482" s="377">
        <f>L482*K482+K482*N482</f>
        <v>0</v>
      </c>
      <c r="Q482" s="481"/>
      <c r="R482" s="327">
        <f t="shared" si="182"/>
        <v>1091.3</v>
      </c>
      <c r="S482" s="377">
        <v>96</v>
      </c>
      <c r="T482" s="329">
        <f>R482*S482</f>
        <v>104764.79999999999</v>
      </c>
      <c r="U482" s="377">
        <v>0</v>
      </c>
      <c r="V482" s="329">
        <f>R482*U482</f>
        <v>0</v>
      </c>
      <c r="W482" s="377">
        <f>S482*R482+R482*U482</f>
        <v>104764.79999999999</v>
      </c>
      <c r="X482" s="464"/>
    </row>
    <row r="483" spans="1:24" x14ac:dyDescent="0.25">
      <c r="A483" s="163" t="s">
        <v>910</v>
      </c>
      <c r="B483" s="98" t="s">
        <v>911</v>
      </c>
      <c r="C483" s="149" t="s">
        <v>19</v>
      </c>
      <c r="D483" s="155">
        <v>1091.3</v>
      </c>
      <c r="E483" s="48">
        <v>130.56</v>
      </c>
      <c r="F483" s="35">
        <f>D483*E483</f>
        <v>142480.128</v>
      </c>
      <c r="G483" s="48">
        <v>60</v>
      </c>
      <c r="H483" s="35">
        <f>D483*G483</f>
        <v>65478</v>
      </c>
      <c r="I483" s="48">
        <f>E483*D483+D483*G483</f>
        <v>207958.128</v>
      </c>
      <c r="J483" s="449"/>
      <c r="K483" s="378">
        <v>825</v>
      </c>
      <c r="L483" s="377">
        <v>130.56</v>
      </c>
      <c r="M483" s="329">
        <f>K483*L483</f>
        <v>107712</v>
      </c>
      <c r="N483" s="377">
        <v>60</v>
      </c>
      <c r="O483" s="329">
        <f>K483*N483</f>
        <v>49500</v>
      </c>
      <c r="P483" s="377">
        <f>L483*K483+K483*N483</f>
        <v>157212</v>
      </c>
      <c r="Q483" s="481"/>
      <c r="R483" s="327">
        <f t="shared" si="182"/>
        <v>266.29999999999995</v>
      </c>
      <c r="S483" s="377">
        <v>130.56</v>
      </c>
      <c r="T483" s="329">
        <f>R483*S483</f>
        <v>34768.127999999997</v>
      </c>
      <c r="U483" s="377">
        <v>60</v>
      </c>
      <c r="V483" s="329">
        <f>R483*U483</f>
        <v>15977.999999999996</v>
      </c>
      <c r="W483" s="377">
        <f>S483*R483+R483*U483</f>
        <v>50746.127999999997</v>
      </c>
      <c r="X483" s="464"/>
    </row>
    <row r="484" spans="1:24" x14ac:dyDescent="0.25">
      <c r="A484" s="163" t="s">
        <v>912</v>
      </c>
      <c r="B484" s="98" t="s">
        <v>913</v>
      </c>
      <c r="C484" s="149" t="s">
        <v>19</v>
      </c>
      <c r="D484" s="155">
        <v>1091.3</v>
      </c>
      <c r="E484" s="48">
        <v>929.28</v>
      </c>
      <c r="F484" s="35">
        <f>D484*E484</f>
        <v>1014123.264</v>
      </c>
      <c r="G484" s="48">
        <v>920</v>
      </c>
      <c r="H484" s="35">
        <f>D484*G484</f>
        <v>1003996</v>
      </c>
      <c r="I484" s="48">
        <f>E484*D484+D484*G484</f>
        <v>2018119.264</v>
      </c>
      <c r="J484" s="449"/>
      <c r="K484" s="378">
        <v>825</v>
      </c>
      <c r="L484" s="377">
        <v>929.28</v>
      </c>
      <c r="M484" s="329">
        <f>K484*L484</f>
        <v>766656</v>
      </c>
      <c r="N484" s="377">
        <v>920</v>
      </c>
      <c r="O484" s="329">
        <f>K484*N484</f>
        <v>759000</v>
      </c>
      <c r="P484" s="377">
        <f>L484*K484+K484*N484</f>
        <v>1525656</v>
      </c>
      <c r="Q484" s="481"/>
      <c r="R484" s="327">
        <f t="shared" si="182"/>
        <v>266.29999999999995</v>
      </c>
      <c r="S484" s="377">
        <v>929.28</v>
      </c>
      <c r="T484" s="329">
        <f>R484*S484</f>
        <v>247467.26399999994</v>
      </c>
      <c r="U484" s="377">
        <v>920</v>
      </c>
      <c r="V484" s="329">
        <f>R484*U484</f>
        <v>244995.99999999997</v>
      </c>
      <c r="W484" s="377">
        <f>S484*R484+R484*U484</f>
        <v>492463.26399999991</v>
      </c>
      <c r="X484" s="464"/>
    </row>
    <row r="485" spans="1:24" x14ac:dyDescent="0.25">
      <c r="A485" s="163" t="s">
        <v>914</v>
      </c>
      <c r="B485" s="98" t="s">
        <v>915</v>
      </c>
      <c r="C485" s="149" t="s">
        <v>916</v>
      </c>
      <c r="D485" s="91">
        <v>1</v>
      </c>
      <c r="E485" s="48">
        <v>334137</v>
      </c>
      <c r="F485" s="35">
        <f>D485*E485</f>
        <v>334137</v>
      </c>
      <c r="G485" s="48">
        <v>79104</v>
      </c>
      <c r="H485" s="35">
        <f>D485*G485</f>
        <v>79104</v>
      </c>
      <c r="I485" s="48">
        <f>E485*D485+D485*G485</f>
        <v>413241</v>
      </c>
      <c r="J485" s="449"/>
      <c r="K485" s="357">
        <v>0.5</v>
      </c>
      <c r="L485" s="377">
        <v>334137</v>
      </c>
      <c r="M485" s="329">
        <f>K485*L485</f>
        <v>167068.5</v>
      </c>
      <c r="N485" s="377">
        <v>79104</v>
      </c>
      <c r="O485" s="329">
        <f>K485*N485</f>
        <v>39552</v>
      </c>
      <c r="P485" s="377">
        <f>L485*K485+K485*N485</f>
        <v>206620.5</v>
      </c>
      <c r="Q485" s="481"/>
      <c r="R485" s="327">
        <f t="shared" si="182"/>
        <v>0.5</v>
      </c>
      <c r="S485" s="377">
        <v>334137</v>
      </c>
      <c r="T485" s="329">
        <f>R485*S485</f>
        <v>167068.5</v>
      </c>
      <c r="U485" s="377">
        <v>79104</v>
      </c>
      <c r="V485" s="329">
        <f>R485*U485</f>
        <v>39552</v>
      </c>
      <c r="W485" s="377">
        <f>S485*R485+R485*U485</f>
        <v>206620.5</v>
      </c>
      <c r="X485" s="464"/>
    </row>
    <row r="486" spans="1:24" x14ac:dyDescent="0.25">
      <c r="A486" s="166" t="s">
        <v>917</v>
      </c>
      <c r="B486" s="172" t="s">
        <v>918</v>
      </c>
      <c r="C486" s="173"/>
      <c r="D486" s="174"/>
      <c r="E486" s="143"/>
      <c r="F486" s="143">
        <f>SUM(F487:F488)</f>
        <v>394092</v>
      </c>
      <c r="G486" s="143"/>
      <c r="H486" s="143">
        <f>SUM(H487:H488)</f>
        <v>364900</v>
      </c>
      <c r="I486" s="143">
        <f>SUM(I487:I488)</f>
        <v>758992</v>
      </c>
      <c r="J486" s="448"/>
      <c r="K486" s="385"/>
      <c r="L486" s="375"/>
      <c r="M486" s="375">
        <f>SUM(M487:M488)</f>
        <v>394092</v>
      </c>
      <c r="N486" s="375"/>
      <c r="O486" s="375">
        <f>SUM(O487:O488)</f>
        <v>364900</v>
      </c>
      <c r="P486" s="375">
        <f>SUM(P487:P488)</f>
        <v>758992</v>
      </c>
      <c r="Q486" s="480"/>
      <c r="R486" s="327">
        <f t="shared" si="182"/>
        <v>0</v>
      </c>
      <c r="S486" s="375"/>
      <c r="T486" s="375">
        <f>SUM(T487:T488)</f>
        <v>0</v>
      </c>
      <c r="U486" s="375"/>
      <c r="V486" s="375">
        <f>SUM(V487:V488)</f>
        <v>0</v>
      </c>
      <c r="W486" s="375">
        <f>SUM(W487:W488)</f>
        <v>0</v>
      </c>
      <c r="X486" s="464"/>
    </row>
    <row r="487" spans="1:24" x14ac:dyDescent="0.25">
      <c r="A487" s="163" t="s">
        <v>919</v>
      </c>
      <c r="B487" s="98" t="s">
        <v>909</v>
      </c>
      <c r="C487" s="149" t="s">
        <v>19</v>
      </c>
      <c r="D487" s="155">
        <v>410</v>
      </c>
      <c r="E487" s="48">
        <v>90</v>
      </c>
      <c r="F487" s="35">
        <f>D487*E487</f>
        <v>36900</v>
      </c>
      <c r="G487" s="48">
        <v>0</v>
      </c>
      <c r="H487" s="35">
        <f>G487*D487</f>
        <v>0</v>
      </c>
      <c r="I487" s="48">
        <f>E487*D487+D487*G487</f>
        <v>36900</v>
      </c>
      <c r="J487" s="449"/>
      <c r="K487" s="378">
        <v>410</v>
      </c>
      <c r="L487" s="377">
        <v>90</v>
      </c>
      <c r="M487" s="329">
        <f>K487*L487</f>
        <v>36900</v>
      </c>
      <c r="N487" s="377">
        <v>0</v>
      </c>
      <c r="O487" s="329">
        <f>N487*K487</f>
        <v>0</v>
      </c>
      <c r="P487" s="377">
        <f>L487*K487+K487*N487</f>
        <v>36900</v>
      </c>
      <c r="Q487" s="481"/>
      <c r="R487" s="327">
        <f t="shared" si="182"/>
        <v>0</v>
      </c>
      <c r="S487" s="377">
        <v>90</v>
      </c>
      <c r="T487" s="329">
        <f>R487*S487</f>
        <v>0</v>
      </c>
      <c r="U487" s="377">
        <v>0</v>
      </c>
      <c r="V487" s="329">
        <f>U487*R487</f>
        <v>0</v>
      </c>
      <c r="W487" s="377">
        <f>S487*R487+R487*U487</f>
        <v>0</v>
      </c>
      <c r="X487" s="464"/>
    </row>
    <row r="488" spans="1:24" x14ac:dyDescent="0.25">
      <c r="A488" s="163" t="s">
        <v>920</v>
      </c>
      <c r="B488" s="98" t="s">
        <v>921</v>
      </c>
      <c r="C488" s="149" t="s">
        <v>19</v>
      </c>
      <c r="D488" s="155">
        <v>410</v>
      </c>
      <c r="E488" s="48">
        <v>871.2</v>
      </c>
      <c r="F488" s="35">
        <f>D488*E488</f>
        <v>357192</v>
      </c>
      <c r="G488" s="48">
        <v>890</v>
      </c>
      <c r="H488" s="35">
        <f>D488*G488</f>
        <v>364900</v>
      </c>
      <c r="I488" s="48">
        <f>E488*D488+D488*G488</f>
        <v>722092</v>
      </c>
      <c r="J488" s="449"/>
      <c r="K488" s="378">
        <v>410</v>
      </c>
      <c r="L488" s="377">
        <v>871.2</v>
      </c>
      <c r="M488" s="329">
        <f>K488*L488</f>
        <v>357192</v>
      </c>
      <c r="N488" s="377">
        <v>890</v>
      </c>
      <c r="O488" s="329">
        <f>K488*N488</f>
        <v>364900</v>
      </c>
      <c r="P488" s="377">
        <f>L488*K488+K488*N488</f>
        <v>722092</v>
      </c>
      <c r="Q488" s="481"/>
      <c r="R488" s="327">
        <f t="shared" si="182"/>
        <v>0</v>
      </c>
      <c r="S488" s="377">
        <v>871.2</v>
      </c>
      <c r="T488" s="329">
        <f>R488*S488</f>
        <v>0</v>
      </c>
      <c r="U488" s="377">
        <v>890</v>
      </c>
      <c r="V488" s="329">
        <f>R488*U488</f>
        <v>0</v>
      </c>
      <c r="W488" s="377">
        <f>S488*R488+R488*U488</f>
        <v>0</v>
      </c>
      <c r="X488" s="464"/>
    </row>
    <row r="489" spans="1:24" x14ac:dyDescent="0.25">
      <c r="A489" s="166" t="s">
        <v>922</v>
      </c>
      <c r="B489" s="83" t="s">
        <v>923</v>
      </c>
      <c r="C489" s="84"/>
      <c r="D489" s="85"/>
      <c r="E489" s="143"/>
      <c r="F489" s="143">
        <f>F490+F491+F492+F493+F494+F495</f>
        <v>874103.95970000001</v>
      </c>
      <c r="G489" s="143"/>
      <c r="H489" s="143">
        <f>H490+H491+H492+H493+H494+H495</f>
        <v>222570.32</v>
      </c>
      <c r="I489" s="143">
        <f>I490+I491+I492+I493+I494+I495</f>
        <v>1096674.2797000001</v>
      </c>
      <c r="J489" s="448"/>
      <c r="K489" s="354"/>
      <c r="L489" s="375"/>
      <c r="M489" s="375">
        <f>M490+M491+M492+M493+M494+M495</f>
        <v>577636.34210000001</v>
      </c>
      <c r="N489" s="375"/>
      <c r="O489" s="375">
        <f>O490+O491+O492+O493+O494+O495</f>
        <v>209972</v>
      </c>
      <c r="P489" s="375">
        <f>P490+P491+P492+P493+P494+P495</f>
        <v>787608.34210000001</v>
      </c>
      <c r="Q489" s="480"/>
      <c r="R489" s="327">
        <f t="shared" si="182"/>
        <v>0</v>
      </c>
      <c r="S489" s="375"/>
      <c r="T489" s="375">
        <f>T490+T491+T492+T493+T494+T495</f>
        <v>296467.6176</v>
      </c>
      <c r="U489" s="375"/>
      <c r="V489" s="375">
        <f>V490+V491+V492+V493+V494+V495</f>
        <v>12598.319999999998</v>
      </c>
      <c r="W489" s="375">
        <f>W490+W491+W492+W493+W494+W495</f>
        <v>309065.9376</v>
      </c>
      <c r="X489" s="464"/>
    </row>
    <row r="490" spans="1:24" x14ac:dyDescent="0.25">
      <c r="A490" s="163" t="s">
        <v>924</v>
      </c>
      <c r="B490" s="89" t="s">
        <v>925</v>
      </c>
      <c r="C490" s="90" t="s">
        <v>205</v>
      </c>
      <c r="D490" s="91">
        <v>42.06</v>
      </c>
      <c r="E490" s="48">
        <v>6500</v>
      </c>
      <c r="F490" s="35">
        <f t="shared" ref="F490:F495" si="192">D490*E490</f>
        <v>273390</v>
      </c>
      <c r="G490" s="48">
        <v>0</v>
      </c>
      <c r="H490" s="35">
        <f>G490*D490</f>
        <v>0</v>
      </c>
      <c r="I490" s="48">
        <f t="shared" ref="I490:I495" si="193">E490*D490+D490*G490</f>
        <v>273390</v>
      </c>
      <c r="J490" s="449"/>
      <c r="K490" s="357">
        <v>42.06</v>
      </c>
      <c r="L490" s="377">
        <v>6500</v>
      </c>
      <c r="M490" s="329">
        <f t="shared" ref="M490:M495" si="194">K490*L490</f>
        <v>273390</v>
      </c>
      <c r="N490" s="377">
        <v>0</v>
      </c>
      <c r="O490" s="329">
        <f>N490*K490</f>
        <v>0</v>
      </c>
      <c r="P490" s="377">
        <f t="shared" ref="P490:P495" si="195">L490*K490+K490*N490</f>
        <v>273390</v>
      </c>
      <c r="Q490" s="481"/>
      <c r="R490" s="327">
        <f t="shared" si="182"/>
        <v>0</v>
      </c>
      <c r="S490" s="377">
        <v>6500</v>
      </c>
      <c r="T490" s="329">
        <f t="shared" ref="T490:T495" si="196">R490*S490</f>
        <v>0</v>
      </c>
      <c r="U490" s="377">
        <v>0</v>
      </c>
      <c r="V490" s="329">
        <f>U490*R490</f>
        <v>0</v>
      </c>
      <c r="W490" s="377">
        <f t="shared" ref="W490:W495" si="197">S490*R490+R490*U490</f>
        <v>0</v>
      </c>
      <c r="X490" s="464"/>
    </row>
    <row r="491" spans="1:24" x14ac:dyDescent="0.25">
      <c r="A491" s="163" t="s">
        <v>926</v>
      </c>
      <c r="B491" s="89" t="s">
        <v>803</v>
      </c>
      <c r="C491" s="90" t="s">
        <v>43</v>
      </c>
      <c r="D491" s="91">
        <v>6.61</v>
      </c>
      <c r="E491" s="40">
        <v>20171.61</v>
      </c>
      <c r="F491" s="35">
        <f t="shared" si="192"/>
        <v>133334.34210000001</v>
      </c>
      <c r="G491" s="48">
        <v>0</v>
      </c>
      <c r="H491" s="35">
        <f>G491*D491</f>
        <v>0</v>
      </c>
      <c r="I491" s="48">
        <f t="shared" si="193"/>
        <v>133334.34210000001</v>
      </c>
      <c r="J491" s="449"/>
      <c r="K491" s="357">
        <v>6.61</v>
      </c>
      <c r="L491" s="328">
        <v>20171.61</v>
      </c>
      <c r="M491" s="329">
        <f t="shared" si="194"/>
        <v>133334.34210000001</v>
      </c>
      <c r="N491" s="377">
        <v>0</v>
      </c>
      <c r="O491" s="329">
        <f>N491*K491</f>
        <v>0</v>
      </c>
      <c r="P491" s="377">
        <f t="shared" si="195"/>
        <v>133334.34210000001</v>
      </c>
      <c r="Q491" s="481"/>
      <c r="R491" s="327">
        <f t="shared" si="182"/>
        <v>0</v>
      </c>
      <c r="S491" s="328">
        <v>20171.61</v>
      </c>
      <c r="T491" s="329">
        <f t="shared" si="196"/>
        <v>0</v>
      </c>
      <c r="U491" s="377">
        <v>0</v>
      </c>
      <c r="V491" s="329">
        <f>U491*R491</f>
        <v>0</v>
      </c>
      <c r="W491" s="377">
        <f t="shared" si="197"/>
        <v>0</v>
      </c>
      <c r="X491" s="464"/>
    </row>
    <row r="492" spans="1:24" ht="28.5" x14ac:dyDescent="0.25">
      <c r="A492" s="163" t="s">
        <v>927</v>
      </c>
      <c r="B492" s="89" t="s">
        <v>752</v>
      </c>
      <c r="C492" s="90" t="s">
        <v>43</v>
      </c>
      <c r="D492" s="91">
        <v>14.84</v>
      </c>
      <c r="E492" s="40">
        <v>12208</v>
      </c>
      <c r="F492" s="35">
        <f t="shared" si="192"/>
        <v>181166.72</v>
      </c>
      <c r="G492" s="40">
        <v>14998</v>
      </c>
      <c r="H492" s="35">
        <f>D492*G492</f>
        <v>222570.32</v>
      </c>
      <c r="I492" s="48">
        <f t="shared" si="193"/>
        <v>403737.04000000004</v>
      </c>
      <c r="J492" s="449"/>
      <c r="K492" s="357">
        <v>14</v>
      </c>
      <c r="L492" s="328">
        <v>12208</v>
      </c>
      <c r="M492" s="329">
        <f t="shared" si="194"/>
        <v>170912</v>
      </c>
      <c r="N492" s="328">
        <v>14998</v>
      </c>
      <c r="O492" s="329">
        <f>K492*N492</f>
        <v>209972</v>
      </c>
      <c r="P492" s="377">
        <f t="shared" si="195"/>
        <v>380884</v>
      </c>
      <c r="Q492" s="481"/>
      <c r="R492" s="327">
        <f t="shared" si="182"/>
        <v>0.83999999999999986</v>
      </c>
      <c r="S492" s="328">
        <v>12208</v>
      </c>
      <c r="T492" s="329">
        <f t="shared" si="196"/>
        <v>10254.719999999998</v>
      </c>
      <c r="U492" s="328">
        <v>14998</v>
      </c>
      <c r="V492" s="329">
        <f>R492*U492</f>
        <v>12598.319999999998</v>
      </c>
      <c r="W492" s="377">
        <f t="shared" si="197"/>
        <v>22853.039999999994</v>
      </c>
      <c r="X492" s="464"/>
    </row>
    <row r="493" spans="1:24" ht="28.5" x14ac:dyDescent="0.25">
      <c r="A493" s="175" t="s">
        <v>928</v>
      </c>
      <c r="B493" s="136" t="s">
        <v>929</v>
      </c>
      <c r="C493" s="135" t="s">
        <v>43</v>
      </c>
      <c r="D493" s="39">
        <v>8.58</v>
      </c>
      <c r="E493" s="40">
        <v>12208</v>
      </c>
      <c r="F493" s="35">
        <f t="shared" si="192"/>
        <v>104744.64</v>
      </c>
      <c r="G493" s="40"/>
      <c r="H493" s="35">
        <f>D493*G493</f>
        <v>0</v>
      </c>
      <c r="I493" s="48">
        <f t="shared" si="193"/>
        <v>104744.64</v>
      </c>
      <c r="J493" s="449"/>
      <c r="K493" s="327"/>
      <c r="L493" s="328">
        <v>12208</v>
      </c>
      <c r="M493" s="329">
        <f t="shared" si="194"/>
        <v>0</v>
      </c>
      <c r="N493" s="328"/>
      <c r="O493" s="329">
        <f>K493*N493</f>
        <v>0</v>
      </c>
      <c r="P493" s="377">
        <f t="shared" si="195"/>
        <v>0</v>
      </c>
      <c r="Q493" s="481"/>
      <c r="R493" s="327">
        <f t="shared" si="182"/>
        <v>8.58</v>
      </c>
      <c r="S493" s="328">
        <v>12208</v>
      </c>
      <c r="T493" s="329">
        <f t="shared" si="196"/>
        <v>104744.64</v>
      </c>
      <c r="U493" s="328"/>
      <c r="V493" s="329">
        <f>R493*U493</f>
        <v>0</v>
      </c>
      <c r="W493" s="377">
        <f t="shared" si="197"/>
        <v>104744.64</v>
      </c>
      <c r="X493" s="464"/>
    </row>
    <row r="494" spans="1:24" x14ac:dyDescent="0.25">
      <c r="A494" s="175" t="s">
        <v>930</v>
      </c>
      <c r="B494" s="136" t="s">
        <v>809</v>
      </c>
      <c r="C494" s="135" t="s">
        <v>43</v>
      </c>
      <c r="D494" s="39">
        <f>D493*1.6-D493</f>
        <v>5.1480000000000015</v>
      </c>
      <c r="E494" s="40">
        <v>12208</v>
      </c>
      <c r="F494" s="35">
        <f t="shared" si="192"/>
        <v>62846.784000000021</v>
      </c>
      <c r="G494" s="40"/>
      <c r="H494" s="35">
        <f>D494*G494</f>
        <v>0</v>
      </c>
      <c r="I494" s="48">
        <f t="shared" si="193"/>
        <v>62846.784000000021</v>
      </c>
      <c r="J494" s="449"/>
      <c r="K494" s="327"/>
      <c r="L494" s="328">
        <v>12208</v>
      </c>
      <c r="M494" s="329">
        <f t="shared" si="194"/>
        <v>0</v>
      </c>
      <c r="N494" s="328"/>
      <c r="O494" s="329">
        <f>K494*N494</f>
        <v>0</v>
      </c>
      <c r="P494" s="377">
        <f t="shared" si="195"/>
        <v>0</v>
      </c>
      <c r="Q494" s="481"/>
      <c r="R494" s="327">
        <f t="shared" si="182"/>
        <v>5.1480000000000015</v>
      </c>
      <c r="S494" s="328">
        <v>12208</v>
      </c>
      <c r="T494" s="329">
        <f t="shared" si="196"/>
        <v>62846.784000000021</v>
      </c>
      <c r="U494" s="328"/>
      <c r="V494" s="329">
        <f>R494*U494</f>
        <v>0</v>
      </c>
      <c r="W494" s="377">
        <f t="shared" si="197"/>
        <v>62846.784000000021</v>
      </c>
      <c r="X494" s="464"/>
    </row>
    <row r="495" spans="1:24" x14ac:dyDescent="0.25">
      <c r="A495" s="175" t="s">
        <v>931</v>
      </c>
      <c r="B495" s="136" t="s">
        <v>805</v>
      </c>
      <c r="C495" s="135" t="s">
        <v>43</v>
      </c>
      <c r="D495" s="39">
        <f>D491*1.47</f>
        <v>9.7166999999999994</v>
      </c>
      <c r="E495" s="40">
        <v>12208</v>
      </c>
      <c r="F495" s="35">
        <f t="shared" si="192"/>
        <v>118621.4736</v>
      </c>
      <c r="G495" s="40"/>
      <c r="H495" s="35">
        <f>D495*G495</f>
        <v>0</v>
      </c>
      <c r="I495" s="48">
        <f t="shared" si="193"/>
        <v>118621.4736</v>
      </c>
      <c r="J495" s="449"/>
      <c r="K495" s="327"/>
      <c r="L495" s="328">
        <v>12208</v>
      </c>
      <c r="M495" s="329">
        <f t="shared" si="194"/>
        <v>0</v>
      </c>
      <c r="N495" s="328"/>
      <c r="O495" s="329">
        <f>K495*N495</f>
        <v>0</v>
      </c>
      <c r="P495" s="377">
        <f t="shared" si="195"/>
        <v>0</v>
      </c>
      <c r="Q495" s="481"/>
      <c r="R495" s="327">
        <f t="shared" si="182"/>
        <v>9.7166999999999994</v>
      </c>
      <c r="S495" s="328">
        <v>12208</v>
      </c>
      <c r="T495" s="329">
        <f t="shared" si="196"/>
        <v>118621.4736</v>
      </c>
      <c r="U495" s="328"/>
      <c r="V495" s="329">
        <f>R495*U495</f>
        <v>0</v>
      </c>
      <c r="W495" s="377">
        <f t="shared" si="197"/>
        <v>118621.4736</v>
      </c>
      <c r="X495" s="464"/>
    </row>
    <row r="496" spans="1:24" x14ac:dyDescent="0.25">
      <c r="A496" s="166" t="s">
        <v>932</v>
      </c>
      <c r="B496" s="83" t="s">
        <v>933</v>
      </c>
      <c r="C496" s="84"/>
      <c r="D496" s="85"/>
      <c r="E496" s="44"/>
      <c r="F496" s="143">
        <f>F497+F498+F499+F500</f>
        <v>474403.4</v>
      </c>
      <c r="G496" s="143"/>
      <c r="H496" s="143">
        <f>H497+H498+H499+H500</f>
        <v>410962.5</v>
      </c>
      <c r="I496" s="143">
        <f>I497+I498+I499+I500</f>
        <v>885365.9</v>
      </c>
      <c r="J496" s="448"/>
      <c r="K496" s="354"/>
      <c r="L496" s="331"/>
      <c r="M496" s="375">
        <f>M497+M498+M499+M500</f>
        <v>0</v>
      </c>
      <c r="N496" s="375"/>
      <c r="O496" s="375">
        <f>O497+O498+O499+O500</f>
        <v>0</v>
      </c>
      <c r="P496" s="375">
        <f>P497+P498+P499+P500</f>
        <v>0</v>
      </c>
      <c r="Q496" s="480"/>
      <c r="R496" s="327">
        <f t="shared" si="182"/>
        <v>0</v>
      </c>
      <c r="S496" s="331"/>
      <c r="T496" s="375">
        <f>T497+T498+T499+T500</f>
        <v>474403.4</v>
      </c>
      <c r="U496" s="375"/>
      <c r="V496" s="375">
        <f>V497+V498+V499+V500</f>
        <v>410962.5</v>
      </c>
      <c r="W496" s="375">
        <f>W497+W498+W499+W500</f>
        <v>885365.9</v>
      </c>
      <c r="X496" s="464"/>
    </row>
    <row r="497" spans="1:24" ht="28.5" x14ac:dyDescent="0.25">
      <c r="A497" s="163" t="s">
        <v>934</v>
      </c>
      <c r="B497" s="165" t="s">
        <v>935</v>
      </c>
      <c r="C497" s="90" t="s">
        <v>19</v>
      </c>
      <c r="D497" s="91">
        <v>140</v>
      </c>
      <c r="E497" s="40">
        <v>589.5</v>
      </c>
      <c r="F497" s="35">
        <f>D497*E497</f>
        <v>82530</v>
      </c>
      <c r="G497" s="40">
        <v>364</v>
      </c>
      <c r="H497" s="35">
        <f>D497*G497</f>
        <v>50960</v>
      </c>
      <c r="I497" s="35">
        <f>E497*D497+G497*D497</f>
        <v>133490</v>
      </c>
      <c r="J497" s="441"/>
      <c r="K497" s="357"/>
      <c r="L497" s="328">
        <v>589.5</v>
      </c>
      <c r="M497" s="329">
        <f>K497*L497</f>
        <v>0</v>
      </c>
      <c r="N497" s="328">
        <v>364</v>
      </c>
      <c r="O497" s="329">
        <f>K497*N497</f>
        <v>0</v>
      </c>
      <c r="P497" s="329">
        <f>L497*K497+N497*K497</f>
        <v>0</v>
      </c>
      <c r="Q497" s="473"/>
      <c r="R497" s="327">
        <f t="shared" si="182"/>
        <v>140</v>
      </c>
      <c r="S497" s="328">
        <v>589.5</v>
      </c>
      <c r="T497" s="329">
        <f>R497*S497</f>
        <v>82530</v>
      </c>
      <c r="U497" s="328">
        <v>364</v>
      </c>
      <c r="V497" s="329">
        <f>R497*U497</f>
        <v>50960</v>
      </c>
      <c r="W497" s="329">
        <f>S497*R497+U497*R497</f>
        <v>133490</v>
      </c>
      <c r="X497" s="464"/>
    </row>
    <row r="498" spans="1:24" x14ac:dyDescent="0.25">
      <c r="A498" s="163" t="s">
        <v>936</v>
      </c>
      <c r="B498" s="165" t="s">
        <v>937</v>
      </c>
      <c r="C498" s="90" t="s">
        <v>19</v>
      </c>
      <c r="D498" s="91">
        <v>125</v>
      </c>
      <c r="E498" s="40">
        <v>1506.5</v>
      </c>
      <c r="F498" s="35">
        <f>D498*E498</f>
        <v>188312.5</v>
      </c>
      <c r="G498" s="40">
        <v>1049.0999999999999</v>
      </c>
      <c r="H498" s="35">
        <f>D498*G498</f>
        <v>131137.5</v>
      </c>
      <c r="I498" s="35">
        <f>E498*D498+G498*D498</f>
        <v>319450</v>
      </c>
      <c r="J498" s="441"/>
      <c r="K498" s="357"/>
      <c r="L498" s="328">
        <v>1506.5</v>
      </c>
      <c r="M498" s="329">
        <f>K498*L498</f>
        <v>0</v>
      </c>
      <c r="N498" s="328">
        <v>1049.0999999999999</v>
      </c>
      <c r="O498" s="329">
        <f>K498*N498</f>
        <v>0</v>
      </c>
      <c r="P498" s="329">
        <f>L498*K498+N498*K498</f>
        <v>0</v>
      </c>
      <c r="Q498" s="473"/>
      <c r="R498" s="327">
        <f t="shared" si="182"/>
        <v>125</v>
      </c>
      <c r="S498" s="328">
        <v>1506.5</v>
      </c>
      <c r="T498" s="329">
        <f>R498*S498</f>
        <v>188312.5</v>
      </c>
      <c r="U498" s="328">
        <v>1049.0999999999999</v>
      </c>
      <c r="V498" s="329">
        <f>R498*U498</f>
        <v>131137.5</v>
      </c>
      <c r="W498" s="329">
        <f>S498*R498+U498*R498</f>
        <v>319450</v>
      </c>
      <c r="X498" s="464"/>
    </row>
    <row r="499" spans="1:24" x14ac:dyDescent="0.25">
      <c r="A499" s="163" t="s">
        <v>938</v>
      </c>
      <c r="B499" s="165" t="s">
        <v>939</v>
      </c>
      <c r="C499" s="90" t="s">
        <v>19</v>
      </c>
      <c r="D499" s="91">
        <v>125</v>
      </c>
      <c r="E499" s="40">
        <v>1244.5</v>
      </c>
      <c r="F499" s="35">
        <f>D499*E499</f>
        <v>155562.5</v>
      </c>
      <c r="G499" s="40">
        <v>1281.8</v>
      </c>
      <c r="H499" s="35">
        <f>D499*G499</f>
        <v>160225</v>
      </c>
      <c r="I499" s="35">
        <f>E499*D499+G499*D499</f>
        <v>315787.5</v>
      </c>
      <c r="J499" s="441"/>
      <c r="K499" s="357"/>
      <c r="L499" s="328">
        <v>1244.5</v>
      </c>
      <c r="M499" s="329">
        <f>K499*L499</f>
        <v>0</v>
      </c>
      <c r="N499" s="328">
        <v>1281.8</v>
      </c>
      <c r="O499" s="329">
        <f>K499*N499</f>
        <v>0</v>
      </c>
      <c r="P499" s="329">
        <f>L499*K499+N499*K499</f>
        <v>0</v>
      </c>
      <c r="Q499" s="473"/>
      <c r="R499" s="327">
        <f t="shared" si="182"/>
        <v>125</v>
      </c>
      <c r="S499" s="328">
        <v>1244.5</v>
      </c>
      <c r="T499" s="329">
        <f>R499*S499</f>
        <v>155562.5</v>
      </c>
      <c r="U499" s="328">
        <v>1281.8</v>
      </c>
      <c r="V499" s="329">
        <f>R499*U499</f>
        <v>160225</v>
      </c>
      <c r="W499" s="329">
        <f>S499*R499+U499*R499</f>
        <v>315787.5</v>
      </c>
      <c r="X499" s="464"/>
    </row>
    <row r="500" spans="1:24" x14ac:dyDescent="0.25">
      <c r="A500" s="163" t="s">
        <v>940</v>
      </c>
      <c r="B500" s="165" t="s">
        <v>89</v>
      </c>
      <c r="C500" s="90" t="s">
        <v>205</v>
      </c>
      <c r="D500" s="91">
        <v>80</v>
      </c>
      <c r="E500" s="40">
        <v>599.98</v>
      </c>
      <c r="F500" s="35">
        <f>D500*E500</f>
        <v>47998.400000000001</v>
      </c>
      <c r="G500" s="40">
        <v>858</v>
      </c>
      <c r="H500" s="35">
        <f>D500*G500</f>
        <v>68640</v>
      </c>
      <c r="I500" s="35">
        <f>E500*D500+G500*D500</f>
        <v>116638.39999999999</v>
      </c>
      <c r="J500" s="441"/>
      <c r="K500" s="357"/>
      <c r="L500" s="328">
        <v>599.98</v>
      </c>
      <c r="M500" s="329">
        <f>K500*L500</f>
        <v>0</v>
      </c>
      <c r="N500" s="328">
        <v>858</v>
      </c>
      <c r="O500" s="329">
        <f>K500*N500</f>
        <v>0</v>
      </c>
      <c r="P500" s="329">
        <f>L500*K500+N500*K500</f>
        <v>0</v>
      </c>
      <c r="Q500" s="473"/>
      <c r="R500" s="327">
        <f t="shared" si="182"/>
        <v>80</v>
      </c>
      <c r="S500" s="328">
        <v>599.98</v>
      </c>
      <c r="T500" s="329">
        <f>R500*S500</f>
        <v>47998.400000000001</v>
      </c>
      <c r="U500" s="328">
        <v>858</v>
      </c>
      <c r="V500" s="329">
        <f>R500*U500</f>
        <v>68640</v>
      </c>
      <c r="W500" s="329">
        <f>S500*R500+U500*R500</f>
        <v>116638.39999999999</v>
      </c>
      <c r="X500" s="464"/>
    </row>
    <row r="501" spans="1:24" x14ac:dyDescent="0.25">
      <c r="A501" s="166" t="s">
        <v>941</v>
      </c>
      <c r="B501" s="95" t="s">
        <v>942</v>
      </c>
      <c r="C501" s="90"/>
      <c r="D501" s="91"/>
      <c r="E501" s="40">
        <v>0</v>
      </c>
      <c r="F501" s="143">
        <f>F502</f>
        <v>1769569.0803999999</v>
      </c>
      <c r="G501" s="40">
        <v>0</v>
      </c>
      <c r="H501" s="143">
        <f>H502</f>
        <v>1784443.6433999999</v>
      </c>
      <c r="I501" s="143">
        <f>I502</f>
        <v>3554012.7237999998</v>
      </c>
      <c r="J501" s="448"/>
      <c r="K501" s="357"/>
      <c r="L501" s="328">
        <v>0</v>
      </c>
      <c r="M501" s="375">
        <f>M502</f>
        <v>1281350.5543999998</v>
      </c>
      <c r="N501" s="328">
        <v>0</v>
      </c>
      <c r="O501" s="375">
        <f>O502</f>
        <v>1292121.2724000001</v>
      </c>
      <c r="P501" s="375">
        <f>P502</f>
        <v>2573471.8267999999</v>
      </c>
      <c r="Q501" s="480"/>
      <c r="R501" s="327">
        <f t="shared" si="182"/>
        <v>0</v>
      </c>
      <c r="S501" s="328">
        <v>0</v>
      </c>
      <c r="T501" s="375">
        <f>T502</f>
        <v>488218.52599999995</v>
      </c>
      <c r="U501" s="328">
        <v>0</v>
      </c>
      <c r="V501" s="375">
        <f>V502</f>
        <v>492322.37099999998</v>
      </c>
      <c r="W501" s="375">
        <f>W502</f>
        <v>980540.89699999988</v>
      </c>
      <c r="X501" s="464"/>
    </row>
    <row r="502" spans="1:24" x14ac:dyDescent="0.25">
      <c r="A502" s="163" t="s">
        <v>943</v>
      </c>
      <c r="B502" s="150" t="s">
        <v>944</v>
      </c>
      <c r="C502" s="90" t="s">
        <v>43</v>
      </c>
      <c r="D502" s="91">
        <v>69.41</v>
      </c>
      <c r="E502" s="40">
        <v>25494.44</v>
      </c>
      <c r="F502" s="35">
        <f>D502*E502</f>
        <v>1769569.0803999999</v>
      </c>
      <c r="G502" s="40">
        <v>25708.74</v>
      </c>
      <c r="H502" s="35">
        <f>D502*G502</f>
        <v>1784443.6433999999</v>
      </c>
      <c r="I502" s="35">
        <f>E502*D502+G502*D502</f>
        <v>3554012.7237999998</v>
      </c>
      <c r="J502" s="441"/>
      <c r="K502" s="357">
        <v>50.26</v>
      </c>
      <c r="L502" s="328">
        <v>25494.44</v>
      </c>
      <c r="M502" s="329">
        <f>K502*L502</f>
        <v>1281350.5543999998</v>
      </c>
      <c r="N502" s="328">
        <v>25708.74</v>
      </c>
      <c r="O502" s="329">
        <f>K502*N502</f>
        <v>1292121.2724000001</v>
      </c>
      <c r="P502" s="329">
        <f>L502*K502+N502*K502</f>
        <v>2573471.8267999999</v>
      </c>
      <c r="Q502" s="473"/>
      <c r="R502" s="327">
        <f t="shared" si="182"/>
        <v>19.149999999999999</v>
      </c>
      <c r="S502" s="328">
        <v>25494.44</v>
      </c>
      <c r="T502" s="329">
        <f>R502*S502</f>
        <v>488218.52599999995</v>
      </c>
      <c r="U502" s="328">
        <v>25708.74</v>
      </c>
      <c r="V502" s="329">
        <f>R502*U502</f>
        <v>492322.37099999998</v>
      </c>
      <c r="W502" s="329">
        <f>S502*R502+U502*R502</f>
        <v>980540.89699999988</v>
      </c>
      <c r="X502" s="464"/>
    </row>
    <row r="503" spans="1:24" ht="30" x14ac:dyDescent="0.25">
      <c r="A503" s="166" t="s">
        <v>945</v>
      </c>
      <c r="B503" s="95" t="s">
        <v>946</v>
      </c>
      <c r="C503" s="84"/>
      <c r="D503" s="85"/>
      <c r="E503" s="44"/>
      <c r="F503" s="143">
        <f>F504+F505+F506+F507+F508</f>
        <v>2862852.2787000001</v>
      </c>
      <c r="G503" s="143"/>
      <c r="H503" s="143">
        <f>H504+H505+H506+H507+H508</f>
        <v>1102378.2757999999</v>
      </c>
      <c r="I503" s="143">
        <f>I504+I505+I506+I507+I508</f>
        <v>3965230.5545000001</v>
      </c>
      <c r="J503" s="448"/>
      <c r="K503" s="354"/>
      <c r="L503" s="331"/>
      <c r="M503" s="375">
        <f>M504+M505+M506+M507+M508</f>
        <v>2770507.2483999995</v>
      </c>
      <c r="N503" s="375"/>
      <c r="O503" s="375">
        <f>O504+O505+O506+O507+O508</f>
        <v>979030.16799999995</v>
      </c>
      <c r="P503" s="375">
        <f>P504+P505+P506+P507+P508</f>
        <v>3749537.4163999995</v>
      </c>
      <c r="Q503" s="480"/>
      <c r="R503" s="327">
        <f t="shared" si="182"/>
        <v>0</v>
      </c>
      <c r="S503" s="331"/>
      <c r="T503" s="375">
        <f>T504+T505+T506+T507+T508</f>
        <v>92345.03030000013</v>
      </c>
      <c r="U503" s="375"/>
      <c r="V503" s="375">
        <f>V504+V505+V506+V507+V508</f>
        <v>123348.10780000007</v>
      </c>
      <c r="W503" s="375">
        <f>W504+W505+W506+W507+W508</f>
        <v>215693.13810000019</v>
      </c>
      <c r="X503" s="464"/>
    </row>
    <row r="504" spans="1:24" x14ac:dyDescent="0.25">
      <c r="A504" s="163" t="s">
        <v>947</v>
      </c>
      <c r="B504" s="156" t="s">
        <v>803</v>
      </c>
      <c r="C504" s="90" t="s">
        <v>43</v>
      </c>
      <c r="D504" s="91">
        <v>26.4</v>
      </c>
      <c r="E504" s="40">
        <v>20171.61</v>
      </c>
      <c r="F504" s="35">
        <f>D504*E504</f>
        <v>532530.50399999996</v>
      </c>
      <c r="G504" s="40">
        <v>0</v>
      </c>
      <c r="H504" s="35">
        <f>D504*G504</f>
        <v>0</v>
      </c>
      <c r="I504" s="35">
        <f>E504*D504+G504*D504</f>
        <v>532530.50399999996</v>
      </c>
      <c r="J504" s="441"/>
      <c r="K504" s="357">
        <v>26.4</v>
      </c>
      <c r="L504" s="328">
        <v>20171.61</v>
      </c>
      <c r="M504" s="329">
        <f>K504*L504</f>
        <v>532530.50399999996</v>
      </c>
      <c r="N504" s="328">
        <v>0</v>
      </c>
      <c r="O504" s="329">
        <f>K504*N504</f>
        <v>0</v>
      </c>
      <c r="P504" s="329">
        <f>L504*K504+N504*K504</f>
        <v>532530.50399999996</v>
      </c>
      <c r="Q504" s="473"/>
      <c r="R504" s="327">
        <f t="shared" si="182"/>
        <v>0</v>
      </c>
      <c r="S504" s="328">
        <v>20171.61</v>
      </c>
      <c r="T504" s="329">
        <f>R504*S504</f>
        <v>0</v>
      </c>
      <c r="U504" s="328">
        <v>0</v>
      </c>
      <c r="V504" s="329">
        <f>R504*U504</f>
        <v>0</v>
      </c>
      <c r="W504" s="329">
        <f>S504*R504+U504*R504</f>
        <v>0</v>
      </c>
      <c r="X504" s="464"/>
    </row>
    <row r="505" spans="1:24" x14ac:dyDescent="0.25">
      <c r="A505" s="163" t="s">
        <v>948</v>
      </c>
      <c r="B505" s="157" t="s">
        <v>805</v>
      </c>
      <c r="C505" s="149" t="s">
        <v>43</v>
      </c>
      <c r="D505" s="155">
        <v>38.81</v>
      </c>
      <c r="E505" s="40">
        <v>1590</v>
      </c>
      <c r="F505" s="35">
        <f>D505*E505</f>
        <v>61707.9</v>
      </c>
      <c r="G505" s="40">
        <v>0</v>
      </c>
      <c r="H505" s="35">
        <f>D505*G505</f>
        <v>0</v>
      </c>
      <c r="I505" s="35">
        <f>E505*D505+G505*D505</f>
        <v>61707.9</v>
      </c>
      <c r="J505" s="441"/>
      <c r="K505" s="378">
        <v>38.81</v>
      </c>
      <c r="L505" s="328">
        <v>1590</v>
      </c>
      <c r="M505" s="329">
        <f>K505*L505</f>
        <v>61707.9</v>
      </c>
      <c r="N505" s="328">
        <v>0</v>
      </c>
      <c r="O505" s="329">
        <f>K505*N505</f>
        <v>0</v>
      </c>
      <c r="P505" s="329">
        <f>L505*K505+N505*K505</f>
        <v>61707.9</v>
      </c>
      <c r="Q505" s="473"/>
      <c r="R505" s="327">
        <f t="shared" si="182"/>
        <v>0</v>
      </c>
      <c r="S505" s="328">
        <v>1590</v>
      </c>
      <c r="T505" s="329">
        <f>R505*S505</f>
        <v>0</v>
      </c>
      <c r="U505" s="328">
        <v>0</v>
      </c>
      <c r="V505" s="329">
        <f>R505*U505</f>
        <v>0</v>
      </c>
      <c r="W505" s="329">
        <f>S505*R505+U505*R505</f>
        <v>0</v>
      </c>
      <c r="X505" s="464"/>
    </row>
    <row r="506" spans="1:24" x14ac:dyDescent="0.25">
      <c r="A506" s="163" t="s">
        <v>949</v>
      </c>
      <c r="B506" s="156" t="s">
        <v>807</v>
      </c>
      <c r="C506" s="90" t="s">
        <v>43</v>
      </c>
      <c r="D506" s="91">
        <v>317.68</v>
      </c>
      <c r="E506" s="40">
        <v>2045.87</v>
      </c>
      <c r="F506" s="35">
        <f>D506*E506</f>
        <v>649931.98159999994</v>
      </c>
      <c r="G506" s="40">
        <v>0</v>
      </c>
      <c r="H506" s="35">
        <f>D506*G506</f>
        <v>0</v>
      </c>
      <c r="I506" s="35">
        <f>E506*D506+G506*D506</f>
        <v>649931.98159999994</v>
      </c>
      <c r="J506" s="441"/>
      <c r="K506" s="357">
        <v>317.32</v>
      </c>
      <c r="L506" s="328">
        <v>2045.87</v>
      </c>
      <c r="M506" s="329">
        <f>K506*L506</f>
        <v>649195.4683999999</v>
      </c>
      <c r="N506" s="328">
        <v>0</v>
      </c>
      <c r="O506" s="329">
        <f>K506*N506</f>
        <v>0</v>
      </c>
      <c r="P506" s="329">
        <f>L506*K506+N506*K506</f>
        <v>649195.4683999999</v>
      </c>
      <c r="Q506" s="473"/>
      <c r="R506" s="327">
        <f t="shared" si="182"/>
        <v>0.36000000000001364</v>
      </c>
      <c r="S506" s="328">
        <v>2045.87</v>
      </c>
      <c r="T506" s="329">
        <f>R506*S506</f>
        <v>736.51320000002784</v>
      </c>
      <c r="U506" s="328">
        <v>0</v>
      </c>
      <c r="V506" s="329">
        <f>R506*U506</f>
        <v>0</v>
      </c>
      <c r="W506" s="329">
        <f>S506*R506+U506*R506</f>
        <v>736.51320000002784</v>
      </c>
      <c r="X506" s="464"/>
    </row>
    <row r="507" spans="1:24" x14ac:dyDescent="0.25">
      <c r="A507" s="163" t="s">
        <v>950</v>
      </c>
      <c r="B507" s="157" t="s">
        <v>809</v>
      </c>
      <c r="C507" s="149" t="s">
        <v>43</v>
      </c>
      <c r="D507" s="155">
        <f>D506*1.6</f>
        <v>508.28800000000001</v>
      </c>
      <c r="E507" s="40">
        <v>1590</v>
      </c>
      <c r="F507" s="35">
        <f>D507*E507</f>
        <v>808177.92</v>
      </c>
      <c r="G507" s="40">
        <v>0</v>
      </c>
      <c r="H507" s="35">
        <f>D507*G507</f>
        <v>0</v>
      </c>
      <c r="I507" s="35">
        <f>E507*D507+G507*D507</f>
        <v>808177.92</v>
      </c>
      <c r="J507" s="441"/>
      <c r="K507" s="378">
        <v>507.71</v>
      </c>
      <c r="L507" s="328">
        <v>1590</v>
      </c>
      <c r="M507" s="329">
        <f>K507*L507</f>
        <v>807258.9</v>
      </c>
      <c r="N507" s="328">
        <v>0</v>
      </c>
      <c r="O507" s="329">
        <f>K507*N507</f>
        <v>0</v>
      </c>
      <c r="P507" s="329">
        <f>L507*K507+N507*K507</f>
        <v>807258.9</v>
      </c>
      <c r="Q507" s="473"/>
      <c r="R507" s="327">
        <f t="shared" si="182"/>
        <v>0.57800000000003138</v>
      </c>
      <c r="S507" s="328">
        <v>1590</v>
      </c>
      <c r="T507" s="329">
        <f>R507*S507</f>
        <v>919.02000000004989</v>
      </c>
      <c r="U507" s="328">
        <v>0</v>
      </c>
      <c r="V507" s="329">
        <f>R507*U507</f>
        <v>0</v>
      </c>
      <c r="W507" s="329">
        <f>S507*R507+U507*R507</f>
        <v>919.02000000004989</v>
      </c>
      <c r="X507" s="464"/>
    </row>
    <row r="508" spans="1:24" x14ac:dyDescent="0.25">
      <c r="A508" s="163" t="s">
        <v>951</v>
      </c>
      <c r="B508" s="150" t="s">
        <v>952</v>
      </c>
      <c r="C508" s="176" t="s">
        <v>43</v>
      </c>
      <c r="D508" s="159">
        <v>45.49</v>
      </c>
      <c r="E508" s="40">
        <v>17817.189999999999</v>
      </c>
      <c r="F508" s="35">
        <f>D508*E508</f>
        <v>810503.97309999994</v>
      </c>
      <c r="G508" s="40">
        <v>24233.42</v>
      </c>
      <c r="H508" s="35">
        <f>D508*G508</f>
        <v>1102378.2757999999</v>
      </c>
      <c r="I508" s="35">
        <f>E508*D508+G508*D508</f>
        <v>1912882.2489</v>
      </c>
      <c r="J508" s="452"/>
      <c r="K508" s="380">
        <v>40.4</v>
      </c>
      <c r="L508" s="328">
        <v>17817.189999999999</v>
      </c>
      <c r="M508" s="329">
        <f>K508*L508</f>
        <v>719814.47599999991</v>
      </c>
      <c r="N508" s="328">
        <v>24233.42</v>
      </c>
      <c r="O508" s="329">
        <f>K508*N508</f>
        <v>979030.16799999995</v>
      </c>
      <c r="P508" s="329">
        <f>L508*K508+N508*K508</f>
        <v>1698844.6439999999</v>
      </c>
      <c r="Q508" s="484"/>
      <c r="R508" s="327">
        <f t="shared" si="182"/>
        <v>5.0900000000000034</v>
      </c>
      <c r="S508" s="328">
        <v>17817.189999999999</v>
      </c>
      <c r="T508" s="329">
        <f>R508*S508</f>
        <v>90689.497100000051</v>
      </c>
      <c r="U508" s="328">
        <v>24233.42</v>
      </c>
      <c r="V508" s="329">
        <f>R508*U508</f>
        <v>123348.10780000007</v>
      </c>
      <c r="W508" s="329">
        <f>S508*R508+U508*R508</f>
        <v>214037.60490000012</v>
      </c>
      <c r="X508" s="464"/>
    </row>
    <row r="509" spans="1:24" x14ac:dyDescent="0.25">
      <c r="A509" s="177" t="s">
        <v>953</v>
      </c>
      <c r="B509" s="47" t="s">
        <v>954</v>
      </c>
      <c r="C509" s="178"/>
      <c r="D509" s="179"/>
      <c r="E509" s="59"/>
      <c r="F509" s="143">
        <f>F510+F511+F512+F513+F514</f>
        <v>652021.97699999996</v>
      </c>
      <c r="G509" s="180"/>
      <c r="H509" s="143">
        <f>H510+H511+H512+H513+H514</f>
        <v>296047.83</v>
      </c>
      <c r="I509" s="143">
        <f>I510+I511+I512+I513+I514</f>
        <v>948069.80700000003</v>
      </c>
      <c r="J509" s="453"/>
      <c r="K509" s="386"/>
      <c r="L509" s="338"/>
      <c r="M509" s="375">
        <f>M510+M511+M512+M513+M514</f>
        <v>0</v>
      </c>
      <c r="N509" s="387"/>
      <c r="O509" s="375">
        <f>O510+O511+O512+O513+O514</f>
        <v>0</v>
      </c>
      <c r="P509" s="375">
        <f>P510+P511+P512+P513+P514</f>
        <v>0</v>
      </c>
      <c r="Q509" s="485"/>
      <c r="R509" s="327">
        <f t="shared" si="182"/>
        <v>0</v>
      </c>
      <c r="S509" s="338"/>
      <c r="T509" s="375">
        <f>T510+T511+T512+T513+T514</f>
        <v>652021.97699999996</v>
      </c>
      <c r="U509" s="387"/>
      <c r="V509" s="375">
        <f>V510+V511+V512+V513+V514</f>
        <v>296047.83</v>
      </c>
      <c r="W509" s="375">
        <f>W510+W511+W512+W513+W514</f>
        <v>948069.80700000003</v>
      </c>
      <c r="X509" s="464"/>
    </row>
    <row r="510" spans="1:24" x14ac:dyDescent="0.25">
      <c r="A510" s="175" t="s">
        <v>955</v>
      </c>
      <c r="B510" s="122" t="s">
        <v>860</v>
      </c>
      <c r="C510" s="181" t="s">
        <v>19</v>
      </c>
      <c r="D510" s="140">
        <v>310</v>
      </c>
      <c r="E510" s="40">
        <v>478.51679999999999</v>
      </c>
      <c r="F510" s="35">
        <f>D510*E510</f>
        <v>148340.20799999998</v>
      </c>
      <c r="G510" s="40">
        <v>39.078000000000003</v>
      </c>
      <c r="H510" s="35">
        <f>D510*G510</f>
        <v>12114.18</v>
      </c>
      <c r="I510" s="35">
        <f>F510+H510</f>
        <v>160454.38799999998</v>
      </c>
      <c r="J510" s="452"/>
      <c r="K510" s="374"/>
      <c r="L510" s="328">
        <v>478.51679999999999</v>
      </c>
      <c r="M510" s="329">
        <f>K510*L510</f>
        <v>0</v>
      </c>
      <c r="N510" s="328">
        <v>39.078000000000003</v>
      </c>
      <c r="O510" s="329">
        <f>K510*N510</f>
        <v>0</v>
      </c>
      <c r="P510" s="329">
        <f>M510+O510</f>
        <v>0</v>
      </c>
      <c r="Q510" s="484"/>
      <c r="R510" s="327">
        <f t="shared" si="182"/>
        <v>310</v>
      </c>
      <c r="S510" s="328">
        <v>478.51679999999999</v>
      </c>
      <c r="T510" s="329">
        <f>R510*S510</f>
        <v>148340.20799999998</v>
      </c>
      <c r="U510" s="328">
        <v>39.078000000000003</v>
      </c>
      <c r="V510" s="329">
        <f>R510*U510</f>
        <v>12114.18</v>
      </c>
      <c r="W510" s="329">
        <f>T510+V510</f>
        <v>160454.38799999998</v>
      </c>
      <c r="X510" s="464"/>
    </row>
    <row r="511" spans="1:24" x14ac:dyDescent="0.25">
      <c r="A511" s="175" t="s">
        <v>956</v>
      </c>
      <c r="B511" s="122" t="s">
        <v>862</v>
      </c>
      <c r="C511" s="181" t="s">
        <v>19</v>
      </c>
      <c r="D511" s="140">
        <v>310</v>
      </c>
      <c r="E511" s="40">
        <v>85.516800000000003</v>
      </c>
      <c r="F511" s="35">
        <f>D511*E511</f>
        <v>26510.208000000002</v>
      </c>
      <c r="G511" s="40">
        <v>46.448999999999998</v>
      </c>
      <c r="H511" s="35">
        <f>D511*G511</f>
        <v>14399.189999999999</v>
      </c>
      <c r="I511" s="35">
        <f>F511+H511</f>
        <v>40909.398000000001</v>
      </c>
      <c r="J511" s="452"/>
      <c r="K511" s="374"/>
      <c r="L511" s="328">
        <v>85.516800000000003</v>
      </c>
      <c r="M511" s="329">
        <f>K511*L511</f>
        <v>0</v>
      </c>
      <c r="N511" s="328">
        <v>46.448999999999998</v>
      </c>
      <c r="O511" s="329">
        <f>K511*N511</f>
        <v>0</v>
      </c>
      <c r="P511" s="329">
        <f>M511+O511</f>
        <v>0</v>
      </c>
      <c r="Q511" s="484"/>
      <c r="R511" s="327">
        <f t="shared" si="182"/>
        <v>310</v>
      </c>
      <c r="S511" s="328">
        <v>85.516800000000003</v>
      </c>
      <c r="T511" s="329">
        <f>R511*S511</f>
        <v>26510.208000000002</v>
      </c>
      <c r="U511" s="328">
        <v>46.448999999999998</v>
      </c>
      <c r="V511" s="329">
        <f>R511*U511</f>
        <v>14399.189999999999</v>
      </c>
      <c r="W511" s="329">
        <f>T511+V511</f>
        <v>40909.398000000001</v>
      </c>
      <c r="X511" s="464"/>
    </row>
    <row r="512" spans="1:24" x14ac:dyDescent="0.25">
      <c r="A512" s="175" t="s">
        <v>957</v>
      </c>
      <c r="B512" s="122" t="s">
        <v>958</v>
      </c>
      <c r="C512" s="181" t="s">
        <v>19</v>
      </c>
      <c r="D512" s="140">
        <v>310</v>
      </c>
      <c r="E512" s="40">
        <v>1064.375</v>
      </c>
      <c r="F512" s="35">
        <f>D512*E512</f>
        <v>329956.25</v>
      </c>
      <c r="G512" s="40">
        <v>331.48700000000002</v>
      </c>
      <c r="H512" s="35">
        <f>D512*G512</f>
        <v>102760.97</v>
      </c>
      <c r="I512" s="35">
        <f>F512+H512</f>
        <v>432717.22</v>
      </c>
      <c r="J512" s="452"/>
      <c r="K512" s="374"/>
      <c r="L512" s="328">
        <v>1064.375</v>
      </c>
      <c r="M512" s="329">
        <f>K512*L512</f>
        <v>0</v>
      </c>
      <c r="N512" s="328">
        <v>331.48700000000002</v>
      </c>
      <c r="O512" s="329">
        <f>K512*N512</f>
        <v>0</v>
      </c>
      <c r="P512" s="329">
        <f>M512+O512</f>
        <v>0</v>
      </c>
      <c r="Q512" s="484"/>
      <c r="R512" s="327">
        <f t="shared" si="182"/>
        <v>310</v>
      </c>
      <c r="S512" s="328">
        <v>1064.375</v>
      </c>
      <c r="T512" s="329">
        <f>R512*S512</f>
        <v>329956.25</v>
      </c>
      <c r="U512" s="328">
        <v>331.48700000000002</v>
      </c>
      <c r="V512" s="329">
        <f>R512*U512</f>
        <v>102760.97</v>
      </c>
      <c r="W512" s="329">
        <f>T512+V512</f>
        <v>432717.22</v>
      </c>
      <c r="X512" s="464"/>
    </row>
    <row r="513" spans="1:24" x14ac:dyDescent="0.25">
      <c r="A513" s="175" t="s">
        <v>959</v>
      </c>
      <c r="B513" s="122" t="s">
        <v>862</v>
      </c>
      <c r="C513" s="181" t="s">
        <v>19</v>
      </c>
      <c r="D513" s="140">
        <v>310</v>
      </c>
      <c r="E513" s="40">
        <v>85.516800000000003</v>
      </c>
      <c r="F513" s="35">
        <f>D513*E513</f>
        <v>26510.208000000002</v>
      </c>
      <c r="G513" s="40">
        <v>46.448999999999998</v>
      </c>
      <c r="H513" s="35">
        <f>D513*G513</f>
        <v>14399.189999999999</v>
      </c>
      <c r="I513" s="35">
        <f>F513+H513</f>
        <v>40909.398000000001</v>
      </c>
      <c r="J513" s="452"/>
      <c r="K513" s="374"/>
      <c r="L513" s="328">
        <v>85.516800000000003</v>
      </c>
      <c r="M513" s="329">
        <f>K513*L513</f>
        <v>0</v>
      </c>
      <c r="N513" s="328">
        <v>46.448999999999998</v>
      </c>
      <c r="O513" s="329">
        <f>K513*N513</f>
        <v>0</v>
      </c>
      <c r="P513" s="329">
        <f>M513+O513</f>
        <v>0</v>
      </c>
      <c r="Q513" s="484"/>
      <c r="R513" s="327">
        <f t="shared" si="182"/>
        <v>310</v>
      </c>
      <c r="S513" s="328">
        <v>85.516800000000003</v>
      </c>
      <c r="T513" s="329">
        <f>R513*S513</f>
        <v>26510.208000000002</v>
      </c>
      <c r="U513" s="328">
        <v>46.448999999999998</v>
      </c>
      <c r="V513" s="329">
        <f>R513*U513</f>
        <v>14399.189999999999</v>
      </c>
      <c r="W513" s="329">
        <f>T513+V513</f>
        <v>40909.398000000001</v>
      </c>
      <c r="X513" s="464"/>
    </row>
    <row r="514" spans="1:24" x14ac:dyDescent="0.25">
      <c r="A514" s="175" t="s">
        <v>960</v>
      </c>
      <c r="B514" s="122" t="s">
        <v>961</v>
      </c>
      <c r="C514" s="181" t="s">
        <v>19</v>
      </c>
      <c r="D514" s="140">
        <v>310</v>
      </c>
      <c r="E514" s="40">
        <v>389.37130000000002</v>
      </c>
      <c r="F514" s="35">
        <f>D514*E514</f>
        <v>120705.103</v>
      </c>
      <c r="G514" s="40">
        <v>491.53000000000003</v>
      </c>
      <c r="H514" s="35">
        <f>D514*G514</f>
        <v>152374.30000000002</v>
      </c>
      <c r="I514" s="35">
        <f>F514+H514</f>
        <v>273079.40300000005</v>
      </c>
      <c r="J514" s="452"/>
      <c r="K514" s="374"/>
      <c r="L514" s="328">
        <v>389.37130000000002</v>
      </c>
      <c r="M514" s="329">
        <f>K514*L514</f>
        <v>0</v>
      </c>
      <c r="N514" s="328">
        <v>491.53000000000003</v>
      </c>
      <c r="O514" s="329">
        <f>K514*N514</f>
        <v>0</v>
      </c>
      <c r="P514" s="329">
        <f>M514+O514</f>
        <v>0</v>
      </c>
      <c r="Q514" s="484"/>
      <c r="R514" s="327">
        <f t="shared" si="182"/>
        <v>310</v>
      </c>
      <c r="S514" s="328">
        <v>389.37130000000002</v>
      </c>
      <c r="T514" s="329">
        <f>R514*S514</f>
        <v>120705.103</v>
      </c>
      <c r="U514" s="328">
        <v>491.53000000000003</v>
      </c>
      <c r="V514" s="329">
        <f>R514*U514</f>
        <v>152374.30000000002</v>
      </c>
      <c r="W514" s="329">
        <f>T514+V514</f>
        <v>273079.40300000005</v>
      </c>
      <c r="X514" s="464"/>
    </row>
    <row r="515" spans="1:24" x14ac:dyDescent="0.25">
      <c r="A515" s="177" t="s">
        <v>962</v>
      </c>
      <c r="B515" s="47" t="s">
        <v>963</v>
      </c>
      <c r="C515" s="178"/>
      <c r="D515" s="179"/>
      <c r="E515" s="40"/>
      <c r="F515" s="143">
        <f>F516+F517+F518+F519+F520</f>
        <v>630989.01</v>
      </c>
      <c r="G515" s="179"/>
      <c r="H515" s="143">
        <f>H516+H517+H518+H519+H520</f>
        <v>286497.90000000002</v>
      </c>
      <c r="I515" s="143">
        <f>I516+I517+I518+I519+I520</f>
        <v>917486.91</v>
      </c>
      <c r="J515" s="453"/>
      <c r="K515" s="386"/>
      <c r="L515" s="328"/>
      <c r="M515" s="375">
        <f>M516+M517+M518+M519+M520</f>
        <v>0</v>
      </c>
      <c r="N515" s="386"/>
      <c r="O515" s="375">
        <f>O516+O517+O518+O519+O520</f>
        <v>0</v>
      </c>
      <c r="P515" s="375">
        <f>P516+P517+P518+P519+P520</f>
        <v>0</v>
      </c>
      <c r="Q515" s="485"/>
      <c r="R515" s="327">
        <f t="shared" si="182"/>
        <v>0</v>
      </c>
      <c r="S515" s="328"/>
      <c r="T515" s="375">
        <f>T516+T517+T518+T519+T520</f>
        <v>630989.01</v>
      </c>
      <c r="U515" s="386"/>
      <c r="V515" s="375">
        <f>V516+V517+V518+V519+V520</f>
        <v>286497.90000000002</v>
      </c>
      <c r="W515" s="375">
        <f>W516+W517+W518+W519+W520</f>
        <v>917486.91</v>
      </c>
      <c r="X515" s="464"/>
    </row>
    <row r="516" spans="1:24" x14ac:dyDescent="0.25">
      <c r="A516" s="175" t="s">
        <v>964</v>
      </c>
      <c r="B516" s="122" t="s">
        <v>860</v>
      </c>
      <c r="C516" s="181" t="s">
        <v>19</v>
      </c>
      <c r="D516" s="140">
        <v>300</v>
      </c>
      <c r="E516" s="40">
        <v>478.51679999999999</v>
      </c>
      <c r="F516" s="35">
        <f>D516*E516</f>
        <v>143555.04</v>
      </c>
      <c r="G516" s="40">
        <v>39.078000000000003</v>
      </c>
      <c r="H516" s="35">
        <f>D516*G516</f>
        <v>11723.400000000001</v>
      </c>
      <c r="I516" s="35">
        <f>F516+H516</f>
        <v>155278.44</v>
      </c>
      <c r="J516" s="452"/>
      <c r="K516" s="374"/>
      <c r="L516" s="328">
        <v>478.51679999999999</v>
      </c>
      <c r="M516" s="329">
        <f>K516*L516</f>
        <v>0</v>
      </c>
      <c r="N516" s="328">
        <v>39.078000000000003</v>
      </c>
      <c r="O516" s="329">
        <f>K516*N516</f>
        <v>0</v>
      </c>
      <c r="P516" s="329">
        <f>M516+O516</f>
        <v>0</v>
      </c>
      <c r="Q516" s="484"/>
      <c r="R516" s="327">
        <f t="shared" si="182"/>
        <v>300</v>
      </c>
      <c r="S516" s="328">
        <v>478.51679999999999</v>
      </c>
      <c r="T516" s="329">
        <f>R516*S516</f>
        <v>143555.04</v>
      </c>
      <c r="U516" s="328">
        <v>39.078000000000003</v>
      </c>
      <c r="V516" s="329">
        <f>R516*U516</f>
        <v>11723.400000000001</v>
      </c>
      <c r="W516" s="329">
        <f>T516+V516</f>
        <v>155278.44</v>
      </c>
      <c r="X516" s="464"/>
    </row>
    <row r="517" spans="1:24" x14ac:dyDescent="0.25">
      <c r="A517" s="175" t="s">
        <v>965</v>
      </c>
      <c r="B517" s="122" t="s">
        <v>862</v>
      </c>
      <c r="C517" s="181" t="s">
        <v>19</v>
      </c>
      <c r="D517" s="140">
        <v>300</v>
      </c>
      <c r="E517" s="40">
        <v>85.516800000000003</v>
      </c>
      <c r="F517" s="35">
        <f>D517*E517</f>
        <v>25655.040000000001</v>
      </c>
      <c r="G517" s="40">
        <v>46.448999999999998</v>
      </c>
      <c r="H517" s="35">
        <f>D517*G517</f>
        <v>13934.699999999999</v>
      </c>
      <c r="I517" s="35">
        <f>F517+H517</f>
        <v>39589.74</v>
      </c>
      <c r="J517" s="452"/>
      <c r="K517" s="374"/>
      <c r="L517" s="328">
        <v>85.516800000000003</v>
      </c>
      <c r="M517" s="329">
        <f>K517*L517</f>
        <v>0</v>
      </c>
      <c r="N517" s="328">
        <v>46.448999999999998</v>
      </c>
      <c r="O517" s="329">
        <f>K517*N517</f>
        <v>0</v>
      </c>
      <c r="P517" s="329">
        <f>M517+O517</f>
        <v>0</v>
      </c>
      <c r="Q517" s="484"/>
      <c r="R517" s="327">
        <f t="shared" si="182"/>
        <v>300</v>
      </c>
      <c r="S517" s="328">
        <v>85.516800000000003</v>
      </c>
      <c r="T517" s="329">
        <f>R517*S517</f>
        <v>25655.040000000001</v>
      </c>
      <c r="U517" s="328">
        <v>46.448999999999998</v>
      </c>
      <c r="V517" s="329">
        <f>R517*U517</f>
        <v>13934.699999999999</v>
      </c>
      <c r="W517" s="329">
        <f>T517+V517</f>
        <v>39589.74</v>
      </c>
      <c r="X517" s="464"/>
    </row>
    <row r="518" spans="1:24" x14ac:dyDescent="0.25">
      <c r="A518" s="175" t="s">
        <v>966</v>
      </c>
      <c r="B518" s="122" t="s">
        <v>958</v>
      </c>
      <c r="C518" s="181" t="s">
        <v>19</v>
      </c>
      <c r="D518" s="140">
        <v>300</v>
      </c>
      <c r="E518" s="40">
        <v>1064.375</v>
      </c>
      <c r="F518" s="35">
        <f>D518*E518</f>
        <v>319312.5</v>
      </c>
      <c r="G518" s="40">
        <v>331.48700000000002</v>
      </c>
      <c r="H518" s="35">
        <f>D518*G518</f>
        <v>99446.1</v>
      </c>
      <c r="I518" s="35">
        <f>F518+H518</f>
        <v>418758.6</v>
      </c>
      <c r="J518" s="452"/>
      <c r="K518" s="374"/>
      <c r="L518" s="328">
        <v>1064.375</v>
      </c>
      <c r="M518" s="329">
        <f>K518*L518</f>
        <v>0</v>
      </c>
      <c r="N518" s="328">
        <v>331.48700000000002</v>
      </c>
      <c r="O518" s="329">
        <f>K518*N518</f>
        <v>0</v>
      </c>
      <c r="P518" s="329">
        <f>M518+O518</f>
        <v>0</v>
      </c>
      <c r="Q518" s="484"/>
      <c r="R518" s="327">
        <f t="shared" si="182"/>
        <v>300</v>
      </c>
      <c r="S518" s="328">
        <v>1064.375</v>
      </c>
      <c r="T518" s="329">
        <f>R518*S518</f>
        <v>319312.5</v>
      </c>
      <c r="U518" s="328">
        <v>331.48700000000002</v>
      </c>
      <c r="V518" s="329">
        <f>R518*U518</f>
        <v>99446.1</v>
      </c>
      <c r="W518" s="329">
        <f>T518+V518</f>
        <v>418758.6</v>
      </c>
      <c r="X518" s="464"/>
    </row>
    <row r="519" spans="1:24" x14ac:dyDescent="0.25">
      <c r="A519" s="175" t="s">
        <v>967</v>
      </c>
      <c r="B519" s="122" t="s">
        <v>862</v>
      </c>
      <c r="C519" s="181" t="s">
        <v>19</v>
      </c>
      <c r="D519" s="140">
        <v>300</v>
      </c>
      <c r="E519" s="40">
        <v>85.516800000000003</v>
      </c>
      <c r="F519" s="35">
        <f>D519*E519</f>
        <v>25655.040000000001</v>
      </c>
      <c r="G519" s="40">
        <v>46.448999999999998</v>
      </c>
      <c r="H519" s="35">
        <f>D519*G519</f>
        <v>13934.699999999999</v>
      </c>
      <c r="I519" s="35">
        <f>F519+H519</f>
        <v>39589.74</v>
      </c>
      <c r="J519" s="452"/>
      <c r="K519" s="374"/>
      <c r="L519" s="328">
        <v>85.516800000000003</v>
      </c>
      <c r="M519" s="329">
        <f>K519*L519</f>
        <v>0</v>
      </c>
      <c r="N519" s="328">
        <v>46.448999999999998</v>
      </c>
      <c r="O519" s="329">
        <f>K519*N519</f>
        <v>0</v>
      </c>
      <c r="P519" s="329">
        <f>M519+O519</f>
        <v>0</v>
      </c>
      <c r="Q519" s="484"/>
      <c r="R519" s="327">
        <f t="shared" si="182"/>
        <v>300</v>
      </c>
      <c r="S519" s="328">
        <v>85.516800000000003</v>
      </c>
      <c r="T519" s="329">
        <f>R519*S519</f>
        <v>25655.040000000001</v>
      </c>
      <c r="U519" s="328">
        <v>46.448999999999998</v>
      </c>
      <c r="V519" s="329">
        <f>R519*U519</f>
        <v>13934.699999999999</v>
      </c>
      <c r="W519" s="329">
        <f>T519+V519</f>
        <v>39589.74</v>
      </c>
      <c r="X519" s="464"/>
    </row>
    <row r="520" spans="1:24" x14ac:dyDescent="0.25">
      <c r="A520" s="175" t="s">
        <v>968</v>
      </c>
      <c r="B520" s="122" t="s">
        <v>961</v>
      </c>
      <c r="C520" s="181" t="s">
        <v>19</v>
      </c>
      <c r="D520" s="140">
        <v>300</v>
      </c>
      <c r="E520" s="40">
        <v>389.37130000000002</v>
      </c>
      <c r="F520" s="35">
        <f>D520*E520</f>
        <v>116811.39</v>
      </c>
      <c r="G520" s="40">
        <v>491.53000000000003</v>
      </c>
      <c r="H520" s="35">
        <f>D520*G520</f>
        <v>147459</v>
      </c>
      <c r="I520" s="35">
        <f>F520+H520</f>
        <v>264270.39</v>
      </c>
      <c r="J520" s="452"/>
      <c r="K520" s="374"/>
      <c r="L520" s="328">
        <v>389.37130000000002</v>
      </c>
      <c r="M520" s="329">
        <f>K520*L520</f>
        <v>0</v>
      </c>
      <c r="N520" s="328">
        <v>491.53000000000003</v>
      </c>
      <c r="O520" s="329">
        <f>K520*N520</f>
        <v>0</v>
      </c>
      <c r="P520" s="329">
        <f>M520+O520</f>
        <v>0</v>
      </c>
      <c r="Q520" s="484"/>
      <c r="R520" s="327">
        <f t="shared" si="182"/>
        <v>300</v>
      </c>
      <c r="S520" s="328">
        <v>389.37130000000002</v>
      </c>
      <c r="T520" s="329">
        <f>R520*S520</f>
        <v>116811.39</v>
      </c>
      <c r="U520" s="328">
        <v>491.53000000000003</v>
      </c>
      <c r="V520" s="329">
        <f>R520*U520</f>
        <v>147459</v>
      </c>
      <c r="W520" s="329">
        <f>T520+V520</f>
        <v>264270.39</v>
      </c>
      <c r="X520" s="464"/>
    </row>
    <row r="521" spans="1:24" x14ac:dyDescent="0.25">
      <c r="A521" s="177" t="s">
        <v>969</v>
      </c>
      <c r="B521" s="182" t="s">
        <v>13</v>
      </c>
      <c r="C521" s="183"/>
      <c r="D521" s="43"/>
      <c r="E521" s="44"/>
      <c r="F521" s="143">
        <f>SUM(F522:F535)</f>
        <v>1821276.625</v>
      </c>
      <c r="G521" s="180"/>
      <c r="H521" s="143">
        <f>SUM(H522:H535)</f>
        <v>0</v>
      </c>
      <c r="I521" s="143">
        <f>SUM(I522:I535)</f>
        <v>1821276.625</v>
      </c>
      <c r="J521" s="448"/>
      <c r="K521" s="330"/>
      <c r="L521" s="331"/>
      <c r="M521" s="375">
        <f>SUM(M522:M535)</f>
        <v>0</v>
      </c>
      <c r="N521" s="387"/>
      <c r="O521" s="375">
        <f>SUM(O522:O535)</f>
        <v>0</v>
      </c>
      <c r="P521" s="375">
        <f>SUM(P522:P535)</f>
        <v>0</v>
      </c>
      <c r="Q521" s="480"/>
      <c r="R521" s="327">
        <f t="shared" si="182"/>
        <v>0</v>
      </c>
      <c r="S521" s="331"/>
      <c r="T521" s="375">
        <f>SUM(T522:T535)</f>
        <v>1821276.625</v>
      </c>
      <c r="U521" s="387"/>
      <c r="V521" s="375">
        <f>SUM(V522:V535)</f>
        <v>0</v>
      </c>
      <c r="W521" s="375">
        <f>SUM(W522:W535)</f>
        <v>1821276.625</v>
      </c>
      <c r="X521" s="464"/>
    </row>
    <row r="522" spans="1:24" x14ac:dyDescent="0.25">
      <c r="A522" s="175" t="s">
        <v>970</v>
      </c>
      <c r="B522" s="184" t="s">
        <v>971</v>
      </c>
      <c r="C522" s="181" t="s">
        <v>170</v>
      </c>
      <c r="D522" s="140">
        <v>14</v>
      </c>
      <c r="E522" s="40">
        <v>8141.5321000000004</v>
      </c>
      <c r="F522" s="35">
        <f t="shared" ref="F522:F535" si="198">D522*E522</f>
        <v>113981.44940000001</v>
      </c>
      <c r="G522" s="40">
        <v>0</v>
      </c>
      <c r="H522" s="35">
        <f t="shared" ref="H522:H535" si="199">D522*G522</f>
        <v>0</v>
      </c>
      <c r="I522" s="35">
        <f t="shared" ref="I522:I535" si="200">F522+H522</f>
        <v>113981.44940000001</v>
      </c>
      <c r="J522" s="452"/>
      <c r="K522" s="374"/>
      <c r="L522" s="328">
        <v>8141.5321000000004</v>
      </c>
      <c r="M522" s="329">
        <f t="shared" ref="M522:M535" si="201">K522*L522</f>
        <v>0</v>
      </c>
      <c r="N522" s="328">
        <v>0</v>
      </c>
      <c r="O522" s="329">
        <f t="shared" ref="O522:O535" si="202">K522*N522</f>
        <v>0</v>
      </c>
      <c r="P522" s="329">
        <f t="shared" ref="P522:P535" si="203">M522+O522</f>
        <v>0</v>
      </c>
      <c r="Q522" s="484"/>
      <c r="R522" s="327">
        <f t="shared" si="182"/>
        <v>14</v>
      </c>
      <c r="S522" s="328">
        <v>8141.5321000000004</v>
      </c>
      <c r="T522" s="329">
        <f t="shared" ref="T522:T535" si="204">R522*S522</f>
        <v>113981.44940000001</v>
      </c>
      <c r="U522" s="328">
        <v>0</v>
      </c>
      <c r="V522" s="329">
        <f t="shared" ref="V522:V535" si="205">R522*U522</f>
        <v>0</v>
      </c>
      <c r="W522" s="329">
        <f t="shared" ref="W522:W535" si="206">T522+V522</f>
        <v>113981.44940000001</v>
      </c>
      <c r="X522" s="464"/>
    </row>
    <row r="523" spans="1:24" x14ac:dyDescent="0.25">
      <c r="A523" s="175" t="s">
        <v>972</v>
      </c>
      <c r="B523" s="185" t="s">
        <v>973</v>
      </c>
      <c r="C523" s="181" t="s">
        <v>406</v>
      </c>
      <c r="D523" s="140">
        <v>192</v>
      </c>
      <c r="E523" s="40">
        <v>506.24950000000001</v>
      </c>
      <c r="F523" s="35">
        <f t="shared" si="198"/>
        <v>97199.90400000001</v>
      </c>
      <c r="G523" s="40">
        <v>0</v>
      </c>
      <c r="H523" s="35">
        <f t="shared" si="199"/>
        <v>0</v>
      </c>
      <c r="I523" s="35">
        <f t="shared" si="200"/>
        <v>97199.90400000001</v>
      </c>
      <c r="J523" s="452"/>
      <c r="K523" s="374"/>
      <c r="L523" s="328">
        <v>506.24950000000001</v>
      </c>
      <c r="M523" s="329">
        <f t="shared" si="201"/>
        <v>0</v>
      </c>
      <c r="N523" s="328">
        <v>0</v>
      </c>
      <c r="O523" s="329">
        <f t="shared" si="202"/>
        <v>0</v>
      </c>
      <c r="P523" s="329">
        <f t="shared" si="203"/>
        <v>0</v>
      </c>
      <c r="Q523" s="484"/>
      <c r="R523" s="327">
        <f t="shared" si="182"/>
        <v>192</v>
      </c>
      <c r="S523" s="328">
        <v>506.24950000000001</v>
      </c>
      <c r="T523" s="329">
        <f t="shared" si="204"/>
        <v>97199.90400000001</v>
      </c>
      <c r="U523" s="328">
        <v>0</v>
      </c>
      <c r="V523" s="329">
        <f t="shared" si="205"/>
        <v>0</v>
      </c>
      <c r="W523" s="329">
        <f t="shared" si="206"/>
        <v>97199.90400000001</v>
      </c>
      <c r="X523" s="464"/>
    </row>
    <row r="524" spans="1:24" x14ac:dyDescent="0.25">
      <c r="A524" s="175" t="s">
        <v>974</v>
      </c>
      <c r="B524" s="186" t="s">
        <v>975</v>
      </c>
      <c r="C524" s="181" t="s">
        <v>406</v>
      </c>
      <c r="D524" s="140">
        <v>40.799999999999997</v>
      </c>
      <c r="E524" s="40">
        <v>506.24950000000001</v>
      </c>
      <c r="F524" s="35">
        <f t="shared" si="198"/>
        <v>20654.979599999999</v>
      </c>
      <c r="G524" s="40">
        <v>0</v>
      </c>
      <c r="H524" s="35">
        <f t="shared" si="199"/>
        <v>0</v>
      </c>
      <c r="I524" s="35">
        <f t="shared" si="200"/>
        <v>20654.979599999999</v>
      </c>
      <c r="J524" s="452"/>
      <c r="K524" s="374"/>
      <c r="L524" s="328">
        <v>506.24950000000001</v>
      </c>
      <c r="M524" s="329">
        <f t="shared" si="201"/>
        <v>0</v>
      </c>
      <c r="N524" s="328">
        <v>0</v>
      </c>
      <c r="O524" s="329">
        <f t="shared" si="202"/>
        <v>0</v>
      </c>
      <c r="P524" s="329">
        <f t="shared" si="203"/>
        <v>0</v>
      </c>
      <c r="Q524" s="484"/>
      <c r="R524" s="327">
        <f t="shared" si="182"/>
        <v>40.799999999999997</v>
      </c>
      <c r="S524" s="328">
        <v>506.24950000000001</v>
      </c>
      <c r="T524" s="329">
        <f t="shared" si="204"/>
        <v>20654.979599999999</v>
      </c>
      <c r="U524" s="328">
        <v>0</v>
      </c>
      <c r="V524" s="329">
        <f t="shared" si="205"/>
        <v>0</v>
      </c>
      <c r="W524" s="329">
        <f t="shared" si="206"/>
        <v>20654.979599999999</v>
      </c>
      <c r="X524" s="464"/>
    </row>
    <row r="525" spans="1:24" x14ac:dyDescent="0.25">
      <c r="A525" s="175" t="s">
        <v>976</v>
      </c>
      <c r="B525" s="186" t="s">
        <v>977</v>
      </c>
      <c r="C525" s="181" t="s">
        <v>170</v>
      </c>
      <c r="D525" s="187">
        <v>8</v>
      </c>
      <c r="E525" s="40">
        <v>1042.6945000000001</v>
      </c>
      <c r="F525" s="35">
        <f t="shared" si="198"/>
        <v>8341.5560000000005</v>
      </c>
      <c r="G525" s="40">
        <v>0</v>
      </c>
      <c r="H525" s="35">
        <f t="shared" si="199"/>
        <v>0</v>
      </c>
      <c r="I525" s="35">
        <f t="shared" si="200"/>
        <v>8341.5560000000005</v>
      </c>
      <c r="J525" s="454"/>
      <c r="K525" s="388"/>
      <c r="L525" s="328">
        <v>1042.6945000000001</v>
      </c>
      <c r="M525" s="329">
        <f t="shared" si="201"/>
        <v>0</v>
      </c>
      <c r="N525" s="328">
        <v>0</v>
      </c>
      <c r="O525" s="329">
        <f t="shared" si="202"/>
        <v>0</v>
      </c>
      <c r="P525" s="329">
        <f t="shared" si="203"/>
        <v>0</v>
      </c>
      <c r="Q525" s="486"/>
      <c r="R525" s="327">
        <f t="shared" ref="R525:R588" si="207">D525-K525</f>
        <v>8</v>
      </c>
      <c r="S525" s="328">
        <v>1042.6945000000001</v>
      </c>
      <c r="T525" s="329">
        <f t="shared" si="204"/>
        <v>8341.5560000000005</v>
      </c>
      <c r="U525" s="328">
        <v>0</v>
      </c>
      <c r="V525" s="329">
        <f t="shared" si="205"/>
        <v>0</v>
      </c>
      <c r="W525" s="329">
        <f t="shared" si="206"/>
        <v>8341.5560000000005</v>
      </c>
      <c r="X525" s="464"/>
    </row>
    <row r="526" spans="1:24" x14ac:dyDescent="0.25">
      <c r="A526" s="175" t="s">
        <v>978</v>
      </c>
      <c r="B526" s="186" t="s">
        <v>979</v>
      </c>
      <c r="C526" s="181" t="s">
        <v>170</v>
      </c>
      <c r="D526" s="187">
        <v>8</v>
      </c>
      <c r="E526" s="40">
        <v>1427.2057000000002</v>
      </c>
      <c r="F526" s="35">
        <f t="shared" si="198"/>
        <v>11417.645600000002</v>
      </c>
      <c r="G526" s="40">
        <v>0</v>
      </c>
      <c r="H526" s="35">
        <f t="shared" si="199"/>
        <v>0</v>
      </c>
      <c r="I526" s="35">
        <f t="shared" si="200"/>
        <v>11417.645600000002</v>
      </c>
      <c r="J526" s="454"/>
      <c r="K526" s="388"/>
      <c r="L526" s="328">
        <v>1427.2057000000002</v>
      </c>
      <c r="M526" s="329">
        <f t="shared" si="201"/>
        <v>0</v>
      </c>
      <c r="N526" s="328">
        <v>0</v>
      </c>
      <c r="O526" s="329">
        <f t="shared" si="202"/>
        <v>0</v>
      </c>
      <c r="P526" s="329">
        <f t="shared" si="203"/>
        <v>0</v>
      </c>
      <c r="Q526" s="486"/>
      <c r="R526" s="327">
        <f t="shared" si="207"/>
        <v>8</v>
      </c>
      <c r="S526" s="328">
        <v>1427.2057000000002</v>
      </c>
      <c r="T526" s="329">
        <f t="shared" si="204"/>
        <v>11417.645600000002</v>
      </c>
      <c r="U526" s="328">
        <v>0</v>
      </c>
      <c r="V526" s="329">
        <f t="shared" si="205"/>
        <v>0</v>
      </c>
      <c r="W526" s="329">
        <f t="shared" si="206"/>
        <v>11417.645600000002</v>
      </c>
      <c r="X526" s="464"/>
    </row>
    <row r="527" spans="1:24" x14ac:dyDescent="0.25">
      <c r="A527" s="175" t="s">
        <v>980</v>
      </c>
      <c r="B527" s="186" t="s">
        <v>981</v>
      </c>
      <c r="C527" s="181" t="s">
        <v>170</v>
      </c>
      <c r="D527" s="187">
        <v>14</v>
      </c>
      <c r="E527" s="40">
        <v>1042.6945000000001</v>
      </c>
      <c r="F527" s="35">
        <f t="shared" si="198"/>
        <v>14597.723000000002</v>
      </c>
      <c r="G527" s="40">
        <v>0</v>
      </c>
      <c r="H527" s="35">
        <f t="shared" si="199"/>
        <v>0</v>
      </c>
      <c r="I527" s="35">
        <f t="shared" si="200"/>
        <v>14597.723000000002</v>
      </c>
      <c r="J527" s="454"/>
      <c r="K527" s="388"/>
      <c r="L527" s="328">
        <v>1042.6945000000001</v>
      </c>
      <c r="M527" s="329">
        <f t="shared" si="201"/>
        <v>0</v>
      </c>
      <c r="N527" s="328">
        <v>0</v>
      </c>
      <c r="O527" s="329">
        <f t="shared" si="202"/>
        <v>0</v>
      </c>
      <c r="P527" s="329">
        <f t="shared" si="203"/>
        <v>0</v>
      </c>
      <c r="Q527" s="486"/>
      <c r="R527" s="327">
        <f t="shared" si="207"/>
        <v>14</v>
      </c>
      <c r="S527" s="328">
        <v>1042.6945000000001</v>
      </c>
      <c r="T527" s="329">
        <f t="shared" si="204"/>
        <v>14597.723000000002</v>
      </c>
      <c r="U527" s="328">
        <v>0</v>
      </c>
      <c r="V527" s="329">
        <f t="shared" si="205"/>
        <v>0</v>
      </c>
      <c r="W527" s="329">
        <f t="shared" si="206"/>
        <v>14597.723000000002</v>
      </c>
      <c r="X527" s="464"/>
    </row>
    <row r="528" spans="1:24" x14ac:dyDescent="0.25">
      <c r="A528" s="175" t="s">
        <v>982</v>
      </c>
      <c r="B528" s="186" t="s">
        <v>983</v>
      </c>
      <c r="C528" s="181" t="s">
        <v>170</v>
      </c>
      <c r="D528" s="140">
        <v>3</v>
      </c>
      <c r="E528" s="40">
        <v>188115.26640000002</v>
      </c>
      <c r="F528" s="35">
        <f t="shared" si="198"/>
        <v>564345.79920000001</v>
      </c>
      <c r="G528" s="40">
        <v>0</v>
      </c>
      <c r="H528" s="35">
        <f t="shared" si="199"/>
        <v>0</v>
      </c>
      <c r="I528" s="35">
        <f t="shared" si="200"/>
        <v>564345.79920000001</v>
      </c>
      <c r="J528" s="452"/>
      <c r="K528" s="374"/>
      <c r="L528" s="328">
        <v>188115.26640000002</v>
      </c>
      <c r="M528" s="329">
        <f t="shared" si="201"/>
        <v>0</v>
      </c>
      <c r="N528" s="328">
        <v>0</v>
      </c>
      <c r="O528" s="329">
        <f t="shared" si="202"/>
        <v>0</v>
      </c>
      <c r="P528" s="329">
        <f t="shared" si="203"/>
        <v>0</v>
      </c>
      <c r="Q528" s="484"/>
      <c r="R528" s="327">
        <f t="shared" si="207"/>
        <v>3</v>
      </c>
      <c r="S528" s="328">
        <v>188115.26640000002</v>
      </c>
      <c r="T528" s="329">
        <f t="shared" si="204"/>
        <v>564345.79920000001</v>
      </c>
      <c r="U528" s="328">
        <v>0</v>
      </c>
      <c r="V528" s="329">
        <f t="shared" si="205"/>
        <v>0</v>
      </c>
      <c r="W528" s="329">
        <f t="shared" si="206"/>
        <v>564345.79920000001</v>
      </c>
      <c r="X528" s="464"/>
    </row>
    <row r="529" spans="1:24" x14ac:dyDescent="0.25">
      <c r="A529" s="175" t="s">
        <v>984</v>
      </c>
      <c r="B529" s="186" t="s">
        <v>985</v>
      </c>
      <c r="C529" s="181" t="s">
        <v>170</v>
      </c>
      <c r="D529" s="187">
        <v>16</v>
      </c>
      <c r="E529" s="40">
        <v>12890.740600000001</v>
      </c>
      <c r="F529" s="35">
        <f t="shared" si="198"/>
        <v>206251.84960000002</v>
      </c>
      <c r="G529" s="40">
        <v>0</v>
      </c>
      <c r="H529" s="35">
        <f t="shared" si="199"/>
        <v>0</v>
      </c>
      <c r="I529" s="35">
        <f t="shared" si="200"/>
        <v>206251.84960000002</v>
      </c>
      <c r="J529" s="454"/>
      <c r="K529" s="388"/>
      <c r="L529" s="328">
        <v>12890.740600000001</v>
      </c>
      <c r="M529" s="329">
        <f t="shared" si="201"/>
        <v>0</v>
      </c>
      <c r="N529" s="328">
        <v>0</v>
      </c>
      <c r="O529" s="329">
        <f t="shared" si="202"/>
        <v>0</v>
      </c>
      <c r="P529" s="329">
        <f t="shared" si="203"/>
        <v>0</v>
      </c>
      <c r="Q529" s="486"/>
      <c r="R529" s="327">
        <f t="shared" si="207"/>
        <v>16</v>
      </c>
      <c r="S529" s="328">
        <v>12890.740600000001</v>
      </c>
      <c r="T529" s="329">
        <f t="shared" si="204"/>
        <v>206251.84960000002</v>
      </c>
      <c r="U529" s="328">
        <v>0</v>
      </c>
      <c r="V529" s="329">
        <f t="shared" si="205"/>
        <v>0</v>
      </c>
      <c r="W529" s="329">
        <f t="shared" si="206"/>
        <v>206251.84960000002</v>
      </c>
      <c r="X529" s="464"/>
    </row>
    <row r="530" spans="1:24" x14ac:dyDescent="0.25">
      <c r="A530" s="175" t="s">
        <v>986</v>
      </c>
      <c r="B530" s="186" t="s">
        <v>987</v>
      </c>
      <c r="C530" s="181" t="s">
        <v>406</v>
      </c>
      <c r="D530" s="187">
        <v>150</v>
      </c>
      <c r="E530" s="40">
        <v>3501.4204000000004</v>
      </c>
      <c r="F530" s="35">
        <f t="shared" si="198"/>
        <v>525213.06000000006</v>
      </c>
      <c r="G530" s="40">
        <v>0</v>
      </c>
      <c r="H530" s="35">
        <f t="shared" si="199"/>
        <v>0</v>
      </c>
      <c r="I530" s="35">
        <f t="shared" si="200"/>
        <v>525213.06000000006</v>
      </c>
      <c r="J530" s="454"/>
      <c r="K530" s="388"/>
      <c r="L530" s="328">
        <v>3501.4204000000004</v>
      </c>
      <c r="M530" s="329">
        <f t="shared" si="201"/>
        <v>0</v>
      </c>
      <c r="N530" s="328">
        <v>0</v>
      </c>
      <c r="O530" s="329">
        <f t="shared" si="202"/>
        <v>0</v>
      </c>
      <c r="P530" s="329">
        <f t="shared" si="203"/>
        <v>0</v>
      </c>
      <c r="Q530" s="486"/>
      <c r="R530" s="327">
        <f t="shared" si="207"/>
        <v>150</v>
      </c>
      <c r="S530" s="328">
        <v>3501.4204000000004</v>
      </c>
      <c r="T530" s="329">
        <f t="shared" si="204"/>
        <v>525213.06000000006</v>
      </c>
      <c r="U530" s="328">
        <v>0</v>
      </c>
      <c r="V530" s="329">
        <f t="shared" si="205"/>
        <v>0</v>
      </c>
      <c r="W530" s="329">
        <f t="shared" si="206"/>
        <v>525213.06000000006</v>
      </c>
      <c r="X530" s="464"/>
    </row>
    <row r="531" spans="1:24" ht="28.5" x14ac:dyDescent="0.25">
      <c r="A531" s="175" t="s">
        <v>988</v>
      </c>
      <c r="B531" s="122" t="s">
        <v>989</v>
      </c>
      <c r="C531" s="135" t="s">
        <v>170</v>
      </c>
      <c r="D531" s="39">
        <v>2</v>
      </c>
      <c r="E531" s="40">
        <v>20484.7189</v>
      </c>
      <c r="F531" s="35">
        <f t="shared" si="198"/>
        <v>40969.4378</v>
      </c>
      <c r="G531" s="40">
        <v>0</v>
      </c>
      <c r="H531" s="35">
        <f t="shared" si="199"/>
        <v>0</v>
      </c>
      <c r="I531" s="35">
        <f t="shared" si="200"/>
        <v>40969.4378</v>
      </c>
      <c r="J531" s="441"/>
      <c r="K531" s="327"/>
      <c r="L531" s="328">
        <v>20484.7189</v>
      </c>
      <c r="M531" s="329">
        <f t="shared" si="201"/>
        <v>0</v>
      </c>
      <c r="N531" s="328">
        <v>0</v>
      </c>
      <c r="O531" s="329">
        <f t="shared" si="202"/>
        <v>0</v>
      </c>
      <c r="P531" s="329">
        <f t="shared" si="203"/>
        <v>0</v>
      </c>
      <c r="Q531" s="473"/>
      <c r="R531" s="327">
        <f t="shared" si="207"/>
        <v>2</v>
      </c>
      <c r="S531" s="328">
        <v>20484.7189</v>
      </c>
      <c r="T531" s="329">
        <f t="shared" si="204"/>
        <v>40969.4378</v>
      </c>
      <c r="U531" s="328">
        <v>0</v>
      </c>
      <c r="V531" s="329">
        <f t="shared" si="205"/>
        <v>0</v>
      </c>
      <c r="W531" s="329">
        <f t="shared" si="206"/>
        <v>40969.4378</v>
      </c>
      <c r="X531" s="464"/>
    </row>
    <row r="532" spans="1:24" x14ac:dyDescent="0.25">
      <c r="A532" s="175" t="s">
        <v>990</v>
      </c>
      <c r="B532" s="122" t="s">
        <v>991</v>
      </c>
      <c r="C532" s="135" t="s">
        <v>170</v>
      </c>
      <c r="D532" s="39">
        <v>6</v>
      </c>
      <c r="E532" s="40">
        <v>8440.4086000000007</v>
      </c>
      <c r="F532" s="35">
        <f t="shared" si="198"/>
        <v>50642.4516</v>
      </c>
      <c r="G532" s="40">
        <v>0</v>
      </c>
      <c r="H532" s="35">
        <f t="shared" si="199"/>
        <v>0</v>
      </c>
      <c r="I532" s="35">
        <f t="shared" si="200"/>
        <v>50642.4516</v>
      </c>
      <c r="J532" s="441"/>
      <c r="K532" s="327"/>
      <c r="L532" s="328">
        <v>8440.4086000000007</v>
      </c>
      <c r="M532" s="329">
        <f t="shared" si="201"/>
        <v>0</v>
      </c>
      <c r="N532" s="328">
        <v>0</v>
      </c>
      <c r="O532" s="329">
        <f t="shared" si="202"/>
        <v>0</v>
      </c>
      <c r="P532" s="329">
        <f t="shared" si="203"/>
        <v>0</v>
      </c>
      <c r="Q532" s="473"/>
      <c r="R532" s="327">
        <f t="shared" si="207"/>
        <v>6</v>
      </c>
      <c r="S532" s="328">
        <v>8440.4086000000007</v>
      </c>
      <c r="T532" s="329">
        <f t="shared" si="204"/>
        <v>50642.4516</v>
      </c>
      <c r="U532" s="328">
        <v>0</v>
      </c>
      <c r="V532" s="329">
        <f t="shared" si="205"/>
        <v>0</v>
      </c>
      <c r="W532" s="329">
        <f t="shared" si="206"/>
        <v>50642.4516</v>
      </c>
      <c r="X532" s="464"/>
    </row>
    <row r="533" spans="1:24" ht="28.5" x14ac:dyDescent="0.25">
      <c r="A533" s="175" t="s">
        <v>992</v>
      </c>
      <c r="B533" s="122" t="s">
        <v>993</v>
      </c>
      <c r="C533" s="135" t="s">
        <v>170</v>
      </c>
      <c r="D533" s="39">
        <v>4</v>
      </c>
      <c r="E533" s="40">
        <v>23517.120000000003</v>
      </c>
      <c r="F533" s="35">
        <f t="shared" si="198"/>
        <v>94068.48000000001</v>
      </c>
      <c r="G533" s="40">
        <v>0</v>
      </c>
      <c r="H533" s="35">
        <f t="shared" si="199"/>
        <v>0</v>
      </c>
      <c r="I533" s="35">
        <f t="shared" si="200"/>
        <v>94068.48000000001</v>
      </c>
      <c r="J533" s="441"/>
      <c r="K533" s="327"/>
      <c r="L533" s="328">
        <v>23517.120000000003</v>
      </c>
      <c r="M533" s="329">
        <f t="shared" si="201"/>
        <v>0</v>
      </c>
      <c r="N533" s="328">
        <v>0</v>
      </c>
      <c r="O533" s="329">
        <f t="shared" si="202"/>
        <v>0</v>
      </c>
      <c r="P533" s="329">
        <f t="shared" si="203"/>
        <v>0</v>
      </c>
      <c r="Q533" s="473"/>
      <c r="R533" s="327">
        <f t="shared" si="207"/>
        <v>4</v>
      </c>
      <c r="S533" s="328">
        <v>23517.120000000003</v>
      </c>
      <c r="T533" s="329">
        <f t="shared" si="204"/>
        <v>94068.48000000001</v>
      </c>
      <c r="U533" s="328">
        <v>0</v>
      </c>
      <c r="V533" s="329">
        <f t="shared" si="205"/>
        <v>0</v>
      </c>
      <c r="W533" s="329">
        <f t="shared" si="206"/>
        <v>94068.48000000001</v>
      </c>
      <c r="X533" s="464"/>
    </row>
    <row r="534" spans="1:24" ht="28.5" x14ac:dyDescent="0.25">
      <c r="A534" s="175" t="s">
        <v>994</v>
      </c>
      <c r="B534" s="186" t="s">
        <v>995</v>
      </c>
      <c r="C534" s="181" t="s">
        <v>170</v>
      </c>
      <c r="D534" s="187">
        <v>2</v>
      </c>
      <c r="E534" s="40">
        <v>24930.61</v>
      </c>
      <c r="F534" s="35">
        <f t="shared" si="198"/>
        <v>49861.22</v>
      </c>
      <c r="G534" s="40">
        <v>0</v>
      </c>
      <c r="H534" s="35">
        <f t="shared" si="199"/>
        <v>0</v>
      </c>
      <c r="I534" s="35">
        <f t="shared" si="200"/>
        <v>49861.22</v>
      </c>
      <c r="J534" s="454"/>
      <c r="K534" s="388"/>
      <c r="L534" s="328">
        <v>24930.61</v>
      </c>
      <c r="M534" s="329">
        <f t="shared" si="201"/>
        <v>0</v>
      </c>
      <c r="N534" s="328">
        <v>0</v>
      </c>
      <c r="O534" s="329">
        <f t="shared" si="202"/>
        <v>0</v>
      </c>
      <c r="P534" s="329">
        <f t="shared" si="203"/>
        <v>0</v>
      </c>
      <c r="Q534" s="486"/>
      <c r="R534" s="327">
        <f t="shared" si="207"/>
        <v>2</v>
      </c>
      <c r="S534" s="328">
        <v>24930.61</v>
      </c>
      <c r="T534" s="329">
        <f t="shared" si="204"/>
        <v>49861.22</v>
      </c>
      <c r="U534" s="328">
        <v>0</v>
      </c>
      <c r="V534" s="329">
        <f t="shared" si="205"/>
        <v>0</v>
      </c>
      <c r="W534" s="329">
        <f t="shared" si="206"/>
        <v>49861.22</v>
      </c>
      <c r="X534" s="464"/>
    </row>
    <row r="535" spans="1:24" x14ac:dyDescent="0.25">
      <c r="A535" s="175" t="s">
        <v>996</v>
      </c>
      <c r="B535" s="186" t="s">
        <v>997</v>
      </c>
      <c r="C535" s="181" t="s">
        <v>170</v>
      </c>
      <c r="D535" s="187">
        <v>4</v>
      </c>
      <c r="E535" s="40">
        <v>5932.7673000000004</v>
      </c>
      <c r="F535" s="35">
        <f t="shared" si="198"/>
        <v>23731.069200000002</v>
      </c>
      <c r="G535" s="40">
        <v>0</v>
      </c>
      <c r="H535" s="35">
        <f t="shared" si="199"/>
        <v>0</v>
      </c>
      <c r="I535" s="35">
        <f t="shared" si="200"/>
        <v>23731.069200000002</v>
      </c>
      <c r="J535" s="454"/>
      <c r="K535" s="388"/>
      <c r="L535" s="328">
        <v>5932.7673000000004</v>
      </c>
      <c r="M535" s="329">
        <f t="shared" si="201"/>
        <v>0</v>
      </c>
      <c r="N535" s="328">
        <v>0</v>
      </c>
      <c r="O535" s="329">
        <f t="shared" si="202"/>
        <v>0</v>
      </c>
      <c r="P535" s="329">
        <f t="shared" si="203"/>
        <v>0</v>
      </c>
      <c r="Q535" s="486"/>
      <c r="R535" s="327">
        <f t="shared" si="207"/>
        <v>4</v>
      </c>
      <c r="S535" s="328">
        <v>5932.7673000000004</v>
      </c>
      <c r="T535" s="329">
        <f t="shared" si="204"/>
        <v>23731.069200000002</v>
      </c>
      <c r="U535" s="328">
        <v>0</v>
      </c>
      <c r="V535" s="329">
        <f t="shared" si="205"/>
        <v>0</v>
      </c>
      <c r="W535" s="329">
        <f t="shared" si="206"/>
        <v>23731.069200000002</v>
      </c>
      <c r="X535" s="464"/>
    </row>
    <row r="536" spans="1:24" x14ac:dyDescent="0.25">
      <c r="A536" s="177" t="s">
        <v>998</v>
      </c>
      <c r="B536" s="47" t="s">
        <v>999</v>
      </c>
      <c r="C536" s="183"/>
      <c r="D536" s="43"/>
      <c r="E536" s="40"/>
      <c r="F536" s="143">
        <f>SUM(F537:F539)</f>
        <v>161647.76440000001</v>
      </c>
      <c r="G536" s="40"/>
      <c r="H536" s="143">
        <f>SUM(H537:H539)</f>
        <v>141960</v>
      </c>
      <c r="I536" s="143">
        <f>SUM(I537:I539)</f>
        <v>303607.76439999999</v>
      </c>
      <c r="J536" s="448"/>
      <c r="K536" s="330"/>
      <c r="L536" s="328"/>
      <c r="M536" s="375">
        <f>SUM(M537:M539)</f>
        <v>0</v>
      </c>
      <c r="N536" s="328"/>
      <c r="O536" s="375">
        <f>SUM(O537:O539)</f>
        <v>0</v>
      </c>
      <c r="P536" s="375">
        <f>SUM(P537:P539)</f>
        <v>0</v>
      </c>
      <c r="Q536" s="480"/>
      <c r="R536" s="327">
        <f t="shared" si="207"/>
        <v>0</v>
      </c>
      <c r="S536" s="328"/>
      <c r="T536" s="375">
        <f>SUM(T537:T539)</f>
        <v>161647.76440000001</v>
      </c>
      <c r="U536" s="328"/>
      <c r="V536" s="375">
        <f>SUM(V537:V539)</f>
        <v>141960</v>
      </c>
      <c r="W536" s="375">
        <f>SUM(W537:W539)</f>
        <v>303607.76439999999</v>
      </c>
      <c r="X536" s="464"/>
    </row>
    <row r="537" spans="1:24" x14ac:dyDescent="0.25">
      <c r="A537" s="175" t="s">
        <v>1000</v>
      </c>
      <c r="B537" s="122" t="s">
        <v>1001</v>
      </c>
      <c r="C537" s="181" t="s">
        <v>170</v>
      </c>
      <c r="D537" s="140">
        <v>2</v>
      </c>
      <c r="E537" s="40">
        <v>18622.475299999998</v>
      </c>
      <c r="F537" s="35">
        <f>D537*E537</f>
        <v>37244.950599999996</v>
      </c>
      <c r="G537" s="40">
        <v>0</v>
      </c>
      <c r="H537" s="35">
        <f>D537*G537</f>
        <v>0</v>
      </c>
      <c r="I537" s="35">
        <f>F537+H537</f>
        <v>37244.950599999996</v>
      </c>
      <c r="J537" s="452"/>
      <c r="K537" s="374"/>
      <c r="L537" s="328">
        <v>18622.475299999998</v>
      </c>
      <c r="M537" s="329">
        <f>K537*L537</f>
        <v>0</v>
      </c>
      <c r="N537" s="328">
        <v>0</v>
      </c>
      <c r="O537" s="329">
        <f>K537*N537</f>
        <v>0</v>
      </c>
      <c r="P537" s="329">
        <f>M537+O537</f>
        <v>0</v>
      </c>
      <c r="Q537" s="484"/>
      <c r="R537" s="327">
        <f t="shared" si="207"/>
        <v>2</v>
      </c>
      <c r="S537" s="328">
        <v>18622.475299999998</v>
      </c>
      <c r="T537" s="329">
        <f>R537*S537</f>
        <v>37244.950599999996</v>
      </c>
      <c r="U537" s="328">
        <v>0</v>
      </c>
      <c r="V537" s="329">
        <f>R537*U537</f>
        <v>0</v>
      </c>
      <c r="W537" s="329">
        <f>T537+V537</f>
        <v>37244.950599999996</v>
      </c>
      <c r="X537" s="464"/>
    </row>
    <row r="538" spans="1:24" x14ac:dyDescent="0.25">
      <c r="A538" s="175" t="s">
        <v>1002</v>
      </c>
      <c r="B538" s="188" t="s">
        <v>991</v>
      </c>
      <c r="C538" s="181" t="s">
        <v>170</v>
      </c>
      <c r="D538" s="187">
        <v>6</v>
      </c>
      <c r="E538" s="40">
        <v>7673.1023000000005</v>
      </c>
      <c r="F538" s="35">
        <f>D538*E538</f>
        <v>46038.613800000006</v>
      </c>
      <c r="G538" s="40">
        <v>0</v>
      </c>
      <c r="H538" s="35">
        <f>D538*G538</f>
        <v>0</v>
      </c>
      <c r="I538" s="35">
        <f>F538+H538</f>
        <v>46038.613800000006</v>
      </c>
      <c r="J538" s="454"/>
      <c r="K538" s="388"/>
      <c r="L538" s="328">
        <v>7673.1023000000005</v>
      </c>
      <c r="M538" s="329">
        <f>K538*L538</f>
        <v>0</v>
      </c>
      <c r="N538" s="328">
        <v>0</v>
      </c>
      <c r="O538" s="329">
        <f>K538*N538</f>
        <v>0</v>
      </c>
      <c r="P538" s="329">
        <f>M538+O538</f>
        <v>0</v>
      </c>
      <c r="Q538" s="486"/>
      <c r="R538" s="327">
        <f t="shared" si="207"/>
        <v>6</v>
      </c>
      <c r="S538" s="328">
        <v>7673.1023000000005</v>
      </c>
      <c r="T538" s="329">
        <f>R538*S538</f>
        <v>46038.613800000006</v>
      </c>
      <c r="U538" s="328">
        <v>0</v>
      </c>
      <c r="V538" s="329">
        <f>R538*U538</f>
        <v>0</v>
      </c>
      <c r="W538" s="329">
        <f>T538+V538</f>
        <v>46038.613800000006</v>
      </c>
      <c r="X538" s="464"/>
    </row>
    <row r="539" spans="1:24" ht="42.75" x14ac:dyDescent="0.25">
      <c r="A539" s="189" t="s">
        <v>1003</v>
      </c>
      <c r="B539" s="186" t="s">
        <v>1004</v>
      </c>
      <c r="C539" s="181" t="s">
        <v>170</v>
      </c>
      <c r="D539" s="187">
        <v>6</v>
      </c>
      <c r="E539" s="40">
        <v>13060.7</v>
      </c>
      <c r="F539" s="35">
        <f>D539*E539</f>
        <v>78364.200000000012</v>
      </c>
      <c r="G539" s="40">
        <v>23660</v>
      </c>
      <c r="H539" s="35">
        <f>D539*G539</f>
        <v>141960</v>
      </c>
      <c r="I539" s="35">
        <f>F539+H539</f>
        <v>220324.2</v>
      </c>
      <c r="J539" s="454"/>
      <c r="K539" s="388"/>
      <c r="L539" s="328">
        <v>13060.7</v>
      </c>
      <c r="M539" s="329">
        <f>K539*L539</f>
        <v>0</v>
      </c>
      <c r="N539" s="328">
        <v>23660</v>
      </c>
      <c r="O539" s="329">
        <f>K539*N539</f>
        <v>0</v>
      </c>
      <c r="P539" s="329">
        <f>M539+O539</f>
        <v>0</v>
      </c>
      <c r="Q539" s="486"/>
      <c r="R539" s="327">
        <f t="shared" si="207"/>
        <v>6</v>
      </c>
      <c r="S539" s="328">
        <v>13060.7</v>
      </c>
      <c r="T539" s="329">
        <f>R539*S539</f>
        <v>78364.200000000012</v>
      </c>
      <c r="U539" s="328">
        <v>23660</v>
      </c>
      <c r="V539" s="329">
        <f>R539*U539</f>
        <v>141960</v>
      </c>
      <c r="W539" s="329">
        <f>T539+V539</f>
        <v>220324.2</v>
      </c>
      <c r="X539" s="464"/>
    </row>
    <row r="540" spans="1:24" x14ac:dyDescent="0.25">
      <c r="A540" s="190" t="s">
        <v>1005</v>
      </c>
      <c r="B540" s="47" t="s">
        <v>1006</v>
      </c>
      <c r="C540" s="183"/>
      <c r="D540" s="43"/>
      <c r="E540" s="40"/>
      <c r="F540" s="143">
        <f>SUM(F541:F557)</f>
        <v>3876817.5022</v>
      </c>
      <c r="G540" s="40"/>
      <c r="H540" s="143">
        <f>SUM(H541:H557)</f>
        <v>2498792.1503999997</v>
      </c>
      <c r="I540" s="143">
        <f>SUM(I541:I557)</f>
        <v>6375609.6525999997</v>
      </c>
      <c r="J540" s="448"/>
      <c r="K540" s="330"/>
      <c r="L540" s="328"/>
      <c r="M540" s="375">
        <f>SUM(M541:M557)</f>
        <v>0</v>
      </c>
      <c r="N540" s="328"/>
      <c r="O540" s="375">
        <f>SUM(O541:O557)</f>
        <v>0</v>
      </c>
      <c r="P540" s="375">
        <f>SUM(P541:P557)</f>
        <v>0</v>
      </c>
      <c r="Q540" s="480"/>
      <c r="R540" s="327">
        <f t="shared" si="207"/>
        <v>0</v>
      </c>
      <c r="S540" s="328"/>
      <c r="T540" s="375">
        <f>SUM(T541:T557)</f>
        <v>3876817.5022</v>
      </c>
      <c r="U540" s="328"/>
      <c r="V540" s="375">
        <f>SUM(V541:V557)</f>
        <v>2498792.1503999997</v>
      </c>
      <c r="W540" s="375">
        <f>SUM(W541:W557)</f>
        <v>6375609.6525999997</v>
      </c>
      <c r="X540" s="464"/>
    </row>
    <row r="541" spans="1:24" x14ac:dyDescent="0.25">
      <c r="A541" s="189" t="s">
        <v>1007</v>
      </c>
      <c r="B541" s="122" t="s">
        <v>1008</v>
      </c>
      <c r="C541" s="135" t="s">
        <v>170</v>
      </c>
      <c r="D541" s="39">
        <v>65</v>
      </c>
      <c r="E541" s="40">
        <v>3340.5</v>
      </c>
      <c r="F541" s="35">
        <f t="shared" ref="F541:F557" si="208">D541*E541</f>
        <v>217132.5</v>
      </c>
      <c r="G541" s="40">
        <v>7735</v>
      </c>
      <c r="H541" s="35">
        <f t="shared" ref="H541:H557" si="209">D541*G541</f>
        <v>502775</v>
      </c>
      <c r="I541" s="35">
        <f t="shared" ref="I541:I557" si="210">F541+H541</f>
        <v>719907.5</v>
      </c>
      <c r="J541" s="441"/>
      <c r="K541" s="327"/>
      <c r="L541" s="328">
        <v>3340.5</v>
      </c>
      <c r="M541" s="329">
        <f t="shared" ref="M541:M557" si="211">K541*L541</f>
        <v>0</v>
      </c>
      <c r="N541" s="328">
        <v>7735</v>
      </c>
      <c r="O541" s="329">
        <f t="shared" ref="O541:O557" si="212">K541*N541</f>
        <v>0</v>
      </c>
      <c r="P541" s="329">
        <f t="shared" ref="P541:P557" si="213">M541+O541</f>
        <v>0</v>
      </c>
      <c r="Q541" s="473"/>
      <c r="R541" s="327">
        <f t="shared" si="207"/>
        <v>65</v>
      </c>
      <c r="S541" s="328">
        <v>3340.5</v>
      </c>
      <c r="T541" s="329">
        <f t="shared" ref="T541:T557" si="214">R541*S541</f>
        <v>217132.5</v>
      </c>
      <c r="U541" s="328">
        <v>7735</v>
      </c>
      <c r="V541" s="329">
        <f t="shared" ref="V541:V557" si="215">R541*U541</f>
        <v>502775</v>
      </c>
      <c r="W541" s="329">
        <f t="shared" ref="W541:W557" si="216">T541+V541</f>
        <v>719907.5</v>
      </c>
      <c r="X541" s="464"/>
    </row>
    <row r="542" spans="1:24" x14ac:dyDescent="0.25">
      <c r="A542" s="189" t="s">
        <v>1009</v>
      </c>
      <c r="B542" s="122" t="s">
        <v>1010</v>
      </c>
      <c r="C542" s="181" t="s">
        <v>170</v>
      </c>
      <c r="D542" s="140">
        <v>4</v>
      </c>
      <c r="E542" s="40">
        <v>3013</v>
      </c>
      <c r="F542" s="35">
        <f t="shared" si="208"/>
        <v>12052</v>
      </c>
      <c r="G542" s="40">
        <v>0</v>
      </c>
      <c r="H542" s="35">
        <f t="shared" si="209"/>
        <v>0</v>
      </c>
      <c r="I542" s="35">
        <f t="shared" si="210"/>
        <v>12052</v>
      </c>
      <c r="J542" s="452"/>
      <c r="K542" s="374"/>
      <c r="L542" s="328">
        <v>3013</v>
      </c>
      <c r="M542" s="329">
        <f t="shared" si="211"/>
        <v>0</v>
      </c>
      <c r="N542" s="328">
        <v>0</v>
      </c>
      <c r="O542" s="329">
        <f t="shared" si="212"/>
        <v>0</v>
      </c>
      <c r="P542" s="329">
        <f t="shared" si="213"/>
        <v>0</v>
      </c>
      <c r="Q542" s="484"/>
      <c r="R542" s="327">
        <f t="shared" si="207"/>
        <v>4</v>
      </c>
      <c r="S542" s="328">
        <v>3013</v>
      </c>
      <c r="T542" s="329">
        <f t="shared" si="214"/>
        <v>12052</v>
      </c>
      <c r="U542" s="328">
        <v>0</v>
      </c>
      <c r="V542" s="329">
        <f t="shared" si="215"/>
        <v>0</v>
      </c>
      <c r="W542" s="329">
        <f t="shared" si="216"/>
        <v>12052</v>
      </c>
      <c r="X542" s="464"/>
    </row>
    <row r="543" spans="1:24" x14ac:dyDescent="0.25">
      <c r="A543" s="189" t="s">
        <v>1011</v>
      </c>
      <c r="B543" s="188" t="s">
        <v>1012</v>
      </c>
      <c r="C543" s="181" t="s">
        <v>406</v>
      </c>
      <c r="D543" s="140">
        <v>375</v>
      </c>
      <c r="E543" s="40">
        <v>262</v>
      </c>
      <c r="F543" s="35">
        <f t="shared" si="208"/>
        <v>98250</v>
      </c>
      <c r="G543" s="40">
        <v>286</v>
      </c>
      <c r="H543" s="35">
        <f t="shared" si="209"/>
        <v>107250</v>
      </c>
      <c r="I543" s="35">
        <f t="shared" si="210"/>
        <v>205500</v>
      </c>
      <c r="J543" s="452"/>
      <c r="K543" s="374"/>
      <c r="L543" s="328">
        <v>262</v>
      </c>
      <c r="M543" s="329">
        <f t="shared" si="211"/>
        <v>0</v>
      </c>
      <c r="N543" s="328">
        <v>286</v>
      </c>
      <c r="O543" s="329">
        <f t="shared" si="212"/>
        <v>0</v>
      </c>
      <c r="P543" s="329">
        <f t="shared" si="213"/>
        <v>0</v>
      </c>
      <c r="Q543" s="484"/>
      <c r="R543" s="327">
        <f t="shared" si="207"/>
        <v>375</v>
      </c>
      <c r="S543" s="328">
        <v>262</v>
      </c>
      <c r="T543" s="329">
        <f t="shared" si="214"/>
        <v>98250</v>
      </c>
      <c r="U543" s="328">
        <v>286</v>
      </c>
      <c r="V543" s="329">
        <f t="shared" si="215"/>
        <v>107250</v>
      </c>
      <c r="W543" s="329">
        <f t="shared" si="216"/>
        <v>205500</v>
      </c>
      <c r="X543" s="464"/>
    </row>
    <row r="544" spans="1:24" ht="42.75" x14ac:dyDescent="0.25">
      <c r="A544" s="189" t="s">
        <v>1013</v>
      </c>
      <c r="B544" s="122" t="s">
        <v>1014</v>
      </c>
      <c r="C544" s="181" t="s">
        <v>170</v>
      </c>
      <c r="D544" s="140">
        <v>6</v>
      </c>
      <c r="E544" s="40">
        <v>26724</v>
      </c>
      <c r="F544" s="35">
        <f t="shared" si="208"/>
        <v>160344</v>
      </c>
      <c r="G544" s="40">
        <v>61880</v>
      </c>
      <c r="H544" s="35">
        <f t="shared" si="209"/>
        <v>371280</v>
      </c>
      <c r="I544" s="35">
        <f t="shared" si="210"/>
        <v>531624</v>
      </c>
      <c r="J544" s="452"/>
      <c r="K544" s="374"/>
      <c r="L544" s="328">
        <v>26724</v>
      </c>
      <c r="M544" s="329">
        <f t="shared" si="211"/>
        <v>0</v>
      </c>
      <c r="N544" s="328">
        <v>61880</v>
      </c>
      <c r="O544" s="329">
        <f t="shared" si="212"/>
        <v>0</v>
      </c>
      <c r="P544" s="329">
        <f t="shared" si="213"/>
        <v>0</v>
      </c>
      <c r="Q544" s="484"/>
      <c r="R544" s="327">
        <f t="shared" si="207"/>
        <v>6</v>
      </c>
      <c r="S544" s="328">
        <v>26724</v>
      </c>
      <c r="T544" s="329">
        <f t="shared" si="214"/>
        <v>160344</v>
      </c>
      <c r="U544" s="328">
        <v>61880</v>
      </c>
      <c r="V544" s="329">
        <f t="shared" si="215"/>
        <v>371280</v>
      </c>
      <c r="W544" s="329">
        <f t="shared" si="216"/>
        <v>531624</v>
      </c>
      <c r="X544" s="464"/>
    </row>
    <row r="545" spans="1:24" ht="28.5" x14ac:dyDescent="0.25">
      <c r="A545" s="189" t="s">
        <v>1015</v>
      </c>
      <c r="B545" s="188" t="s">
        <v>1016</v>
      </c>
      <c r="C545" s="181" t="s">
        <v>170</v>
      </c>
      <c r="D545" s="140">
        <v>11</v>
      </c>
      <c r="E545" s="40">
        <v>6288</v>
      </c>
      <c r="F545" s="35">
        <f t="shared" si="208"/>
        <v>69168</v>
      </c>
      <c r="G545" s="40">
        <v>14560</v>
      </c>
      <c r="H545" s="35">
        <f t="shared" si="209"/>
        <v>160160</v>
      </c>
      <c r="I545" s="35">
        <f t="shared" si="210"/>
        <v>229328</v>
      </c>
      <c r="J545" s="452"/>
      <c r="K545" s="374"/>
      <c r="L545" s="328">
        <v>6288</v>
      </c>
      <c r="M545" s="329">
        <f t="shared" si="211"/>
        <v>0</v>
      </c>
      <c r="N545" s="328">
        <v>14560</v>
      </c>
      <c r="O545" s="329">
        <f t="shared" si="212"/>
        <v>0</v>
      </c>
      <c r="P545" s="329">
        <f t="shared" si="213"/>
        <v>0</v>
      </c>
      <c r="Q545" s="484"/>
      <c r="R545" s="327">
        <f t="shared" si="207"/>
        <v>11</v>
      </c>
      <c r="S545" s="328">
        <v>6288</v>
      </c>
      <c r="T545" s="329">
        <f t="shared" si="214"/>
        <v>69168</v>
      </c>
      <c r="U545" s="328">
        <v>14560</v>
      </c>
      <c r="V545" s="329">
        <f t="shared" si="215"/>
        <v>160160</v>
      </c>
      <c r="W545" s="329">
        <f t="shared" si="216"/>
        <v>229328</v>
      </c>
      <c r="X545" s="464"/>
    </row>
    <row r="546" spans="1:24" ht="42.75" x14ac:dyDescent="0.25">
      <c r="A546" s="189" t="s">
        <v>1017</v>
      </c>
      <c r="B546" s="122" t="s">
        <v>1018</v>
      </c>
      <c r="C546" s="135" t="s">
        <v>170</v>
      </c>
      <c r="D546" s="39">
        <v>8</v>
      </c>
      <c r="E546" s="40">
        <v>13362</v>
      </c>
      <c r="F546" s="35">
        <f t="shared" si="208"/>
        <v>106896</v>
      </c>
      <c r="G546" s="40">
        <v>30940</v>
      </c>
      <c r="H546" s="35">
        <f t="shared" si="209"/>
        <v>247520</v>
      </c>
      <c r="I546" s="35">
        <f t="shared" si="210"/>
        <v>354416</v>
      </c>
      <c r="J546" s="441"/>
      <c r="K546" s="327"/>
      <c r="L546" s="328">
        <v>13362</v>
      </c>
      <c r="M546" s="329">
        <f t="shared" si="211"/>
        <v>0</v>
      </c>
      <c r="N546" s="328">
        <v>30940</v>
      </c>
      <c r="O546" s="329">
        <f t="shared" si="212"/>
        <v>0</v>
      </c>
      <c r="P546" s="329">
        <f t="shared" si="213"/>
        <v>0</v>
      </c>
      <c r="Q546" s="473"/>
      <c r="R546" s="327">
        <f t="shared" si="207"/>
        <v>8</v>
      </c>
      <c r="S546" s="328">
        <v>13362</v>
      </c>
      <c r="T546" s="329">
        <f t="shared" si="214"/>
        <v>106896</v>
      </c>
      <c r="U546" s="328">
        <v>30940</v>
      </c>
      <c r="V546" s="329">
        <f t="shared" si="215"/>
        <v>247520</v>
      </c>
      <c r="W546" s="329">
        <f t="shared" si="216"/>
        <v>354416</v>
      </c>
      <c r="X546" s="464"/>
    </row>
    <row r="547" spans="1:24" x14ac:dyDescent="0.25">
      <c r="A547" s="189" t="s">
        <v>1019</v>
      </c>
      <c r="B547" s="188" t="s">
        <v>1020</v>
      </c>
      <c r="C547" s="191" t="s">
        <v>406</v>
      </c>
      <c r="D547" s="192">
        <v>201.45</v>
      </c>
      <c r="E547" s="40">
        <v>366.8</v>
      </c>
      <c r="F547" s="35">
        <f t="shared" si="208"/>
        <v>73891.86</v>
      </c>
      <c r="G547" s="40">
        <v>676</v>
      </c>
      <c r="H547" s="35">
        <f t="shared" si="209"/>
        <v>136180.19999999998</v>
      </c>
      <c r="I547" s="35">
        <f t="shared" si="210"/>
        <v>210072.06</v>
      </c>
      <c r="J547" s="445"/>
      <c r="K547" s="389"/>
      <c r="L547" s="328">
        <v>366.8</v>
      </c>
      <c r="M547" s="329">
        <f t="shared" si="211"/>
        <v>0</v>
      </c>
      <c r="N547" s="328">
        <v>676</v>
      </c>
      <c r="O547" s="329">
        <f t="shared" si="212"/>
        <v>0</v>
      </c>
      <c r="P547" s="329">
        <f t="shared" si="213"/>
        <v>0</v>
      </c>
      <c r="Q547" s="477"/>
      <c r="R547" s="327">
        <f t="shared" si="207"/>
        <v>201.45</v>
      </c>
      <c r="S547" s="328">
        <v>366.8</v>
      </c>
      <c r="T547" s="329">
        <f t="shared" si="214"/>
        <v>73891.86</v>
      </c>
      <c r="U547" s="328">
        <v>676</v>
      </c>
      <c r="V547" s="329">
        <f t="shared" si="215"/>
        <v>136180.19999999998</v>
      </c>
      <c r="W547" s="329">
        <f t="shared" si="216"/>
        <v>210072.06</v>
      </c>
      <c r="X547" s="464"/>
    </row>
    <row r="548" spans="1:24" x14ac:dyDescent="0.25">
      <c r="A548" s="189" t="s">
        <v>1021</v>
      </c>
      <c r="B548" s="186" t="s">
        <v>1022</v>
      </c>
      <c r="C548" s="181" t="s">
        <v>170</v>
      </c>
      <c r="D548" s="140">
        <v>10</v>
      </c>
      <c r="E548" s="40">
        <v>2554.5</v>
      </c>
      <c r="F548" s="35">
        <f t="shared" si="208"/>
        <v>25545</v>
      </c>
      <c r="G548" s="40">
        <v>13780</v>
      </c>
      <c r="H548" s="35">
        <f t="shared" si="209"/>
        <v>137800</v>
      </c>
      <c r="I548" s="35">
        <f t="shared" si="210"/>
        <v>163345</v>
      </c>
      <c r="J548" s="452"/>
      <c r="K548" s="374"/>
      <c r="L548" s="328">
        <v>2554.5</v>
      </c>
      <c r="M548" s="329">
        <f t="shared" si="211"/>
        <v>0</v>
      </c>
      <c r="N548" s="328">
        <v>13780</v>
      </c>
      <c r="O548" s="329">
        <f t="shared" si="212"/>
        <v>0</v>
      </c>
      <c r="P548" s="329">
        <f t="shared" si="213"/>
        <v>0</v>
      </c>
      <c r="Q548" s="484"/>
      <c r="R548" s="327">
        <f t="shared" si="207"/>
        <v>10</v>
      </c>
      <c r="S548" s="328">
        <v>2554.5</v>
      </c>
      <c r="T548" s="329">
        <f t="shared" si="214"/>
        <v>25545</v>
      </c>
      <c r="U548" s="328">
        <v>13780</v>
      </c>
      <c r="V548" s="329">
        <f t="shared" si="215"/>
        <v>137800</v>
      </c>
      <c r="W548" s="329">
        <f t="shared" si="216"/>
        <v>163345</v>
      </c>
      <c r="X548" s="464"/>
    </row>
    <row r="549" spans="1:24" ht="28.5" x14ac:dyDescent="0.25">
      <c r="A549" s="189" t="s">
        <v>1023</v>
      </c>
      <c r="B549" s="122" t="s">
        <v>1024</v>
      </c>
      <c r="C549" s="135" t="s">
        <v>19</v>
      </c>
      <c r="D549" s="39">
        <v>15.91</v>
      </c>
      <c r="E549" s="40">
        <v>3799</v>
      </c>
      <c r="F549" s="35">
        <f t="shared" si="208"/>
        <v>60442.090000000004</v>
      </c>
      <c r="G549" s="40">
        <v>9230</v>
      </c>
      <c r="H549" s="35">
        <f t="shared" si="209"/>
        <v>146849.29999999999</v>
      </c>
      <c r="I549" s="35">
        <f t="shared" si="210"/>
        <v>207291.38999999998</v>
      </c>
      <c r="J549" s="441"/>
      <c r="K549" s="327"/>
      <c r="L549" s="328">
        <v>3799</v>
      </c>
      <c r="M549" s="329">
        <f t="shared" si="211"/>
        <v>0</v>
      </c>
      <c r="N549" s="328">
        <v>9230</v>
      </c>
      <c r="O549" s="329">
        <f t="shared" si="212"/>
        <v>0</v>
      </c>
      <c r="P549" s="329">
        <f t="shared" si="213"/>
        <v>0</v>
      </c>
      <c r="Q549" s="473"/>
      <c r="R549" s="327">
        <f t="shared" si="207"/>
        <v>15.91</v>
      </c>
      <c r="S549" s="328">
        <v>3799</v>
      </c>
      <c r="T549" s="329">
        <f t="shared" si="214"/>
        <v>60442.090000000004</v>
      </c>
      <c r="U549" s="328">
        <v>9230</v>
      </c>
      <c r="V549" s="329">
        <f t="shared" si="215"/>
        <v>146849.29999999999</v>
      </c>
      <c r="W549" s="329">
        <f t="shared" si="216"/>
        <v>207291.38999999998</v>
      </c>
      <c r="X549" s="464"/>
    </row>
    <row r="550" spans="1:24" x14ac:dyDescent="0.25">
      <c r="A550" s="189" t="s">
        <v>1025</v>
      </c>
      <c r="B550" s="122" t="s">
        <v>1026</v>
      </c>
      <c r="C550" s="135" t="s">
        <v>1027</v>
      </c>
      <c r="D550" s="140">
        <v>5.35</v>
      </c>
      <c r="E550" s="40">
        <v>6945.62</v>
      </c>
      <c r="F550" s="35">
        <f t="shared" si="208"/>
        <v>37159.066999999995</v>
      </c>
      <c r="G550" s="40">
        <v>65</v>
      </c>
      <c r="H550" s="35">
        <f t="shared" si="209"/>
        <v>347.75</v>
      </c>
      <c r="I550" s="35">
        <f t="shared" si="210"/>
        <v>37506.816999999995</v>
      </c>
      <c r="J550" s="452"/>
      <c r="K550" s="374"/>
      <c r="L550" s="328">
        <v>6945.62</v>
      </c>
      <c r="M550" s="329">
        <f t="shared" si="211"/>
        <v>0</v>
      </c>
      <c r="N550" s="328">
        <v>65</v>
      </c>
      <c r="O550" s="329">
        <f t="shared" si="212"/>
        <v>0</v>
      </c>
      <c r="P550" s="329">
        <f t="shared" si="213"/>
        <v>0</v>
      </c>
      <c r="Q550" s="484"/>
      <c r="R550" s="327">
        <f t="shared" si="207"/>
        <v>5.35</v>
      </c>
      <c r="S550" s="328">
        <v>6945.62</v>
      </c>
      <c r="T550" s="329">
        <f t="shared" si="214"/>
        <v>37159.066999999995</v>
      </c>
      <c r="U550" s="328">
        <v>65</v>
      </c>
      <c r="V550" s="329">
        <f t="shared" si="215"/>
        <v>347.75</v>
      </c>
      <c r="W550" s="329">
        <f t="shared" si="216"/>
        <v>37506.816999999995</v>
      </c>
      <c r="X550" s="464"/>
    </row>
    <row r="551" spans="1:24" x14ac:dyDescent="0.25">
      <c r="A551" s="189" t="s">
        <v>1028</v>
      </c>
      <c r="B551" s="122" t="s">
        <v>1029</v>
      </c>
      <c r="C551" s="135" t="s">
        <v>28</v>
      </c>
      <c r="D551" s="140">
        <v>1</v>
      </c>
      <c r="E551" s="40">
        <v>84495</v>
      </c>
      <c r="F551" s="35">
        <f t="shared" si="208"/>
        <v>84495</v>
      </c>
      <c r="G551" s="40">
        <v>84682</v>
      </c>
      <c r="H551" s="35">
        <f t="shared" si="209"/>
        <v>84682</v>
      </c>
      <c r="I551" s="35">
        <f t="shared" si="210"/>
        <v>169177</v>
      </c>
      <c r="J551" s="452"/>
      <c r="K551" s="374"/>
      <c r="L551" s="328">
        <v>84495</v>
      </c>
      <c r="M551" s="329">
        <f t="shared" si="211"/>
        <v>0</v>
      </c>
      <c r="N551" s="328">
        <v>84682</v>
      </c>
      <c r="O551" s="329">
        <f t="shared" si="212"/>
        <v>0</v>
      </c>
      <c r="P551" s="329">
        <f t="shared" si="213"/>
        <v>0</v>
      </c>
      <c r="Q551" s="484"/>
      <c r="R551" s="327">
        <f t="shared" si="207"/>
        <v>1</v>
      </c>
      <c r="S551" s="328">
        <v>84495</v>
      </c>
      <c r="T551" s="329">
        <f t="shared" si="214"/>
        <v>84495</v>
      </c>
      <c r="U551" s="328">
        <v>84682</v>
      </c>
      <c r="V551" s="329">
        <f t="shared" si="215"/>
        <v>84682</v>
      </c>
      <c r="W551" s="329">
        <f t="shared" si="216"/>
        <v>169177</v>
      </c>
      <c r="X551" s="464"/>
    </row>
    <row r="552" spans="1:24" ht="42.75" x14ac:dyDescent="0.25">
      <c r="A552" s="189" t="s">
        <v>1030</v>
      </c>
      <c r="B552" s="122" t="s">
        <v>1031</v>
      </c>
      <c r="C552" s="135" t="s">
        <v>43</v>
      </c>
      <c r="D552" s="140">
        <v>3.6</v>
      </c>
      <c r="E552" s="40">
        <v>11004</v>
      </c>
      <c r="F552" s="35">
        <f t="shared" si="208"/>
        <v>39614.400000000001</v>
      </c>
      <c r="G552" s="40">
        <v>32023.329000000005</v>
      </c>
      <c r="H552" s="35">
        <f t="shared" si="209"/>
        <v>115283.98440000002</v>
      </c>
      <c r="I552" s="35">
        <f t="shared" si="210"/>
        <v>154898.38440000001</v>
      </c>
      <c r="J552" s="452"/>
      <c r="K552" s="374"/>
      <c r="L552" s="328">
        <v>11004</v>
      </c>
      <c r="M552" s="329">
        <f t="shared" si="211"/>
        <v>0</v>
      </c>
      <c r="N552" s="328">
        <v>32023.329000000005</v>
      </c>
      <c r="O552" s="329">
        <f t="shared" si="212"/>
        <v>0</v>
      </c>
      <c r="P552" s="329">
        <f t="shared" si="213"/>
        <v>0</v>
      </c>
      <c r="Q552" s="484"/>
      <c r="R552" s="327">
        <f t="shared" si="207"/>
        <v>3.6</v>
      </c>
      <c r="S552" s="328">
        <v>11004</v>
      </c>
      <c r="T552" s="329">
        <f t="shared" si="214"/>
        <v>39614.400000000001</v>
      </c>
      <c r="U552" s="328">
        <v>32023.329000000005</v>
      </c>
      <c r="V552" s="329">
        <f t="shared" si="215"/>
        <v>115283.98440000002</v>
      </c>
      <c r="W552" s="329">
        <f t="shared" si="216"/>
        <v>154898.38440000001</v>
      </c>
      <c r="X552" s="464"/>
    </row>
    <row r="553" spans="1:24" ht="28.5" x14ac:dyDescent="0.25">
      <c r="A553" s="193" t="s">
        <v>1032</v>
      </c>
      <c r="B553" s="186" t="s">
        <v>1033</v>
      </c>
      <c r="C553" s="181" t="s">
        <v>19</v>
      </c>
      <c r="D553" s="140">
        <v>28.8</v>
      </c>
      <c r="E553" s="40">
        <v>9914.08</v>
      </c>
      <c r="F553" s="35">
        <f t="shared" si="208"/>
        <v>285525.50400000002</v>
      </c>
      <c r="G553" s="40">
        <v>175.5</v>
      </c>
      <c r="H553" s="35">
        <f t="shared" si="209"/>
        <v>5054.4000000000005</v>
      </c>
      <c r="I553" s="35">
        <f t="shared" si="210"/>
        <v>290579.90400000004</v>
      </c>
      <c r="J553" s="452"/>
      <c r="K553" s="374"/>
      <c r="L553" s="328">
        <v>9914.08</v>
      </c>
      <c r="M553" s="329">
        <f t="shared" si="211"/>
        <v>0</v>
      </c>
      <c r="N553" s="328">
        <v>175.5</v>
      </c>
      <c r="O553" s="329">
        <f t="shared" si="212"/>
        <v>0</v>
      </c>
      <c r="P553" s="329">
        <f t="shared" si="213"/>
        <v>0</v>
      </c>
      <c r="Q553" s="484"/>
      <c r="R553" s="327">
        <f t="shared" si="207"/>
        <v>28.8</v>
      </c>
      <c r="S553" s="328">
        <v>9914.08</v>
      </c>
      <c r="T553" s="329">
        <f t="shared" si="214"/>
        <v>285525.50400000002</v>
      </c>
      <c r="U553" s="328">
        <v>175.5</v>
      </c>
      <c r="V553" s="329">
        <f t="shared" si="215"/>
        <v>5054.4000000000005</v>
      </c>
      <c r="W553" s="329">
        <f t="shared" si="216"/>
        <v>290579.90400000004</v>
      </c>
      <c r="X553" s="464"/>
    </row>
    <row r="554" spans="1:24" x14ac:dyDescent="0.25">
      <c r="A554" s="193" t="s">
        <v>1034</v>
      </c>
      <c r="B554" s="186" t="s">
        <v>1035</v>
      </c>
      <c r="C554" s="181" t="s">
        <v>170</v>
      </c>
      <c r="D554" s="140">
        <v>6</v>
      </c>
      <c r="E554" s="40">
        <v>10480</v>
      </c>
      <c r="F554" s="35">
        <f t="shared" si="208"/>
        <v>62880</v>
      </c>
      <c r="G554" s="40">
        <v>24050</v>
      </c>
      <c r="H554" s="35">
        <f t="shared" si="209"/>
        <v>144300</v>
      </c>
      <c r="I554" s="35">
        <f t="shared" si="210"/>
        <v>207180</v>
      </c>
      <c r="J554" s="452"/>
      <c r="K554" s="374"/>
      <c r="L554" s="328">
        <v>10480</v>
      </c>
      <c r="M554" s="329">
        <f t="shared" si="211"/>
        <v>0</v>
      </c>
      <c r="N554" s="328">
        <v>24050</v>
      </c>
      <c r="O554" s="329">
        <f t="shared" si="212"/>
        <v>0</v>
      </c>
      <c r="P554" s="329">
        <f t="shared" si="213"/>
        <v>0</v>
      </c>
      <c r="Q554" s="484"/>
      <c r="R554" s="327">
        <f t="shared" si="207"/>
        <v>6</v>
      </c>
      <c r="S554" s="328">
        <v>10480</v>
      </c>
      <c r="T554" s="329">
        <f t="shared" si="214"/>
        <v>62880</v>
      </c>
      <c r="U554" s="328">
        <v>24050</v>
      </c>
      <c r="V554" s="329">
        <f t="shared" si="215"/>
        <v>144300</v>
      </c>
      <c r="W554" s="329">
        <f t="shared" si="216"/>
        <v>207180</v>
      </c>
      <c r="X554" s="464"/>
    </row>
    <row r="555" spans="1:24" ht="28.5" x14ac:dyDescent="0.25">
      <c r="A555" s="193" t="s">
        <v>1036</v>
      </c>
      <c r="B555" s="186" t="s">
        <v>1037</v>
      </c>
      <c r="C555" s="181" t="s">
        <v>170</v>
      </c>
      <c r="D555" s="140">
        <v>100</v>
      </c>
      <c r="E555" s="40">
        <v>393</v>
      </c>
      <c r="F555" s="35">
        <f t="shared" si="208"/>
        <v>39300</v>
      </c>
      <c r="G555" s="40">
        <v>0</v>
      </c>
      <c r="H555" s="35">
        <f t="shared" si="209"/>
        <v>0</v>
      </c>
      <c r="I555" s="35">
        <f t="shared" si="210"/>
        <v>39300</v>
      </c>
      <c r="J555" s="452"/>
      <c r="K555" s="374"/>
      <c r="L555" s="328">
        <v>393</v>
      </c>
      <c r="M555" s="329">
        <f t="shared" si="211"/>
        <v>0</v>
      </c>
      <c r="N555" s="328">
        <v>0</v>
      </c>
      <c r="O555" s="329">
        <f t="shared" si="212"/>
        <v>0</v>
      </c>
      <c r="P555" s="329">
        <f t="shared" si="213"/>
        <v>0</v>
      </c>
      <c r="Q555" s="484"/>
      <c r="R555" s="327">
        <f t="shared" si="207"/>
        <v>100</v>
      </c>
      <c r="S555" s="328">
        <v>393</v>
      </c>
      <c r="T555" s="329">
        <f t="shared" si="214"/>
        <v>39300</v>
      </c>
      <c r="U555" s="328">
        <v>0</v>
      </c>
      <c r="V555" s="329">
        <f t="shared" si="215"/>
        <v>0</v>
      </c>
      <c r="W555" s="329">
        <f t="shared" si="216"/>
        <v>39300</v>
      </c>
      <c r="X555" s="464"/>
    </row>
    <row r="556" spans="1:24" x14ac:dyDescent="0.25">
      <c r="A556" s="193" t="s">
        <v>1038</v>
      </c>
      <c r="B556" s="186" t="s">
        <v>1039</v>
      </c>
      <c r="C556" s="181" t="s">
        <v>19</v>
      </c>
      <c r="D556" s="140">
        <v>588</v>
      </c>
      <c r="E556" s="40">
        <v>953.4049</v>
      </c>
      <c r="F556" s="35">
        <f t="shared" si="208"/>
        <v>560602.08120000002</v>
      </c>
      <c r="G556" s="40">
        <v>577.05700000000002</v>
      </c>
      <c r="H556" s="35">
        <f t="shared" si="209"/>
        <v>339309.516</v>
      </c>
      <c r="I556" s="35">
        <f t="shared" si="210"/>
        <v>899911.59719999996</v>
      </c>
      <c r="J556" s="452"/>
      <c r="K556" s="374"/>
      <c r="L556" s="328">
        <v>953.4049</v>
      </c>
      <c r="M556" s="329">
        <f t="shared" si="211"/>
        <v>0</v>
      </c>
      <c r="N556" s="328">
        <v>577.05700000000002</v>
      </c>
      <c r="O556" s="329">
        <f t="shared" si="212"/>
        <v>0</v>
      </c>
      <c r="P556" s="329">
        <f t="shared" si="213"/>
        <v>0</v>
      </c>
      <c r="Q556" s="484"/>
      <c r="R556" s="327">
        <f t="shared" si="207"/>
        <v>588</v>
      </c>
      <c r="S556" s="328">
        <v>953.4049</v>
      </c>
      <c r="T556" s="329">
        <f t="shared" si="214"/>
        <v>560602.08120000002</v>
      </c>
      <c r="U556" s="328">
        <v>577.05700000000002</v>
      </c>
      <c r="V556" s="329">
        <f t="shared" si="215"/>
        <v>339309.516</v>
      </c>
      <c r="W556" s="329">
        <f t="shared" si="216"/>
        <v>899911.59719999996</v>
      </c>
      <c r="X556" s="464"/>
    </row>
    <row r="557" spans="1:24" x14ac:dyDescent="0.25">
      <c r="A557" s="193" t="s">
        <v>1040</v>
      </c>
      <c r="B557" s="122" t="s">
        <v>176</v>
      </c>
      <c r="C557" s="135" t="s">
        <v>19</v>
      </c>
      <c r="D557" s="39">
        <v>8098</v>
      </c>
      <c r="E557" s="40">
        <v>240</v>
      </c>
      <c r="F557" s="35">
        <f t="shared" si="208"/>
        <v>1943520</v>
      </c>
      <c r="G557" s="40">
        <v>0</v>
      </c>
      <c r="H557" s="35">
        <f t="shared" si="209"/>
        <v>0</v>
      </c>
      <c r="I557" s="35">
        <f t="shared" si="210"/>
        <v>1943520</v>
      </c>
      <c r="J557" s="441"/>
      <c r="K557" s="327"/>
      <c r="L557" s="328">
        <v>240</v>
      </c>
      <c r="M557" s="329">
        <f t="shared" si="211"/>
        <v>0</v>
      </c>
      <c r="N557" s="328">
        <v>0</v>
      </c>
      <c r="O557" s="329">
        <f t="shared" si="212"/>
        <v>0</v>
      </c>
      <c r="P557" s="329">
        <f t="shared" si="213"/>
        <v>0</v>
      </c>
      <c r="Q557" s="473"/>
      <c r="R557" s="327">
        <f t="shared" si="207"/>
        <v>8098</v>
      </c>
      <c r="S557" s="328">
        <v>240</v>
      </c>
      <c r="T557" s="329">
        <f t="shared" si="214"/>
        <v>1943520</v>
      </c>
      <c r="U557" s="328">
        <v>0</v>
      </c>
      <c r="V557" s="329">
        <f t="shared" si="215"/>
        <v>0</v>
      </c>
      <c r="W557" s="329">
        <f t="shared" si="216"/>
        <v>1943520</v>
      </c>
      <c r="X557" s="464"/>
    </row>
    <row r="558" spans="1:24" x14ac:dyDescent="0.25">
      <c r="A558" s="74" t="s">
        <v>1041</v>
      </c>
      <c r="B558" s="75" t="s">
        <v>1042</v>
      </c>
      <c r="C558" s="76"/>
      <c r="D558" s="77"/>
      <c r="E558" s="81"/>
      <c r="F558" s="80">
        <f>SUM(F559:F596)</f>
        <v>329700.8</v>
      </c>
      <c r="G558" s="78"/>
      <c r="H558" s="80">
        <f>SUM(H559:H596)</f>
        <v>1210967.2109999999</v>
      </c>
      <c r="I558" s="80">
        <f>SUM(I559:I596)</f>
        <v>1540668.0109999995</v>
      </c>
      <c r="J558" s="447"/>
      <c r="K558" s="350"/>
      <c r="L558" s="351"/>
      <c r="M558" s="353">
        <f>SUM(M559:M596)</f>
        <v>18995</v>
      </c>
      <c r="N558" s="390"/>
      <c r="O558" s="353">
        <f>SUM(O559:O596)</f>
        <v>100986.61</v>
      </c>
      <c r="P558" s="353">
        <f>SUM(P559:P596)</f>
        <v>119981.61</v>
      </c>
      <c r="Q558" s="479"/>
      <c r="R558" s="327">
        <f t="shared" si="207"/>
        <v>0</v>
      </c>
      <c r="S558" s="351"/>
      <c r="T558" s="353">
        <f>SUM(T559:T596)</f>
        <v>310705.8</v>
      </c>
      <c r="U558" s="390"/>
      <c r="V558" s="353">
        <f>SUM(V559:V596)</f>
        <v>1109980.601</v>
      </c>
      <c r="W558" s="353">
        <f>SUM(W559:W596)</f>
        <v>1420686.4009999996</v>
      </c>
      <c r="X558" s="464"/>
    </row>
    <row r="559" spans="1:24" x14ac:dyDescent="0.25">
      <c r="A559" s="194" t="s">
        <v>1043</v>
      </c>
      <c r="B559" s="117" t="s">
        <v>1044</v>
      </c>
      <c r="C559" s="118" t="s">
        <v>170</v>
      </c>
      <c r="D559" s="119">
        <v>1</v>
      </c>
      <c r="E559" s="40">
        <v>6550</v>
      </c>
      <c r="F559" s="35">
        <f t="shared" ref="F559:F579" si="217">D559*E559</f>
        <v>6550</v>
      </c>
      <c r="G559" s="40">
        <v>48346.61</v>
      </c>
      <c r="H559" s="35">
        <f t="shared" ref="H559:H579" si="218">D559*G559</f>
        <v>48346.61</v>
      </c>
      <c r="I559" s="35">
        <f>F559+H559</f>
        <v>54896.61</v>
      </c>
      <c r="J559" s="441"/>
      <c r="K559" s="371">
        <v>1</v>
      </c>
      <c r="L559" s="328">
        <v>6550</v>
      </c>
      <c r="M559" s="329">
        <f t="shared" ref="M559:M579" si="219">K559*L559</f>
        <v>6550</v>
      </c>
      <c r="N559" s="328">
        <v>48346.61</v>
      </c>
      <c r="O559" s="329">
        <f t="shared" ref="O559:O579" si="220">K559*N559</f>
        <v>48346.61</v>
      </c>
      <c r="P559" s="329">
        <f>M559+O559</f>
        <v>54896.61</v>
      </c>
      <c r="Q559" s="473"/>
      <c r="R559" s="327">
        <f t="shared" si="207"/>
        <v>0</v>
      </c>
      <c r="S559" s="328">
        <v>6550</v>
      </c>
      <c r="T559" s="329">
        <f t="shared" ref="T559:T579" si="221">R559*S559</f>
        <v>0</v>
      </c>
      <c r="U559" s="328">
        <v>48346.61</v>
      </c>
      <c r="V559" s="329">
        <f t="shared" ref="V559:V579" si="222">R559*U559</f>
        <v>0</v>
      </c>
      <c r="W559" s="329">
        <f>T559+V559</f>
        <v>0</v>
      </c>
      <c r="X559" s="464"/>
    </row>
    <row r="560" spans="1:24" ht="28.5" x14ac:dyDescent="0.25">
      <c r="A560" s="194" t="s">
        <v>1045</v>
      </c>
      <c r="B560" s="117" t="s">
        <v>1046</v>
      </c>
      <c r="C560" s="118" t="s">
        <v>243</v>
      </c>
      <c r="D560" s="119">
        <v>10</v>
      </c>
      <c r="E560" s="40">
        <v>186.02</v>
      </c>
      <c r="F560" s="35">
        <f t="shared" si="217"/>
        <v>1860.2</v>
      </c>
      <c r="G560" s="40">
        <v>1809.6</v>
      </c>
      <c r="H560" s="35">
        <f t="shared" si="218"/>
        <v>18096</v>
      </c>
      <c r="I560" s="35">
        <f t="shared" ref="I560:I596" si="223">F560+H560</f>
        <v>19956.2</v>
      </c>
      <c r="J560" s="441"/>
      <c r="K560" s="371">
        <v>10</v>
      </c>
      <c r="L560" s="328">
        <v>186.02</v>
      </c>
      <c r="M560" s="329">
        <f t="shared" si="219"/>
        <v>1860.2</v>
      </c>
      <c r="N560" s="328">
        <v>1809.6</v>
      </c>
      <c r="O560" s="329">
        <f t="shared" si="220"/>
        <v>18096</v>
      </c>
      <c r="P560" s="329">
        <f t="shared" ref="P560:P596" si="224">M560+O560</f>
        <v>19956.2</v>
      </c>
      <c r="Q560" s="473"/>
      <c r="R560" s="327">
        <f t="shared" si="207"/>
        <v>0</v>
      </c>
      <c r="S560" s="328">
        <v>186.02</v>
      </c>
      <c r="T560" s="329">
        <f t="shared" si="221"/>
        <v>0</v>
      </c>
      <c r="U560" s="328">
        <v>1809.6</v>
      </c>
      <c r="V560" s="329">
        <f t="shared" si="222"/>
        <v>0</v>
      </c>
      <c r="W560" s="329">
        <f t="shared" ref="W560:W596" si="225">T560+V560</f>
        <v>0</v>
      </c>
      <c r="X560" s="464"/>
    </row>
    <row r="561" spans="1:24" ht="28.5" x14ac:dyDescent="0.25">
      <c r="A561" s="194" t="s">
        <v>1047</v>
      </c>
      <c r="B561" s="117" t="s">
        <v>1048</v>
      </c>
      <c r="C561" s="118" t="s">
        <v>243</v>
      </c>
      <c r="D561" s="119">
        <v>79</v>
      </c>
      <c r="E561" s="40">
        <v>162.44</v>
      </c>
      <c r="F561" s="35">
        <f t="shared" si="217"/>
        <v>12832.76</v>
      </c>
      <c r="G561" s="40">
        <v>322.39999999999998</v>
      </c>
      <c r="H561" s="35">
        <f t="shared" si="218"/>
        <v>25469.599999999999</v>
      </c>
      <c r="I561" s="35">
        <f t="shared" si="223"/>
        <v>38302.36</v>
      </c>
      <c r="J561" s="441"/>
      <c r="K561" s="371">
        <v>15</v>
      </c>
      <c r="L561" s="328">
        <v>162.44</v>
      </c>
      <c r="M561" s="329">
        <f t="shared" si="219"/>
        <v>2436.6</v>
      </c>
      <c r="N561" s="328">
        <v>322.39999999999998</v>
      </c>
      <c r="O561" s="329">
        <f t="shared" si="220"/>
        <v>4836</v>
      </c>
      <c r="P561" s="329">
        <f t="shared" si="224"/>
        <v>7272.6</v>
      </c>
      <c r="Q561" s="473"/>
      <c r="R561" s="327">
        <f t="shared" si="207"/>
        <v>64</v>
      </c>
      <c r="S561" s="328">
        <v>162.44</v>
      </c>
      <c r="T561" s="329">
        <f t="shared" si="221"/>
        <v>10396.16</v>
      </c>
      <c r="U561" s="328">
        <v>322.39999999999998</v>
      </c>
      <c r="V561" s="329">
        <f t="shared" si="222"/>
        <v>20633.599999999999</v>
      </c>
      <c r="W561" s="329">
        <f t="shared" si="225"/>
        <v>31029.759999999998</v>
      </c>
      <c r="X561" s="464"/>
    </row>
    <row r="562" spans="1:24" x14ac:dyDescent="0.25">
      <c r="A562" s="194" t="s">
        <v>1049</v>
      </c>
      <c r="B562" s="117" t="s">
        <v>1050</v>
      </c>
      <c r="C562" s="118" t="s">
        <v>296</v>
      </c>
      <c r="D562" s="119">
        <v>41</v>
      </c>
      <c r="E562" s="40">
        <v>162.44</v>
      </c>
      <c r="F562" s="35">
        <f t="shared" si="217"/>
        <v>6660.04</v>
      </c>
      <c r="G562" s="40">
        <v>434.2</v>
      </c>
      <c r="H562" s="35">
        <f t="shared" si="218"/>
        <v>17802.2</v>
      </c>
      <c r="I562" s="35">
        <f t="shared" si="223"/>
        <v>24462.240000000002</v>
      </c>
      <c r="J562" s="441"/>
      <c r="K562" s="371">
        <v>30</v>
      </c>
      <c r="L562" s="328">
        <v>162.44</v>
      </c>
      <c r="M562" s="329">
        <f t="shared" si="219"/>
        <v>4873.2</v>
      </c>
      <c r="N562" s="328">
        <v>434.2</v>
      </c>
      <c r="O562" s="329">
        <f t="shared" si="220"/>
        <v>13026</v>
      </c>
      <c r="P562" s="329">
        <f t="shared" si="224"/>
        <v>17899.2</v>
      </c>
      <c r="Q562" s="473"/>
      <c r="R562" s="327">
        <f t="shared" si="207"/>
        <v>11</v>
      </c>
      <c r="S562" s="328">
        <v>162.44</v>
      </c>
      <c r="T562" s="329">
        <f t="shared" si="221"/>
        <v>1786.84</v>
      </c>
      <c r="U562" s="328">
        <v>434.2</v>
      </c>
      <c r="V562" s="329">
        <f t="shared" si="222"/>
        <v>4776.2</v>
      </c>
      <c r="W562" s="329">
        <f t="shared" si="225"/>
        <v>6563.04</v>
      </c>
      <c r="X562" s="464"/>
    </row>
    <row r="563" spans="1:24" x14ac:dyDescent="0.25">
      <c r="A563" s="194" t="s">
        <v>1051</v>
      </c>
      <c r="B563" s="117" t="s">
        <v>645</v>
      </c>
      <c r="C563" s="118" t="s">
        <v>296</v>
      </c>
      <c r="D563" s="119">
        <v>50</v>
      </c>
      <c r="E563" s="40">
        <v>162.44</v>
      </c>
      <c r="F563" s="35">
        <f t="shared" si="217"/>
        <v>8122</v>
      </c>
      <c r="G563" s="40">
        <v>184.6</v>
      </c>
      <c r="H563" s="35">
        <f t="shared" si="218"/>
        <v>9230</v>
      </c>
      <c r="I563" s="35">
        <f t="shared" si="223"/>
        <v>17352</v>
      </c>
      <c r="J563" s="441"/>
      <c r="K563" s="371"/>
      <c r="L563" s="328">
        <v>162.44</v>
      </c>
      <c r="M563" s="329">
        <f t="shared" si="219"/>
        <v>0</v>
      </c>
      <c r="N563" s="328">
        <v>184.6</v>
      </c>
      <c r="O563" s="329">
        <f t="shared" si="220"/>
        <v>0</v>
      </c>
      <c r="P563" s="329">
        <f t="shared" si="224"/>
        <v>0</v>
      </c>
      <c r="Q563" s="473"/>
      <c r="R563" s="327">
        <f t="shared" si="207"/>
        <v>50</v>
      </c>
      <c r="S563" s="328">
        <v>162.44</v>
      </c>
      <c r="T563" s="329">
        <f t="shared" si="221"/>
        <v>8122</v>
      </c>
      <c r="U563" s="328">
        <v>184.6</v>
      </c>
      <c r="V563" s="329">
        <f t="shared" si="222"/>
        <v>9230</v>
      </c>
      <c r="W563" s="329">
        <f t="shared" si="225"/>
        <v>17352</v>
      </c>
      <c r="X563" s="464"/>
    </row>
    <row r="564" spans="1:24" x14ac:dyDescent="0.25">
      <c r="A564" s="194" t="s">
        <v>1052</v>
      </c>
      <c r="B564" s="117" t="s">
        <v>676</v>
      </c>
      <c r="C564" s="118" t="s">
        <v>170</v>
      </c>
      <c r="D564" s="119">
        <v>3</v>
      </c>
      <c r="E564" s="40">
        <v>393</v>
      </c>
      <c r="F564" s="35">
        <f t="shared" si="217"/>
        <v>1179</v>
      </c>
      <c r="G564" s="40">
        <v>2175.576</v>
      </c>
      <c r="H564" s="35">
        <f t="shared" si="218"/>
        <v>6526.7280000000001</v>
      </c>
      <c r="I564" s="35">
        <f t="shared" si="223"/>
        <v>7705.7280000000001</v>
      </c>
      <c r="J564" s="441"/>
      <c r="K564" s="371"/>
      <c r="L564" s="328">
        <v>393</v>
      </c>
      <c r="M564" s="329">
        <f t="shared" si="219"/>
        <v>0</v>
      </c>
      <c r="N564" s="328">
        <v>2175.576</v>
      </c>
      <c r="O564" s="329">
        <f t="shared" si="220"/>
        <v>0</v>
      </c>
      <c r="P564" s="329">
        <f t="shared" si="224"/>
        <v>0</v>
      </c>
      <c r="Q564" s="473"/>
      <c r="R564" s="327">
        <f t="shared" si="207"/>
        <v>3</v>
      </c>
      <c r="S564" s="328">
        <v>393</v>
      </c>
      <c r="T564" s="329">
        <f t="shared" si="221"/>
        <v>1179</v>
      </c>
      <c r="U564" s="328">
        <v>2175.576</v>
      </c>
      <c r="V564" s="329">
        <f t="shared" si="222"/>
        <v>6526.7280000000001</v>
      </c>
      <c r="W564" s="329">
        <f t="shared" si="225"/>
        <v>7705.7280000000001</v>
      </c>
      <c r="X564" s="464"/>
    </row>
    <row r="565" spans="1:24" x14ac:dyDescent="0.25">
      <c r="A565" s="194" t="s">
        <v>1053</v>
      </c>
      <c r="B565" s="117" t="s">
        <v>520</v>
      </c>
      <c r="C565" s="118" t="s">
        <v>243</v>
      </c>
      <c r="D565" s="119">
        <v>21</v>
      </c>
      <c r="E565" s="40">
        <v>838.4</v>
      </c>
      <c r="F565" s="35">
        <f t="shared" si="217"/>
        <v>17606.399999999998</v>
      </c>
      <c r="G565" s="40">
        <v>699.4</v>
      </c>
      <c r="H565" s="35">
        <f t="shared" si="218"/>
        <v>14687.4</v>
      </c>
      <c r="I565" s="35">
        <f t="shared" si="223"/>
        <v>32293.799999999996</v>
      </c>
      <c r="J565" s="441"/>
      <c r="K565" s="371"/>
      <c r="L565" s="328">
        <v>838.4</v>
      </c>
      <c r="M565" s="329">
        <f t="shared" si="219"/>
        <v>0</v>
      </c>
      <c r="N565" s="328">
        <v>699.4</v>
      </c>
      <c r="O565" s="329">
        <f t="shared" si="220"/>
        <v>0</v>
      </c>
      <c r="P565" s="329">
        <f t="shared" si="224"/>
        <v>0</v>
      </c>
      <c r="Q565" s="473"/>
      <c r="R565" s="327">
        <f t="shared" si="207"/>
        <v>21</v>
      </c>
      <c r="S565" s="328">
        <v>838.4</v>
      </c>
      <c r="T565" s="329">
        <f t="shared" si="221"/>
        <v>17606.399999999998</v>
      </c>
      <c r="U565" s="328">
        <v>699.4</v>
      </c>
      <c r="V565" s="329">
        <f t="shared" si="222"/>
        <v>14687.4</v>
      </c>
      <c r="W565" s="329">
        <f t="shared" si="225"/>
        <v>32293.799999999996</v>
      </c>
      <c r="X565" s="464"/>
    </row>
    <row r="566" spans="1:24" x14ac:dyDescent="0.25">
      <c r="A566" s="194" t="s">
        <v>1054</v>
      </c>
      <c r="B566" s="117" t="s">
        <v>1055</v>
      </c>
      <c r="C566" s="118" t="s">
        <v>243</v>
      </c>
      <c r="D566" s="119">
        <v>17.3</v>
      </c>
      <c r="E566" s="40">
        <v>157.19999999999999</v>
      </c>
      <c r="F566" s="35">
        <f t="shared" si="217"/>
        <v>2719.56</v>
      </c>
      <c r="G566" s="40">
        <v>271.99</v>
      </c>
      <c r="H566" s="35">
        <f t="shared" si="218"/>
        <v>4705.4270000000006</v>
      </c>
      <c r="I566" s="35">
        <f t="shared" si="223"/>
        <v>7424.987000000001</v>
      </c>
      <c r="J566" s="441"/>
      <c r="K566" s="371"/>
      <c r="L566" s="328">
        <v>157.19999999999999</v>
      </c>
      <c r="M566" s="329">
        <f t="shared" si="219"/>
        <v>0</v>
      </c>
      <c r="N566" s="328">
        <v>271.99</v>
      </c>
      <c r="O566" s="329">
        <f t="shared" si="220"/>
        <v>0</v>
      </c>
      <c r="P566" s="329">
        <f t="shared" si="224"/>
        <v>0</v>
      </c>
      <c r="Q566" s="473"/>
      <c r="R566" s="327">
        <f t="shared" si="207"/>
        <v>17.3</v>
      </c>
      <c r="S566" s="328">
        <v>157.19999999999999</v>
      </c>
      <c r="T566" s="329">
        <f t="shared" si="221"/>
        <v>2719.56</v>
      </c>
      <c r="U566" s="328">
        <v>271.99</v>
      </c>
      <c r="V566" s="329">
        <f t="shared" si="222"/>
        <v>4705.4270000000006</v>
      </c>
      <c r="W566" s="329">
        <f t="shared" si="225"/>
        <v>7424.987000000001</v>
      </c>
      <c r="X566" s="464"/>
    </row>
    <row r="567" spans="1:24" ht="28.5" x14ac:dyDescent="0.25">
      <c r="A567" s="194" t="s">
        <v>1056</v>
      </c>
      <c r="B567" s="117" t="s">
        <v>1057</v>
      </c>
      <c r="C567" s="118" t="s">
        <v>170</v>
      </c>
      <c r="D567" s="119">
        <v>1</v>
      </c>
      <c r="E567" s="40">
        <v>7074</v>
      </c>
      <c r="F567" s="35">
        <f t="shared" si="217"/>
        <v>7074</v>
      </c>
      <c r="G567" s="40">
        <v>127083.26800000001</v>
      </c>
      <c r="H567" s="35">
        <f t="shared" si="218"/>
        <v>127083.26800000001</v>
      </c>
      <c r="I567" s="35">
        <f t="shared" si="223"/>
        <v>134157.26800000001</v>
      </c>
      <c r="J567" s="441"/>
      <c r="K567" s="371"/>
      <c r="L567" s="328">
        <v>7074</v>
      </c>
      <c r="M567" s="329">
        <f t="shared" si="219"/>
        <v>0</v>
      </c>
      <c r="N567" s="328">
        <v>127083.26800000001</v>
      </c>
      <c r="O567" s="329">
        <f t="shared" si="220"/>
        <v>0</v>
      </c>
      <c r="P567" s="329">
        <f t="shared" si="224"/>
        <v>0</v>
      </c>
      <c r="Q567" s="473"/>
      <c r="R567" s="327">
        <f t="shared" si="207"/>
        <v>1</v>
      </c>
      <c r="S567" s="328">
        <v>7074</v>
      </c>
      <c r="T567" s="329">
        <f t="shared" si="221"/>
        <v>7074</v>
      </c>
      <c r="U567" s="328">
        <v>127083.26800000001</v>
      </c>
      <c r="V567" s="329">
        <f t="shared" si="222"/>
        <v>127083.26800000001</v>
      </c>
      <c r="W567" s="329">
        <f t="shared" si="225"/>
        <v>134157.26800000001</v>
      </c>
      <c r="X567" s="464"/>
    </row>
    <row r="568" spans="1:24" x14ac:dyDescent="0.25">
      <c r="A568" s="194" t="s">
        <v>1058</v>
      </c>
      <c r="B568" s="117" t="s">
        <v>557</v>
      </c>
      <c r="C568" s="118" t="s">
        <v>170</v>
      </c>
      <c r="D568" s="119">
        <v>4</v>
      </c>
      <c r="E568" s="40">
        <v>393</v>
      </c>
      <c r="F568" s="35">
        <f t="shared" si="217"/>
        <v>1572</v>
      </c>
      <c r="G568" s="40">
        <v>221.68</v>
      </c>
      <c r="H568" s="35">
        <f t="shared" si="218"/>
        <v>886.72</v>
      </c>
      <c r="I568" s="35">
        <f t="shared" si="223"/>
        <v>2458.7200000000003</v>
      </c>
      <c r="J568" s="441"/>
      <c r="K568" s="371"/>
      <c r="L568" s="328">
        <v>393</v>
      </c>
      <c r="M568" s="329">
        <f t="shared" si="219"/>
        <v>0</v>
      </c>
      <c r="N568" s="328">
        <v>221.68</v>
      </c>
      <c r="O568" s="329">
        <f t="shared" si="220"/>
        <v>0</v>
      </c>
      <c r="P568" s="329">
        <f t="shared" si="224"/>
        <v>0</v>
      </c>
      <c r="Q568" s="473"/>
      <c r="R568" s="327">
        <f t="shared" si="207"/>
        <v>4</v>
      </c>
      <c r="S568" s="328">
        <v>393</v>
      </c>
      <c r="T568" s="329">
        <f t="shared" si="221"/>
        <v>1572</v>
      </c>
      <c r="U568" s="328">
        <v>221.68</v>
      </c>
      <c r="V568" s="329">
        <f t="shared" si="222"/>
        <v>886.72</v>
      </c>
      <c r="W568" s="329">
        <f t="shared" si="225"/>
        <v>2458.7200000000003</v>
      </c>
      <c r="X568" s="464"/>
    </row>
    <row r="569" spans="1:24" x14ac:dyDescent="0.25">
      <c r="A569" s="194" t="s">
        <v>1059</v>
      </c>
      <c r="B569" s="117" t="s">
        <v>563</v>
      </c>
      <c r="C569" s="118" t="s">
        <v>170</v>
      </c>
      <c r="D569" s="119">
        <v>54</v>
      </c>
      <c r="E569" s="40">
        <v>0</v>
      </c>
      <c r="F569" s="35">
        <f t="shared" si="217"/>
        <v>0</v>
      </c>
      <c r="G569" s="40">
        <v>8.8000000000000007</v>
      </c>
      <c r="H569" s="35">
        <f t="shared" si="218"/>
        <v>475.20000000000005</v>
      </c>
      <c r="I569" s="35">
        <f t="shared" si="223"/>
        <v>475.20000000000005</v>
      </c>
      <c r="J569" s="441"/>
      <c r="K569" s="371"/>
      <c r="L569" s="328">
        <v>0</v>
      </c>
      <c r="M569" s="329">
        <f t="shared" si="219"/>
        <v>0</v>
      </c>
      <c r="N569" s="328">
        <v>8.8000000000000007</v>
      </c>
      <c r="O569" s="329">
        <f t="shared" si="220"/>
        <v>0</v>
      </c>
      <c r="P569" s="329">
        <f t="shared" si="224"/>
        <v>0</v>
      </c>
      <c r="Q569" s="473"/>
      <c r="R569" s="327">
        <f t="shared" si="207"/>
        <v>54</v>
      </c>
      <c r="S569" s="328">
        <v>0</v>
      </c>
      <c r="T569" s="329">
        <f t="shared" si="221"/>
        <v>0</v>
      </c>
      <c r="U569" s="328">
        <v>8.8000000000000007</v>
      </c>
      <c r="V569" s="329">
        <f t="shared" si="222"/>
        <v>475.20000000000005</v>
      </c>
      <c r="W569" s="329">
        <f t="shared" si="225"/>
        <v>475.20000000000005</v>
      </c>
      <c r="X569" s="464"/>
    </row>
    <row r="570" spans="1:24" x14ac:dyDescent="0.25">
      <c r="A570" s="194" t="s">
        <v>1060</v>
      </c>
      <c r="B570" s="117" t="s">
        <v>561</v>
      </c>
      <c r="C570" s="118" t="s">
        <v>170</v>
      </c>
      <c r="D570" s="119">
        <v>28</v>
      </c>
      <c r="E570" s="40">
        <v>0</v>
      </c>
      <c r="F570" s="35">
        <f t="shared" si="217"/>
        <v>0</v>
      </c>
      <c r="G570" s="40">
        <v>3.99</v>
      </c>
      <c r="H570" s="35">
        <f t="shared" si="218"/>
        <v>111.72</v>
      </c>
      <c r="I570" s="35">
        <f t="shared" si="223"/>
        <v>111.72</v>
      </c>
      <c r="J570" s="441"/>
      <c r="K570" s="371"/>
      <c r="L570" s="328">
        <v>0</v>
      </c>
      <c r="M570" s="329">
        <f t="shared" si="219"/>
        <v>0</v>
      </c>
      <c r="N570" s="328">
        <v>3.99</v>
      </c>
      <c r="O570" s="329">
        <f t="shared" si="220"/>
        <v>0</v>
      </c>
      <c r="P570" s="329">
        <f t="shared" si="224"/>
        <v>0</v>
      </c>
      <c r="Q570" s="473"/>
      <c r="R570" s="327">
        <f t="shared" si="207"/>
        <v>28</v>
      </c>
      <c r="S570" s="328">
        <v>0</v>
      </c>
      <c r="T570" s="329">
        <f t="shared" si="221"/>
        <v>0</v>
      </c>
      <c r="U570" s="328">
        <v>3.99</v>
      </c>
      <c r="V570" s="329">
        <f t="shared" si="222"/>
        <v>111.72</v>
      </c>
      <c r="W570" s="329">
        <f t="shared" si="225"/>
        <v>111.72</v>
      </c>
      <c r="X570" s="464"/>
    </row>
    <row r="571" spans="1:24" x14ac:dyDescent="0.25">
      <c r="A571" s="194" t="s">
        <v>1061</v>
      </c>
      <c r="B571" s="117" t="s">
        <v>1062</v>
      </c>
      <c r="C571" s="118" t="s">
        <v>243</v>
      </c>
      <c r="D571" s="119">
        <v>8</v>
      </c>
      <c r="E571" s="40">
        <v>314.40000000000003</v>
      </c>
      <c r="F571" s="35">
        <f t="shared" si="217"/>
        <v>2515.2000000000003</v>
      </c>
      <c r="G571" s="40">
        <v>403.10399999999998</v>
      </c>
      <c r="H571" s="35">
        <f t="shared" si="218"/>
        <v>3224.8319999999999</v>
      </c>
      <c r="I571" s="35">
        <f t="shared" si="223"/>
        <v>5740.0320000000002</v>
      </c>
      <c r="J571" s="441"/>
      <c r="K571" s="371"/>
      <c r="L571" s="328">
        <v>314.40000000000003</v>
      </c>
      <c r="M571" s="329">
        <f t="shared" si="219"/>
        <v>0</v>
      </c>
      <c r="N571" s="328">
        <v>403.10399999999998</v>
      </c>
      <c r="O571" s="329">
        <f t="shared" si="220"/>
        <v>0</v>
      </c>
      <c r="P571" s="329">
        <f t="shared" si="224"/>
        <v>0</v>
      </c>
      <c r="Q571" s="473"/>
      <c r="R571" s="327">
        <f t="shared" si="207"/>
        <v>8</v>
      </c>
      <c r="S571" s="328">
        <v>314.40000000000003</v>
      </c>
      <c r="T571" s="329">
        <f t="shared" si="221"/>
        <v>2515.2000000000003</v>
      </c>
      <c r="U571" s="328">
        <v>403.10399999999998</v>
      </c>
      <c r="V571" s="329">
        <f t="shared" si="222"/>
        <v>3224.8319999999999</v>
      </c>
      <c r="W571" s="329">
        <f t="shared" si="225"/>
        <v>5740.0320000000002</v>
      </c>
      <c r="X571" s="464"/>
    </row>
    <row r="572" spans="1:24" x14ac:dyDescent="0.25">
      <c r="A572" s="194" t="s">
        <v>1063</v>
      </c>
      <c r="B572" s="117" t="s">
        <v>658</v>
      </c>
      <c r="C572" s="118" t="s">
        <v>243</v>
      </c>
      <c r="D572" s="119">
        <v>41</v>
      </c>
      <c r="E572" s="40">
        <v>162.44</v>
      </c>
      <c r="F572" s="35">
        <f t="shared" si="217"/>
        <v>6660.04</v>
      </c>
      <c r="G572" s="40">
        <v>112.476</v>
      </c>
      <c r="H572" s="35">
        <f t="shared" si="218"/>
        <v>4611.5159999999996</v>
      </c>
      <c r="I572" s="35">
        <f t="shared" si="223"/>
        <v>11271.556</v>
      </c>
      <c r="J572" s="441"/>
      <c r="K572" s="371"/>
      <c r="L572" s="328">
        <v>162.44</v>
      </c>
      <c r="M572" s="329">
        <f t="shared" si="219"/>
        <v>0</v>
      </c>
      <c r="N572" s="328">
        <v>112.476</v>
      </c>
      <c r="O572" s="329">
        <f t="shared" si="220"/>
        <v>0</v>
      </c>
      <c r="P572" s="329">
        <f t="shared" si="224"/>
        <v>0</v>
      </c>
      <c r="Q572" s="473"/>
      <c r="R572" s="327">
        <f t="shared" si="207"/>
        <v>41</v>
      </c>
      <c r="S572" s="328">
        <v>162.44</v>
      </c>
      <c r="T572" s="329">
        <f t="shared" si="221"/>
        <v>6660.04</v>
      </c>
      <c r="U572" s="328">
        <v>112.476</v>
      </c>
      <c r="V572" s="329">
        <f t="shared" si="222"/>
        <v>4611.5159999999996</v>
      </c>
      <c r="W572" s="329">
        <f t="shared" si="225"/>
        <v>11271.556</v>
      </c>
      <c r="X572" s="464"/>
    </row>
    <row r="573" spans="1:24" x14ac:dyDescent="0.25">
      <c r="A573" s="194" t="s">
        <v>1064</v>
      </c>
      <c r="B573" s="117" t="s">
        <v>1065</v>
      </c>
      <c r="C573" s="118" t="s">
        <v>243</v>
      </c>
      <c r="D573" s="119">
        <v>9</v>
      </c>
      <c r="E573" s="40">
        <v>314.40000000000003</v>
      </c>
      <c r="F573" s="35">
        <f t="shared" si="217"/>
        <v>2829.6000000000004</v>
      </c>
      <c r="G573" s="40">
        <v>1342.1200000000001</v>
      </c>
      <c r="H573" s="35">
        <f t="shared" si="218"/>
        <v>12079.080000000002</v>
      </c>
      <c r="I573" s="35">
        <f t="shared" si="223"/>
        <v>14908.680000000002</v>
      </c>
      <c r="J573" s="441"/>
      <c r="K573" s="371"/>
      <c r="L573" s="328">
        <v>314.40000000000003</v>
      </c>
      <c r="M573" s="329">
        <f t="shared" si="219"/>
        <v>0</v>
      </c>
      <c r="N573" s="328">
        <v>1342.1200000000001</v>
      </c>
      <c r="O573" s="329">
        <f t="shared" si="220"/>
        <v>0</v>
      </c>
      <c r="P573" s="329">
        <f t="shared" si="224"/>
        <v>0</v>
      </c>
      <c r="Q573" s="473"/>
      <c r="R573" s="327">
        <f t="shared" si="207"/>
        <v>9</v>
      </c>
      <c r="S573" s="328">
        <v>314.40000000000003</v>
      </c>
      <c r="T573" s="329">
        <f t="shared" si="221"/>
        <v>2829.6000000000004</v>
      </c>
      <c r="U573" s="328">
        <v>1342.1200000000001</v>
      </c>
      <c r="V573" s="329">
        <f t="shared" si="222"/>
        <v>12079.080000000002</v>
      </c>
      <c r="W573" s="329">
        <f t="shared" si="225"/>
        <v>14908.680000000002</v>
      </c>
      <c r="X573" s="464"/>
    </row>
    <row r="574" spans="1:24" ht="28.5" x14ac:dyDescent="0.25">
      <c r="A574" s="194" t="s">
        <v>1066</v>
      </c>
      <c r="B574" s="117" t="s">
        <v>674</v>
      </c>
      <c r="C574" s="118" t="s">
        <v>243</v>
      </c>
      <c r="D574" s="119">
        <v>200</v>
      </c>
      <c r="E574" s="40">
        <v>45.85</v>
      </c>
      <c r="F574" s="35">
        <f t="shared" si="217"/>
        <v>9170</v>
      </c>
      <c r="G574" s="40">
        <v>58.5</v>
      </c>
      <c r="H574" s="35">
        <f t="shared" si="218"/>
        <v>11700</v>
      </c>
      <c r="I574" s="35">
        <f t="shared" si="223"/>
        <v>20870</v>
      </c>
      <c r="J574" s="441"/>
      <c r="K574" s="371"/>
      <c r="L574" s="328">
        <v>45.85</v>
      </c>
      <c r="M574" s="329">
        <f t="shared" si="219"/>
        <v>0</v>
      </c>
      <c r="N574" s="328">
        <v>58.5</v>
      </c>
      <c r="O574" s="329">
        <f t="shared" si="220"/>
        <v>0</v>
      </c>
      <c r="P574" s="329">
        <f t="shared" si="224"/>
        <v>0</v>
      </c>
      <c r="Q574" s="473"/>
      <c r="R574" s="327">
        <f t="shared" si="207"/>
        <v>200</v>
      </c>
      <c r="S574" s="328">
        <v>45.85</v>
      </c>
      <c r="T574" s="329">
        <f t="shared" si="221"/>
        <v>9170</v>
      </c>
      <c r="U574" s="328">
        <v>58.5</v>
      </c>
      <c r="V574" s="329">
        <f t="shared" si="222"/>
        <v>11700</v>
      </c>
      <c r="W574" s="329">
        <f t="shared" si="225"/>
        <v>20870</v>
      </c>
      <c r="X574" s="464"/>
    </row>
    <row r="575" spans="1:24" x14ac:dyDescent="0.25">
      <c r="A575" s="194" t="s">
        <v>1067</v>
      </c>
      <c r="B575" s="117" t="s">
        <v>1068</v>
      </c>
      <c r="C575" s="118" t="s">
        <v>243</v>
      </c>
      <c r="D575" s="119">
        <v>115</v>
      </c>
      <c r="E575" s="40">
        <v>314.40000000000003</v>
      </c>
      <c r="F575" s="35">
        <f t="shared" si="217"/>
        <v>36156.000000000007</v>
      </c>
      <c r="G575" s="40">
        <v>1067.04</v>
      </c>
      <c r="H575" s="35">
        <f t="shared" si="218"/>
        <v>122709.59999999999</v>
      </c>
      <c r="I575" s="35">
        <f t="shared" si="223"/>
        <v>158865.60000000001</v>
      </c>
      <c r="J575" s="441"/>
      <c r="K575" s="371"/>
      <c r="L575" s="328">
        <v>314.40000000000003</v>
      </c>
      <c r="M575" s="329">
        <f t="shared" si="219"/>
        <v>0</v>
      </c>
      <c r="N575" s="328">
        <v>1067.04</v>
      </c>
      <c r="O575" s="329">
        <f t="shared" si="220"/>
        <v>0</v>
      </c>
      <c r="P575" s="329">
        <f t="shared" si="224"/>
        <v>0</v>
      </c>
      <c r="Q575" s="473"/>
      <c r="R575" s="327">
        <f t="shared" si="207"/>
        <v>115</v>
      </c>
      <c r="S575" s="328">
        <v>314.40000000000003</v>
      </c>
      <c r="T575" s="329">
        <f t="shared" si="221"/>
        <v>36156.000000000007</v>
      </c>
      <c r="U575" s="328">
        <v>1067.04</v>
      </c>
      <c r="V575" s="329">
        <f t="shared" si="222"/>
        <v>122709.59999999999</v>
      </c>
      <c r="W575" s="329">
        <f t="shared" si="225"/>
        <v>158865.60000000001</v>
      </c>
      <c r="X575" s="464"/>
    </row>
    <row r="576" spans="1:24" x14ac:dyDescent="0.25">
      <c r="A576" s="194" t="s">
        <v>1069</v>
      </c>
      <c r="B576" s="117" t="s">
        <v>1070</v>
      </c>
      <c r="C576" s="118" t="s">
        <v>170</v>
      </c>
      <c r="D576" s="119">
        <v>400</v>
      </c>
      <c r="E576" s="40">
        <v>32.75</v>
      </c>
      <c r="F576" s="35">
        <f t="shared" si="217"/>
        <v>13100</v>
      </c>
      <c r="G576" s="40">
        <v>36.82</v>
      </c>
      <c r="H576" s="35">
        <f t="shared" si="218"/>
        <v>14728</v>
      </c>
      <c r="I576" s="35">
        <f t="shared" si="223"/>
        <v>27828</v>
      </c>
      <c r="J576" s="441"/>
      <c r="K576" s="371">
        <v>100</v>
      </c>
      <c r="L576" s="328">
        <v>32.75</v>
      </c>
      <c r="M576" s="329">
        <f t="shared" si="219"/>
        <v>3275</v>
      </c>
      <c r="N576" s="328">
        <v>36.82</v>
      </c>
      <c r="O576" s="329">
        <f t="shared" si="220"/>
        <v>3682</v>
      </c>
      <c r="P576" s="329">
        <f t="shared" si="224"/>
        <v>6957</v>
      </c>
      <c r="Q576" s="473"/>
      <c r="R576" s="327">
        <f t="shared" si="207"/>
        <v>300</v>
      </c>
      <c r="S576" s="328">
        <v>32.75</v>
      </c>
      <c r="T576" s="329">
        <f t="shared" si="221"/>
        <v>9825</v>
      </c>
      <c r="U576" s="328">
        <v>36.82</v>
      </c>
      <c r="V576" s="329">
        <f t="shared" si="222"/>
        <v>11046</v>
      </c>
      <c r="W576" s="329">
        <f t="shared" si="225"/>
        <v>20871</v>
      </c>
      <c r="X576" s="464"/>
    </row>
    <row r="577" spans="1:24" x14ac:dyDescent="0.25">
      <c r="A577" s="194" t="s">
        <v>1071</v>
      </c>
      <c r="B577" s="117" t="s">
        <v>1072</v>
      </c>
      <c r="C577" s="118" t="s">
        <v>243</v>
      </c>
      <c r="D577" s="119">
        <v>80</v>
      </c>
      <c r="E577" s="40">
        <v>314.40000000000003</v>
      </c>
      <c r="F577" s="35">
        <f t="shared" si="217"/>
        <v>25152.000000000004</v>
      </c>
      <c r="G577" s="40">
        <v>2857.4</v>
      </c>
      <c r="H577" s="35">
        <f t="shared" si="218"/>
        <v>228592</v>
      </c>
      <c r="I577" s="35">
        <f t="shared" si="223"/>
        <v>253744</v>
      </c>
      <c r="J577" s="441"/>
      <c r="K577" s="371"/>
      <c r="L577" s="328">
        <v>314.40000000000003</v>
      </c>
      <c r="M577" s="329">
        <f t="shared" si="219"/>
        <v>0</v>
      </c>
      <c r="N577" s="328">
        <v>2857.4</v>
      </c>
      <c r="O577" s="329">
        <f t="shared" si="220"/>
        <v>0</v>
      </c>
      <c r="P577" s="329">
        <f t="shared" si="224"/>
        <v>0</v>
      </c>
      <c r="Q577" s="473"/>
      <c r="R577" s="327">
        <f t="shared" si="207"/>
        <v>80</v>
      </c>
      <c r="S577" s="328">
        <v>314.40000000000003</v>
      </c>
      <c r="T577" s="329">
        <f t="shared" si="221"/>
        <v>25152.000000000004</v>
      </c>
      <c r="U577" s="328">
        <v>2857.4</v>
      </c>
      <c r="V577" s="329">
        <f t="shared" si="222"/>
        <v>228592</v>
      </c>
      <c r="W577" s="329">
        <f t="shared" si="225"/>
        <v>253744</v>
      </c>
      <c r="X577" s="464"/>
    </row>
    <row r="578" spans="1:24" x14ac:dyDescent="0.25">
      <c r="A578" s="194" t="s">
        <v>1073</v>
      </c>
      <c r="B578" s="117" t="s">
        <v>1074</v>
      </c>
      <c r="C578" s="118" t="s">
        <v>243</v>
      </c>
      <c r="D578" s="119">
        <v>10</v>
      </c>
      <c r="E578" s="40">
        <v>162.44</v>
      </c>
      <c r="F578" s="35">
        <f t="shared" si="217"/>
        <v>1624.4</v>
      </c>
      <c r="G578" s="40">
        <v>611</v>
      </c>
      <c r="H578" s="35">
        <f t="shared" si="218"/>
        <v>6110</v>
      </c>
      <c r="I578" s="35">
        <f t="shared" si="223"/>
        <v>7734.4</v>
      </c>
      <c r="J578" s="441"/>
      <c r="K578" s="371"/>
      <c r="L578" s="328">
        <v>162.44</v>
      </c>
      <c r="M578" s="329">
        <f t="shared" si="219"/>
        <v>0</v>
      </c>
      <c r="N578" s="328">
        <v>611</v>
      </c>
      <c r="O578" s="329">
        <f t="shared" si="220"/>
        <v>0</v>
      </c>
      <c r="P578" s="329">
        <f t="shared" si="224"/>
        <v>0</v>
      </c>
      <c r="Q578" s="473"/>
      <c r="R578" s="327">
        <f t="shared" si="207"/>
        <v>10</v>
      </c>
      <c r="S578" s="328">
        <v>162.44</v>
      </c>
      <c r="T578" s="329">
        <f t="shared" si="221"/>
        <v>1624.4</v>
      </c>
      <c r="U578" s="328">
        <v>611</v>
      </c>
      <c r="V578" s="329">
        <f t="shared" si="222"/>
        <v>6110</v>
      </c>
      <c r="W578" s="329">
        <f t="shared" si="225"/>
        <v>7734.4</v>
      </c>
      <c r="X578" s="464"/>
    </row>
    <row r="579" spans="1:24" x14ac:dyDescent="0.25">
      <c r="A579" s="194" t="s">
        <v>1075</v>
      </c>
      <c r="B579" s="117" t="s">
        <v>648</v>
      </c>
      <c r="C579" s="118" t="s">
        <v>243</v>
      </c>
      <c r="D579" s="119">
        <v>196</v>
      </c>
      <c r="E579" s="40">
        <v>162.44</v>
      </c>
      <c r="F579" s="35">
        <f t="shared" si="217"/>
        <v>31838.239999999998</v>
      </c>
      <c r="G579" s="40">
        <v>120.276</v>
      </c>
      <c r="H579" s="35">
        <f t="shared" si="218"/>
        <v>23574.095999999998</v>
      </c>
      <c r="I579" s="35">
        <f t="shared" si="223"/>
        <v>55412.335999999996</v>
      </c>
      <c r="J579" s="441"/>
      <c r="K579" s="371"/>
      <c r="L579" s="328">
        <v>162.44</v>
      </c>
      <c r="M579" s="329">
        <f t="shared" si="219"/>
        <v>0</v>
      </c>
      <c r="N579" s="328">
        <v>120.276</v>
      </c>
      <c r="O579" s="329">
        <f t="shared" si="220"/>
        <v>0</v>
      </c>
      <c r="P579" s="329">
        <f t="shared" si="224"/>
        <v>0</v>
      </c>
      <c r="Q579" s="473"/>
      <c r="R579" s="327">
        <f t="shared" si="207"/>
        <v>196</v>
      </c>
      <c r="S579" s="328">
        <v>162.44</v>
      </c>
      <c r="T579" s="329">
        <f t="shared" si="221"/>
        <v>31838.239999999998</v>
      </c>
      <c r="U579" s="328">
        <v>120.276</v>
      </c>
      <c r="V579" s="329">
        <f t="shared" si="222"/>
        <v>23574.095999999998</v>
      </c>
      <c r="W579" s="329">
        <f t="shared" si="225"/>
        <v>55412.335999999996</v>
      </c>
      <c r="X579" s="464"/>
    </row>
    <row r="580" spans="1:24" x14ac:dyDescent="0.25">
      <c r="A580" s="194" t="s">
        <v>1076</v>
      </c>
      <c r="B580" s="117" t="s">
        <v>354</v>
      </c>
      <c r="C580" s="118" t="s">
        <v>196</v>
      </c>
      <c r="D580" s="119">
        <v>1</v>
      </c>
      <c r="E580" s="40">
        <v>0</v>
      </c>
      <c r="F580" s="35"/>
      <c r="G580" s="40">
        <v>13000</v>
      </c>
      <c r="H580" s="35">
        <f>G580*D580</f>
        <v>13000</v>
      </c>
      <c r="I580" s="35">
        <f t="shared" si="223"/>
        <v>13000</v>
      </c>
      <c r="J580" s="441"/>
      <c r="K580" s="371">
        <v>1</v>
      </c>
      <c r="L580" s="328">
        <v>0</v>
      </c>
      <c r="M580" s="329"/>
      <c r="N580" s="328">
        <v>13000</v>
      </c>
      <c r="O580" s="329">
        <f>N580*K580</f>
        <v>13000</v>
      </c>
      <c r="P580" s="329">
        <f t="shared" si="224"/>
        <v>13000</v>
      </c>
      <c r="Q580" s="473"/>
      <c r="R580" s="327">
        <f t="shared" si="207"/>
        <v>0</v>
      </c>
      <c r="S580" s="328">
        <v>0</v>
      </c>
      <c r="T580" s="329"/>
      <c r="U580" s="328">
        <v>13000</v>
      </c>
      <c r="V580" s="329">
        <f>U580*R580</f>
        <v>0</v>
      </c>
      <c r="W580" s="329">
        <f t="shared" si="225"/>
        <v>0</v>
      </c>
      <c r="X580" s="464"/>
    </row>
    <row r="581" spans="1:24" x14ac:dyDescent="0.25">
      <c r="A581" s="194" t="s">
        <v>1077</v>
      </c>
      <c r="B581" s="117" t="s">
        <v>1078</v>
      </c>
      <c r="C581" s="118" t="s">
        <v>243</v>
      </c>
      <c r="D581" s="119">
        <v>195</v>
      </c>
      <c r="E581" s="40">
        <v>162.44</v>
      </c>
      <c r="F581" s="35">
        <f t="shared" ref="F581:F596" si="226">D581*E581</f>
        <v>31675.8</v>
      </c>
      <c r="G581" s="40">
        <v>1370.2</v>
      </c>
      <c r="H581" s="35">
        <f t="shared" ref="H581:H596" si="227">D581*G581</f>
        <v>267189</v>
      </c>
      <c r="I581" s="35">
        <f t="shared" si="223"/>
        <v>298864.8</v>
      </c>
      <c r="J581" s="441"/>
      <c r="K581" s="371"/>
      <c r="L581" s="328">
        <v>162.44</v>
      </c>
      <c r="M581" s="329">
        <f t="shared" ref="M581:M596" si="228">K581*L581</f>
        <v>0</v>
      </c>
      <c r="N581" s="328">
        <v>1370.2</v>
      </c>
      <c r="O581" s="329">
        <f t="shared" ref="O581:O596" si="229">K581*N581</f>
        <v>0</v>
      </c>
      <c r="P581" s="329">
        <f t="shared" si="224"/>
        <v>0</v>
      </c>
      <c r="Q581" s="473"/>
      <c r="R581" s="327">
        <f t="shared" si="207"/>
        <v>195</v>
      </c>
      <c r="S581" s="328">
        <v>162.44</v>
      </c>
      <c r="T581" s="329">
        <f t="shared" ref="T581:T596" si="230">R581*S581</f>
        <v>31675.8</v>
      </c>
      <c r="U581" s="328">
        <v>1370.2</v>
      </c>
      <c r="V581" s="329">
        <f t="shared" ref="V581:V596" si="231">R581*U581</f>
        <v>267189</v>
      </c>
      <c r="W581" s="329">
        <f t="shared" si="225"/>
        <v>298864.8</v>
      </c>
      <c r="X581" s="464"/>
    </row>
    <row r="582" spans="1:24" x14ac:dyDescent="0.25">
      <c r="A582" s="194" t="s">
        <v>1079</v>
      </c>
      <c r="B582" s="117" t="s">
        <v>1080</v>
      </c>
      <c r="C582" s="118" t="s">
        <v>243</v>
      </c>
      <c r="D582" s="119">
        <v>30</v>
      </c>
      <c r="E582" s="40">
        <v>162.44</v>
      </c>
      <c r="F582" s="35">
        <f t="shared" si="226"/>
        <v>4873.2</v>
      </c>
      <c r="G582" s="40">
        <v>816.4</v>
      </c>
      <c r="H582" s="35">
        <f t="shared" si="227"/>
        <v>24492</v>
      </c>
      <c r="I582" s="35">
        <f t="shared" si="223"/>
        <v>29365.200000000001</v>
      </c>
      <c r="J582" s="441"/>
      <c r="K582" s="371"/>
      <c r="L582" s="328">
        <v>162.44</v>
      </c>
      <c r="M582" s="329">
        <f t="shared" si="228"/>
        <v>0</v>
      </c>
      <c r="N582" s="328">
        <v>816.4</v>
      </c>
      <c r="O582" s="329">
        <f t="shared" si="229"/>
        <v>0</v>
      </c>
      <c r="P582" s="329">
        <f t="shared" si="224"/>
        <v>0</v>
      </c>
      <c r="Q582" s="473"/>
      <c r="R582" s="327">
        <f t="shared" si="207"/>
        <v>30</v>
      </c>
      <c r="S582" s="328">
        <v>162.44</v>
      </c>
      <c r="T582" s="329">
        <f t="shared" si="230"/>
        <v>4873.2</v>
      </c>
      <c r="U582" s="328">
        <v>816.4</v>
      </c>
      <c r="V582" s="329">
        <f t="shared" si="231"/>
        <v>24492</v>
      </c>
      <c r="W582" s="329">
        <f t="shared" si="225"/>
        <v>29365.200000000001</v>
      </c>
      <c r="X582" s="464"/>
    </row>
    <row r="583" spans="1:24" x14ac:dyDescent="0.25">
      <c r="A583" s="194" t="s">
        <v>1081</v>
      </c>
      <c r="B583" s="117" t="s">
        <v>1082</v>
      </c>
      <c r="C583" s="118" t="s">
        <v>170</v>
      </c>
      <c r="D583" s="119">
        <v>1</v>
      </c>
      <c r="E583" s="40">
        <v>6550</v>
      </c>
      <c r="F583" s="35">
        <f t="shared" si="226"/>
        <v>6550</v>
      </c>
      <c r="G583" s="40">
        <v>61556.69</v>
      </c>
      <c r="H583" s="35">
        <f t="shared" si="227"/>
        <v>61556.69</v>
      </c>
      <c r="I583" s="35">
        <f t="shared" si="223"/>
        <v>68106.69</v>
      </c>
      <c r="J583" s="441"/>
      <c r="K583" s="371"/>
      <c r="L583" s="328">
        <v>6550</v>
      </c>
      <c r="M583" s="329">
        <f t="shared" si="228"/>
        <v>0</v>
      </c>
      <c r="N583" s="328">
        <v>61556.69</v>
      </c>
      <c r="O583" s="329">
        <f t="shared" si="229"/>
        <v>0</v>
      </c>
      <c r="P583" s="329">
        <f t="shared" si="224"/>
        <v>0</v>
      </c>
      <c r="Q583" s="473"/>
      <c r="R583" s="327">
        <f t="shared" si="207"/>
        <v>1</v>
      </c>
      <c r="S583" s="328">
        <v>6550</v>
      </c>
      <c r="T583" s="329">
        <f t="shared" si="230"/>
        <v>6550</v>
      </c>
      <c r="U583" s="328">
        <v>61556.69</v>
      </c>
      <c r="V583" s="329">
        <f t="shared" si="231"/>
        <v>61556.69</v>
      </c>
      <c r="W583" s="329">
        <f t="shared" si="225"/>
        <v>68106.69</v>
      </c>
      <c r="X583" s="464"/>
    </row>
    <row r="584" spans="1:24" x14ac:dyDescent="0.25">
      <c r="A584" s="194" t="s">
        <v>1083</v>
      </c>
      <c r="B584" s="117" t="s">
        <v>1084</v>
      </c>
      <c r="C584" s="118" t="s">
        <v>170</v>
      </c>
      <c r="D584" s="119">
        <v>1</v>
      </c>
      <c r="E584" s="40">
        <v>6550</v>
      </c>
      <c r="F584" s="35">
        <f t="shared" si="226"/>
        <v>6550</v>
      </c>
      <c r="G584" s="40">
        <v>97359.99</v>
      </c>
      <c r="H584" s="35">
        <f t="shared" si="227"/>
        <v>97359.99</v>
      </c>
      <c r="I584" s="35">
        <f t="shared" si="223"/>
        <v>103909.99</v>
      </c>
      <c r="J584" s="441"/>
      <c r="K584" s="371"/>
      <c r="L584" s="328">
        <v>6550</v>
      </c>
      <c r="M584" s="329">
        <f t="shared" si="228"/>
        <v>0</v>
      </c>
      <c r="N584" s="328">
        <v>97359.99</v>
      </c>
      <c r="O584" s="329">
        <f t="shared" si="229"/>
        <v>0</v>
      </c>
      <c r="P584" s="329">
        <f t="shared" si="224"/>
        <v>0</v>
      </c>
      <c r="Q584" s="473"/>
      <c r="R584" s="327">
        <f t="shared" si="207"/>
        <v>1</v>
      </c>
      <c r="S584" s="328">
        <v>6550</v>
      </c>
      <c r="T584" s="329">
        <f t="shared" si="230"/>
        <v>6550</v>
      </c>
      <c r="U584" s="328">
        <v>97359.99</v>
      </c>
      <c r="V584" s="329">
        <f t="shared" si="231"/>
        <v>97359.99</v>
      </c>
      <c r="W584" s="329">
        <f t="shared" si="225"/>
        <v>103909.99</v>
      </c>
      <c r="X584" s="464"/>
    </row>
    <row r="585" spans="1:24" x14ac:dyDescent="0.25">
      <c r="A585" s="194" t="s">
        <v>1085</v>
      </c>
      <c r="B585" s="117" t="s">
        <v>1086</v>
      </c>
      <c r="C585" s="118" t="s">
        <v>243</v>
      </c>
      <c r="D585" s="119">
        <v>11</v>
      </c>
      <c r="E585" s="40">
        <v>162.44</v>
      </c>
      <c r="F585" s="35">
        <f t="shared" si="226"/>
        <v>1786.84</v>
      </c>
      <c r="G585" s="40">
        <v>566.80000000000007</v>
      </c>
      <c r="H585" s="35">
        <f t="shared" si="227"/>
        <v>6234.8000000000011</v>
      </c>
      <c r="I585" s="35">
        <f t="shared" si="223"/>
        <v>8021.6400000000012</v>
      </c>
      <c r="J585" s="441"/>
      <c r="K585" s="371"/>
      <c r="L585" s="328">
        <v>162.44</v>
      </c>
      <c r="M585" s="329">
        <f t="shared" si="228"/>
        <v>0</v>
      </c>
      <c r="N585" s="328">
        <v>566.80000000000007</v>
      </c>
      <c r="O585" s="329">
        <f t="shared" si="229"/>
        <v>0</v>
      </c>
      <c r="P585" s="329">
        <f t="shared" si="224"/>
        <v>0</v>
      </c>
      <c r="Q585" s="473"/>
      <c r="R585" s="327">
        <f t="shared" si="207"/>
        <v>11</v>
      </c>
      <c r="S585" s="328">
        <v>162.44</v>
      </c>
      <c r="T585" s="329">
        <f t="shared" si="230"/>
        <v>1786.84</v>
      </c>
      <c r="U585" s="328">
        <v>566.80000000000007</v>
      </c>
      <c r="V585" s="329">
        <f t="shared" si="231"/>
        <v>6234.8000000000011</v>
      </c>
      <c r="W585" s="329">
        <f t="shared" si="225"/>
        <v>8021.6400000000012</v>
      </c>
      <c r="X585" s="464"/>
    </row>
    <row r="586" spans="1:24" x14ac:dyDescent="0.25">
      <c r="A586" s="194" t="s">
        <v>1087</v>
      </c>
      <c r="B586" s="117" t="s">
        <v>1088</v>
      </c>
      <c r="C586" s="118" t="s">
        <v>243</v>
      </c>
      <c r="D586" s="119">
        <v>17.3</v>
      </c>
      <c r="E586" s="40">
        <v>838.40000000000009</v>
      </c>
      <c r="F586" s="35">
        <f t="shared" si="226"/>
        <v>14504.320000000002</v>
      </c>
      <c r="G586" s="40">
        <v>933.92</v>
      </c>
      <c r="H586" s="35">
        <f t="shared" si="227"/>
        <v>16156.816000000001</v>
      </c>
      <c r="I586" s="35">
        <f t="shared" si="223"/>
        <v>30661.136000000002</v>
      </c>
      <c r="J586" s="441"/>
      <c r="K586" s="371"/>
      <c r="L586" s="328">
        <v>838.40000000000009</v>
      </c>
      <c r="M586" s="329">
        <f t="shared" si="228"/>
        <v>0</v>
      </c>
      <c r="N586" s="328">
        <v>933.92</v>
      </c>
      <c r="O586" s="329">
        <f t="shared" si="229"/>
        <v>0</v>
      </c>
      <c r="P586" s="329">
        <f t="shared" si="224"/>
        <v>0</v>
      </c>
      <c r="Q586" s="473"/>
      <c r="R586" s="327">
        <f t="shared" si="207"/>
        <v>17.3</v>
      </c>
      <c r="S586" s="328">
        <v>838.40000000000009</v>
      </c>
      <c r="T586" s="329">
        <f t="shared" si="230"/>
        <v>14504.320000000002</v>
      </c>
      <c r="U586" s="328">
        <v>933.92</v>
      </c>
      <c r="V586" s="329">
        <f t="shared" si="231"/>
        <v>16156.816000000001</v>
      </c>
      <c r="W586" s="329">
        <f t="shared" si="225"/>
        <v>30661.136000000002</v>
      </c>
      <c r="X586" s="464"/>
    </row>
    <row r="587" spans="1:24" x14ac:dyDescent="0.25">
      <c r="A587" s="194" t="s">
        <v>1089</v>
      </c>
      <c r="B587" s="117" t="s">
        <v>1090</v>
      </c>
      <c r="C587" s="118" t="s">
        <v>170</v>
      </c>
      <c r="D587" s="119">
        <v>5</v>
      </c>
      <c r="E587" s="40">
        <v>1572</v>
      </c>
      <c r="F587" s="35">
        <f t="shared" si="226"/>
        <v>7860</v>
      </c>
      <c r="G587" s="40">
        <v>2917.5640000000003</v>
      </c>
      <c r="H587" s="35">
        <f t="shared" si="227"/>
        <v>14587.820000000002</v>
      </c>
      <c r="I587" s="35">
        <f t="shared" si="223"/>
        <v>22447.82</v>
      </c>
      <c r="J587" s="441"/>
      <c r="K587" s="371"/>
      <c r="L587" s="328">
        <v>1572</v>
      </c>
      <c r="M587" s="329">
        <f t="shared" si="228"/>
        <v>0</v>
      </c>
      <c r="N587" s="328">
        <v>2917.5640000000003</v>
      </c>
      <c r="O587" s="329">
        <f t="shared" si="229"/>
        <v>0</v>
      </c>
      <c r="P587" s="329">
        <f t="shared" si="224"/>
        <v>0</v>
      </c>
      <c r="Q587" s="473"/>
      <c r="R587" s="327">
        <f t="shared" si="207"/>
        <v>5</v>
      </c>
      <c r="S587" s="328">
        <v>1572</v>
      </c>
      <c r="T587" s="329">
        <f t="shared" si="230"/>
        <v>7860</v>
      </c>
      <c r="U587" s="328">
        <v>2917.5640000000003</v>
      </c>
      <c r="V587" s="329">
        <f t="shared" si="231"/>
        <v>14587.820000000002</v>
      </c>
      <c r="W587" s="329">
        <f t="shared" si="225"/>
        <v>22447.82</v>
      </c>
      <c r="X587" s="464"/>
    </row>
    <row r="588" spans="1:24" x14ac:dyDescent="0.25">
      <c r="A588" s="194" t="s">
        <v>1091</v>
      </c>
      <c r="B588" s="117" t="s">
        <v>1092</v>
      </c>
      <c r="C588" s="118" t="s">
        <v>170</v>
      </c>
      <c r="D588" s="119">
        <v>1</v>
      </c>
      <c r="E588" s="40">
        <v>1572</v>
      </c>
      <c r="F588" s="35">
        <f t="shared" si="226"/>
        <v>1572</v>
      </c>
      <c r="G588" s="40">
        <v>2497.5080000000003</v>
      </c>
      <c r="H588" s="35">
        <f t="shared" si="227"/>
        <v>2497.5080000000003</v>
      </c>
      <c r="I588" s="35">
        <f t="shared" si="223"/>
        <v>4069.5080000000003</v>
      </c>
      <c r="J588" s="441"/>
      <c r="K588" s="371"/>
      <c r="L588" s="328">
        <v>1572</v>
      </c>
      <c r="M588" s="329">
        <f t="shared" si="228"/>
        <v>0</v>
      </c>
      <c r="N588" s="328">
        <v>2497.5080000000003</v>
      </c>
      <c r="O588" s="329">
        <f t="shared" si="229"/>
        <v>0</v>
      </c>
      <c r="P588" s="329">
        <f t="shared" si="224"/>
        <v>0</v>
      </c>
      <c r="Q588" s="473"/>
      <c r="R588" s="327">
        <f t="shared" si="207"/>
        <v>1</v>
      </c>
      <c r="S588" s="328">
        <v>1572</v>
      </c>
      <c r="T588" s="329">
        <f t="shared" si="230"/>
        <v>1572</v>
      </c>
      <c r="U588" s="328">
        <v>2497.5080000000003</v>
      </c>
      <c r="V588" s="329">
        <f t="shared" si="231"/>
        <v>2497.5080000000003</v>
      </c>
      <c r="W588" s="329">
        <f t="shared" si="225"/>
        <v>4069.5080000000003</v>
      </c>
      <c r="X588" s="464"/>
    </row>
    <row r="589" spans="1:24" x14ac:dyDescent="0.25">
      <c r="A589" s="194" t="s">
        <v>1093</v>
      </c>
      <c r="B589" s="117" t="s">
        <v>1094</v>
      </c>
      <c r="C589" s="118" t="s">
        <v>170</v>
      </c>
      <c r="D589" s="119">
        <v>1</v>
      </c>
      <c r="E589" s="40">
        <v>1572</v>
      </c>
      <c r="F589" s="35">
        <f t="shared" si="226"/>
        <v>1572</v>
      </c>
      <c r="G589" s="40">
        <v>2459.6</v>
      </c>
      <c r="H589" s="35">
        <f t="shared" si="227"/>
        <v>2459.6</v>
      </c>
      <c r="I589" s="35">
        <f t="shared" si="223"/>
        <v>4031.6</v>
      </c>
      <c r="J589" s="441"/>
      <c r="K589" s="371"/>
      <c r="L589" s="328">
        <v>1572</v>
      </c>
      <c r="M589" s="329">
        <f t="shared" si="228"/>
        <v>0</v>
      </c>
      <c r="N589" s="328">
        <v>2459.6</v>
      </c>
      <c r="O589" s="329">
        <f t="shared" si="229"/>
        <v>0</v>
      </c>
      <c r="P589" s="329">
        <f t="shared" si="224"/>
        <v>0</v>
      </c>
      <c r="Q589" s="473"/>
      <c r="R589" s="327">
        <f t="shared" ref="R589:R652" si="232">D589-K589</f>
        <v>1</v>
      </c>
      <c r="S589" s="328">
        <v>1572</v>
      </c>
      <c r="T589" s="329">
        <f t="shared" si="230"/>
        <v>1572</v>
      </c>
      <c r="U589" s="328">
        <v>2459.6</v>
      </c>
      <c r="V589" s="329">
        <f t="shared" si="231"/>
        <v>2459.6</v>
      </c>
      <c r="W589" s="329">
        <f t="shared" si="225"/>
        <v>4031.6</v>
      </c>
      <c r="X589" s="464"/>
    </row>
    <row r="590" spans="1:24" x14ac:dyDescent="0.25">
      <c r="A590" s="194" t="s">
        <v>1095</v>
      </c>
      <c r="B590" s="117" t="s">
        <v>1096</v>
      </c>
      <c r="C590" s="118" t="s">
        <v>296</v>
      </c>
      <c r="D590" s="119">
        <v>9.6</v>
      </c>
      <c r="E590" s="40">
        <v>262</v>
      </c>
      <c r="F590" s="35">
        <f t="shared" si="226"/>
        <v>2515.1999999999998</v>
      </c>
      <c r="G590" s="40">
        <v>165.23</v>
      </c>
      <c r="H590" s="35">
        <f t="shared" si="227"/>
        <v>1586.2079999999999</v>
      </c>
      <c r="I590" s="35">
        <f t="shared" si="223"/>
        <v>4101.4079999999994</v>
      </c>
      <c r="J590" s="441"/>
      <c r="K590" s="371"/>
      <c r="L590" s="328">
        <v>262</v>
      </c>
      <c r="M590" s="329">
        <f t="shared" si="228"/>
        <v>0</v>
      </c>
      <c r="N590" s="328">
        <v>165.23</v>
      </c>
      <c r="O590" s="329">
        <f t="shared" si="229"/>
        <v>0</v>
      </c>
      <c r="P590" s="329">
        <f t="shared" si="224"/>
        <v>0</v>
      </c>
      <c r="Q590" s="473"/>
      <c r="R590" s="327">
        <f t="shared" si="232"/>
        <v>9.6</v>
      </c>
      <c r="S590" s="328">
        <v>262</v>
      </c>
      <c r="T590" s="329">
        <f t="shared" si="230"/>
        <v>2515.1999999999998</v>
      </c>
      <c r="U590" s="328">
        <v>165.23</v>
      </c>
      <c r="V590" s="329">
        <f t="shared" si="231"/>
        <v>1586.2079999999999</v>
      </c>
      <c r="W590" s="329">
        <f t="shared" si="225"/>
        <v>4101.4079999999994</v>
      </c>
      <c r="X590" s="464"/>
    </row>
    <row r="591" spans="1:24" x14ac:dyDescent="0.25">
      <c r="A591" s="194" t="s">
        <v>1097</v>
      </c>
      <c r="B591" s="117" t="s">
        <v>557</v>
      </c>
      <c r="C591" s="118" t="s">
        <v>170</v>
      </c>
      <c r="D591" s="119">
        <v>4</v>
      </c>
      <c r="E591" s="40">
        <v>393</v>
      </c>
      <c r="F591" s="35">
        <f t="shared" si="226"/>
        <v>1572</v>
      </c>
      <c r="G591" s="40">
        <v>221.67600000000002</v>
      </c>
      <c r="H591" s="35">
        <f t="shared" si="227"/>
        <v>886.70400000000006</v>
      </c>
      <c r="I591" s="35">
        <f t="shared" si="223"/>
        <v>2458.7040000000002</v>
      </c>
      <c r="J591" s="441"/>
      <c r="K591" s="371"/>
      <c r="L591" s="328">
        <v>393</v>
      </c>
      <c r="M591" s="329">
        <f t="shared" si="228"/>
        <v>0</v>
      </c>
      <c r="N591" s="328">
        <v>221.67600000000002</v>
      </c>
      <c r="O591" s="329">
        <f t="shared" si="229"/>
        <v>0</v>
      </c>
      <c r="P591" s="329">
        <f t="shared" si="224"/>
        <v>0</v>
      </c>
      <c r="Q591" s="473"/>
      <c r="R591" s="327">
        <f t="shared" si="232"/>
        <v>4</v>
      </c>
      <c r="S591" s="328">
        <v>393</v>
      </c>
      <c r="T591" s="329">
        <f t="shared" si="230"/>
        <v>1572</v>
      </c>
      <c r="U591" s="328">
        <v>221.67600000000002</v>
      </c>
      <c r="V591" s="329">
        <f t="shared" si="231"/>
        <v>886.70400000000006</v>
      </c>
      <c r="W591" s="329">
        <f t="shared" si="225"/>
        <v>2458.7040000000002</v>
      </c>
      <c r="X591" s="464"/>
    </row>
    <row r="592" spans="1:24" x14ac:dyDescent="0.25">
      <c r="A592" s="194" t="s">
        <v>1098</v>
      </c>
      <c r="B592" s="117" t="s">
        <v>291</v>
      </c>
      <c r="C592" s="118" t="s">
        <v>170</v>
      </c>
      <c r="D592" s="119">
        <v>720</v>
      </c>
      <c r="E592" s="40">
        <v>0</v>
      </c>
      <c r="F592" s="35">
        <f t="shared" si="226"/>
        <v>0</v>
      </c>
      <c r="G592" s="40">
        <v>2.0020000000000002</v>
      </c>
      <c r="H592" s="35">
        <f t="shared" si="227"/>
        <v>1441.44</v>
      </c>
      <c r="I592" s="35">
        <f t="shared" si="223"/>
        <v>1441.44</v>
      </c>
      <c r="J592" s="441"/>
      <c r="K592" s="371"/>
      <c r="L592" s="328">
        <v>0</v>
      </c>
      <c r="M592" s="329">
        <f t="shared" si="228"/>
        <v>0</v>
      </c>
      <c r="N592" s="328">
        <v>2.0020000000000002</v>
      </c>
      <c r="O592" s="329">
        <f t="shared" si="229"/>
        <v>0</v>
      </c>
      <c r="P592" s="329">
        <f t="shared" si="224"/>
        <v>0</v>
      </c>
      <c r="Q592" s="473"/>
      <c r="R592" s="327">
        <f t="shared" si="232"/>
        <v>720</v>
      </c>
      <c r="S592" s="328">
        <v>0</v>
      </c>
      <c r="T592" s="329">
        <f t="shared" si="230"/>
        <v>0</v>
      </c>
      <c r="U592" s="328">
        <v>2.0020000000000002</v>
      </c>
      <c r="V592" s="329">
        <f t="shared" si="231"/>
        <v>1441.44</v>
      </c>
      <c r="W592" s="329">
        <f t="shared" si="225"/>
        <v>1441.44</v>
      </c>
      <c r="X592" s="464"/>
    </row>
    <row r="593" spans="1:24" x14ac:dyDescent="0.25">
      <c r="A593" s="194" t="s">
        <v>1099</v>
      </c>
      <c r="B593" s="117" t="s">
        <v>293</v>
      </c>
      <c r="C593" s="118" t="s">
        <v>170</v>
      </c>
      <c r="D593" s="119">
        <v>28</v>
      </c>
      <c r="E593" s="40">
        <v>0</v>
      </c>
      <c r="F593" s="35">
        <f t="shared" si="226"/>
        <v>0</v>
      </c>
      <c r="G593" s="40">
        <v>6.4870000000000001</v>
      </c>
      <c r="H593" s="35">
        <f t="shared" si="227"/>
        <v>181.636</v>
      </c>
      <c r="I593" s="35">
        <f t="shared" si="223"/>
        <v>181.636</v>
      </c>
      <c r="J593" s="441"/>
      <c r="K593" s="371"/>
      <c r="L593" s="328">
        <v>0</v>
      </c>
      <c r="M593" s="329">
        <f t="shared" si="228"/>
        <v>0</v>
      </c>
      <c r="N593" s="328">
        <v>6.4870000000000001</v>
      </c>
      <c r="O593" s="329">
        <f t="shared" si="229"/>
        <v>0</v>
      </c>
      <c r="P593" s="329">
        <f t="shared" si="224"/>
        <v>0</v>
      </c>
      <c r="Q593" s="473"/>
      <c r="R593" s="327">
        <f t="shared" si="232"/>
        <v>28</v>
      </c>
      <c r="S593" s="328">
        <v>0</v>
      </c>
      <c r="T593" s="329">
        <f t="shared" si="230"/>
        <v>0</v>
      </c>
      <c r="U593" s="328">
        <v>6.4870000000000001</v>
      </c>
      <c r="V593" s="329">
        <f t="shared" si="231"/>
        <v>181.636</v>
      </c>
      <c r="W593" s="329">
        <f t="shared" si="225"/>
        <v>181.636</v>
      </c>
      <c r="X593" s="464"/>
    </row>
    <row r="594" spans="1:24" x14ac:dyDescent="0.25">
      <c r="A594" s="194" t="s">
        <v>1100</v>
      </c>
      <c r="B594" s="117" t="s">
        <v>561</v>
      </c>
      <c r="C594" s="118" t="s">
        <v>170</v>
      </c>
      <c r="D594" s="119">
        <v>28</v>
      </c>
      <c r="E594" s="40">
        <v>0</v>
      </c>
      <c r="F594" s="35">
        <f t="shared" si="226"/>
        <v>0</v>
      </c>
      <c r="G594" s="40">
        <v>3.9910000000000001</v>
      </c>
      <c r="H594" s="35">
        <f t="shared" si="227"/>
        <v>111.748</v>
      </c>
      <c r="I594" s="35">
        <f t="shared" si="223"/>
        <v>111.748</v>
      </c>
      <c r="J594" s="441"/>
      <c r="K594" s="371"/>
      <c r="L594" s="328">
        <v>0</v>
      </c>
      <c r="M594" s="329">
        <f t="shared" si="228"/>
        <v>0</v>
      </c>
      <c r="N594" s="328">
        <v>3.9910000000000001</v>
      </c>
      <c r="O594" s="329">
        <f t="shared" si="229"/>
        <v>0</v>
      </c>
      <c r="P594" s="329">
        <f t="shared" si="224"/>
        <v>0</v>
      </c>
      <c r="Q594" s="473"/>
      <c r="R594" s="327">
        <f t="shared" si="232"/>
        <v>28</v>
      </c>
      <c r="S594" s="328">
        <v>0</v>
      </c>
      <c r="T594" s="329">
        <f t="shared" si="230"/>
        <v>0</v>
      </c>
      <c r="U594" s="328">
        <v>3.9910000000000001</v>
      </c>
      <c r="V594" s="329">
        <f t="shared" si="231"/>
        <v>111.748</v>
      </c>
      <c r="W594" s="329">
        <f t="shared" si="225"/>
        <v>111.748</v>
      </c>
      <c r="X594" s="464"/>
    </row>
    <row r="595" spans="1:24" x14ac:dyDescent="0.25">
      <c r="A595" s="194" t="s">
        <v>1101</v>
      </c>
      <c r="B595" s="117" t="s">
        <v>563</v>
      </c>
      <c r="C595" s="118" t="s">
        <v>170</v>
      </c>
      <c r="D595" s="119">
        <v>54</v>
      </c>
      <c r="E595" s="40">
        <v>0</v>
      </c>
      <c r="F595" s="35">
        <f t="shared" si="226"/>
        <v>0</v>
      </c>
      <c r="G595" s="40">
        <v>8.8010000000000002</v>
      </c>
      <c r="H595" s="35">
        <f t="shared" si="227"/>
        <v>475.25400000000002</v>
      </c>
      <c r="I595" s="35">
        <f t="shared" si="223"/>
        <v>475.25400000000002</v>
      </c>
      <c r="J595" s="441"/>
      <c r="K595" s="371"/>
      <c r="L595" s="328">
        <v>0</v>
      </c>
      <c r="M595" s="329">
        <f t="shared" si="228"/>
        <v>0</v>
      </c>
      <c r="N595" s="328">
        <v>8.8010000000000002</v>
      </c>
      <c r="O595" s="329">
        <f t="shared" si="229"/>
        <v>0</v>
      </c>
      <c r="P595" s="329">
        <f t="shared" si="224"/>
        <v>0</v>
      </c>
      <c r="Q595" s="473"/>
      <c r="R595" s="327">
        <f t="shared" si="232"/>
        <v>54</v>
      </c>
      <c r="S595" s="328">
        <v>0</v>
      </c>
      <c r="T595" s="329">
        <f t="shared" si="230"/>
        <v>0</v>
      </c>
      <c r="U595" s="328">
        <v>8.8010000000000002</v>
      </c>
      <c r="V595" s="329">
        <f t="shared" si="231"/>
        <v>475.25400000000002</v>
      </c>
      <c r="W595" s="329">
        <f t="shared" si="225"/>
        <v>475.25400000000002</v>
      </c>
      <c r="X595" s="464"/>
    </row>
    <row r="596" spans="1:24" x14ac:dyDescent="0.25">
      <c r="A596" s="194" t="s">
        <v>1102</v>
      </c>
      <c r="B596" s="117" t="s">
        <v>381</v>
      </c>
      <c r="C596" s="118" t="s">
        <v>196</v>
      </c>
      <c r="D596" s="119">
        <v>1</v>
      </c>
      <c r="E596" s="40">
        <v>53448</v>
      </c>
      <c r="F596" s="35">
        <f t="shared" si="226"/>
        <v>53448</v>
      </c>
      <c r="G596" s="40">
        <v>0</v>
      </c>
      <c r="H596" s="35">
        <f t="shared" si="227"/>
        <v>0</v>
      </c>
      <c r="I596" s="35">
        <f t="shared" si="223"/>
        <v>53448</v>
      </c>
      <c r="J596" s="441"/>
      <c r="K596" s="371"/>
      <c r="L596" s="328">
        <v>53448</v>
      </c>
      <c r="M596" s="329">
        <f t="shared" si="228"/>
        <v>0</v>
      </c>
      <c r="N596" s="328">
        <v>0</v>
      </c>
      <c r="O596" s="329">
        <f t="shared" si="229"/>
        <v>0</v>
      </c>
      <c r="P596" s="329">
        <f t="shared" si="224"/>
        <v>0</v>
      </c>
      <c r="Q596" s="473"/>
      <c r="R596" s="327">
        <f t="shared" si="232"/>
        <v>1</v>
      </c>
      <c r="S596" s="328">
        <v>53448</v>
      </c>
      <c r="T596" s="329">
        <f t="shared" si="230"/>
        <v>53448</v>
      </c>
      <c r="U596" s="328">
        <v>0</v>
      </c>
      <c r="V596" s="329">
        <f t="shared" si="231"/>
        <v>0</v>
      </c>
      <c r="W596" s="329">
        <f t="shared" si="225"/>
        <v>53448</v>
      </c>
      <c r="X596" s="464"/>
    </row>
    <row r="597" spans="1:24" x14ac:dyDescent="0.25">
      <c r="A597" s="108" t="s">
        <v>1103</v>
      </c>
      <c r="B597" s="109" t="s">
        <v>1104</v>
      </c>
      <c r="C597" s="110"/>
      <c r="D597" s="111"/>
      <c r="E597" s="112"/>
      <c r="F597" s="28">
        <f>SUM(F598:F634)</f>
        <v>4524706.12</v>
      </c>
      <c r="G597" s="27"/>
      <c r="H597" s="28">
        <f>SUM(H598:H634)</f>
        <v>18076414.479999997</v>
      </c>
      <c r="I597" s="28">
        <f>SUM(I598:I634)</f>
        <v>22601120.600000001</v>
      </c>
      <c r="J597" s="450"/>
      <c r="K597" s="366"/>
      <c r="L597" s="367"/>
      <c r="M597" s="368">
        <f>SUM(M598:M634)</f>
        <v>2554623.9299999997</v>
      </c>
      <c r="N597" s="370"/>
      <c r="O597" s="368">
        <f>SUM(O598:O634)</f>
        <v>17454058.32</v>
      </c>
      <c r="P597" s="368">
        <f>SUM(P598:P634)</f>
        <v>20008682.250000004</v>
      </c>
      <c r="Q597" s="482"/>
      <c r="R597" s="327">
        <f t="shared" si="232"/>
        <v>0</v>
      </c>
      <c r="S597" s="367"/>
      <c r="T597" s="368">
        <f>SUM(T598:T634)</f>
        <v>1970082.19</v>
      </c>
      <c r="U597" s="370"/>
      <c r="V597" s="368">
        <f>SUM(V598:V634)</f>
        <v>622356.16</v>
      </c>
      <c r="W597" s="368">
        <f>SUM(W598:W634)</f>
        <v>2592438.3499999996</v>
      </c>
      <c r="X597" s="464"/>
    </row>
    <row r="598" spans="1:24" x14ac:dyDescent="0.25">
      <c r="A598" s="194" t="s">
        <v>1105</v>
      </c>
      <c r="B598" s="117" t="s">
        <v>1106</v>
      </c>
      <c r="C598" s="118" t="s">
        <v>170</v>
      </c>
      <c r="D598" s="119">
        <v>2</v>
      </c>
      <c r="E598" s="35">
        <v>332000</v>
      </c>
      <c r="F598" s="35">
        <f t="shared" ref="F598:F608" si="233">D598*E598</f>
        <v>664000</v>
      </c>
      <c r="G598" s="35">
        <v>5812000</v>
      </c>
      <c r="H598" s="35">
        <f t="shared" ref="H598:H608" si="234">D598*G598</f>
        <v>11624000</v>
      </c>
      <c r="I598" s="35">
        <f>H598+F598</f>
        <v>12288000</v>
      </c>
      <c r="J598" s="441"/>
      <c r="K598" s="371">
        <v>2</v>
      </c>
      <c r="L598" s="329">
        <v>332000</v>
      </c>
      <c r="M598" s="329">
        <f t="shared" ref="M598:M608" si="235">K598*L598</f>
        <v>664000</v>
      </c>
      <c r="N598" s="329">
        <v>5812000</v>
      </c>
      <c r="O598" s="329">
        <f t="shared" ref="O598:O608" si="236">K598*N598</f>
        <v>11624000</v>
      </c>
      <c r="P598" s="329">
        <f>O598+M598</f>
        <v>12288000</v>
      </c>
      <c r="Q598" s="473"/>
      <c r="R598" s="327">
        <f t="shared" si="232"/>
        <v>0</v>
      </c>
      <c r="S598" s="329">
        <v>332000</v>
      </c>
      <c r="T598" s="329">
        <f t="shared" ref="T598:T608" si="237">R598*S598</f>
        <v>0</v>
      </c>
      <c r="U598" s="329">
        <v>5812000</v>
      </c>
      <c r="V598" s="329">
        <f t="shared" ref="V598:V608" si="238">R598*U598</f>
        <v>0</v>
      </c>
      <c r="W598" s="329">
        <f>V598+T598</f>
        <v>0</v>
      </c>
      <c r="X598" s="464"/>
    </row>
    <row r="599" spans="1:24" x14ac:dyDescent="0.25">
      <c r="A599" s="194" t="s">
        <v>1107</v>
      </c>
      <c r="B599" s="117" t="s">
        <v>1108</v>
      </c>
      <c r="C599" s="118" t="s">
        <v>28</v>
      </c>
      <c r="D599" s="119">
        <v>2</v>
      </c>
      <c r="E599" s="35">
        <v>0</v>
      </c>
      <c r="F599" s="35">
        <f t="shared" si="233"/>
        <v>0</v>
      </c>
      <c r="G599" s="35">
        <v>73710</v>
      </c>
      <c r="H599" s="35">
        <f t="shared" si="234"/>
        <v>147420</v>
      </c>
      <c r="I599" s="35">
        <f t="shared" ref="I599:I634" si="239">H599+F599</f>
        <v>147420</v>
      </c>
      <c r="J599" s="441"/>
      <c r="K599" s="371">
        <v>2</v>
      </c>
      <c r="L599" s="329">
        <v>0</v>
      </c>
      <c r="M599" s="329">
        <f t="shared" si="235"/>
        <v>0</v>
      </c>
      <c r="N599" s="329">
        <v>73710</v>
      </c>
      <c r="O599" s="329">
        <f t="shared" si="236"/>
        <v>147420</v>
      </c>
      <c r="P599" s="329">
        <f t="shared" ref="P599:P634" si="240">O599+M599</f>
        <v>147420</v>
      </c>
      <c r="Q599" s="473"/>
      <c r="R599" s="327">
        <f t="shared" si="232"/>
        <v>0</v>
      </c>
      <c r="S599" s="329">
        <v>0</v>
      </c>
      <c r="T599" s="329">
        <f t="shared" si="237"/>
        <v>0</v>
      </c>
      <c r="U599" s="329">
        <v>73710</v>
      </c>
      <c r="V599" s="329">
        <f t="shared" si="238"/>
        <v>0</v>
      </c>
      <c r="W599" s="329">
        <f t="shared" ref="W599:W634" si="241">V599+T599</f>
        <v>0</v>
      </c>
      <c r="X599" s="464"/>
    </row>
    <row r="600" spans="1:24" ht="28.5" x14ac:dyDescent="0.25">
      <c r="A600" s="194" t="s">
        <v>1109</v>
      </c>
      <c r="B600" s="117" t="s">
        <v>1110</v>
      </c>
      <c r="C600" s="118" t="s">
        <v>1111</v>
      </c>
      <c r="D600" s="119">
        <v>2</v>
      </c>
      <c r="E600" s="35">
        <v>46374</v>
      </c>
      <c r="F600" s="35">
        <f t="shared" si="233"/>
        <v>92748</v>
      </c>
      <c r="G600" s="40">
        <v>0</v>
      </c>
      <c r="H600" s="35">
        <f t="shared" si="234"/>
        <v>0</v>
      </c>
      <c r="I600" s="35">
        <f t="shared" si="239"/>
        <v>92748</v>
      </c>
      <c r="J600" s="441"/>
      <c r="K600" s="371">
        <v>2</v>
      </c>
      <c r="L600" s="329">
        <v>46374</v>
      </c>
      <c r="M600" s="329">
        <f t="shared" si="235"/>
        <v>92748</v>
      </c>
      <c r="N600" s="328">
        <v>0</v>
      </c>
      <c r="O600" s="329">
        <f t="shared" si="236"/>
        <v>0</v>
      </c>
      <c r="P600" s="329">
        <f t="shared" si="240"/>
        <v>92748</v>
      </c>
      <c r="Q600" s="473"/>
      <c r="R600" s="327">
        <f t="shared" si="232"/>
        <v>0</v>
      </c>
      <c r="S600" s="329">
        <v>46374</v>
      </c>
      <c r="T600" s="329">
        <f t="shared" si="237"/>
        <v>0</v>
      </c>
      <c r="U600" s="328">
        <v>0</v>
      </c>
      <c r="V600" s="329">
        <f t="shared" si="238"/>
        <v>0</v>
      </c>
      <c r="W600" s="329">
        <f t="shared" si="241"/>
        <v>0</v>
      </c>
      <c r="X600" s="464"/>
    </row>
    <row r="601" spans="1:24" ht="28.5" x14ac:dyDescent="0.25">
      <c r="A601" s="194" t="s">
        <v>1112</v>
      </c>
      <c r="B601" s="117" t="s">
        <v>1113</v>
      </c>
      <c r="C601" s="118" t="s">
        <v>170</v>
      </c>
      <c r="D601" s="119">
        <v>3</v>
      </c>
      <c r="E601" s="40">
        <v>56592</v>
      </c>
      <c r="F601" s="35">
        <f t="shared" si="233"/>
        <v>169776</v>
      </c>
      <c r="G601" s="40">
        <v>0</v>
      </c>
      <c r="H601" s="35">
        <f t="shared" si="234"/>
        <v>0</v>
      </c>
      <c r="I601" s="35">
        <f t="shared" si="239"/>
        <v>169776</v>
      </c>
      <c r="J601" s="441"/>
      <c r="K601" s="371">
        <v>3</v>
      </c>
      <c r="L601" s="328">
        <v>56592</v>
      </c>
      <c r="M601" s="329">
        <f t="shared" si="235"/>
        <v>169776</v>
      </c>
      <c r="N601" s="328">
        <v>0</v>
      </c>
      <c r="O601" s="329">
        <f t="shared" si="236"/>
        <v>0</v>
      </c>
      <c r="P601" s="329">
        <f t="shared" si="240"/>
        <v>169776</v>
      </c>
      <c r="Q601" s="473"/>
      <c r="R601" s="327">
        <f t="shared" si="232"/>
        <v>0</v>
      </c>
      <c r="S601" s="328">
        <v>56592</v>
      </c>
      <c r="T601" s="329">
        <f t="shared" si="237"/>
        <v>0</v>
      </c>
      <c r="U601" s="328">
        <v>0</v>
      </c>
      <c r="V601" s="329">
        <f t="shared" si="238"/>
        <v>0</v>
      </c>
      <c r="W601" s="329">
        <f t="shared" si="241"/>
        <v>0</v>
      </c>
      <c r="X601" s="464"/>
    </row>
    <row r="602" spans="1:24" ht="28.5" x14ac:dyDescent="0.25">
      <c r="A602" s="194" t="s">
        <v>1114</v>
      </c>
      <c r="B602" s="117" t="s">
        <v>1115</v>
      </c>
      <c r="C602" s="118" t="s">
        <v>1116</v>
      </c>
      <c r="D602" s="119">
        <v>52</v>
      </c>
      <c r="E602" s="35">
        <v>2373</v>
      </c>
      <c r="F602" s="35">
        <f t="shared" si="233"/>
        <v>123396</v>
      </c>
      <c r="G602" s="35">
        <v>4672</v>
      </c>
      <c r="H602" s="35">
        <f t="shared" si="234"/>
        <v>242944</v>
      </c>
      <c r="I602" s="35">
        <f t="shared" si="239"/>
        <v>366340</v>
      </c>
      <c r="J602" s="441"/>
      <c r="K602" s="371">
        <v>41.91</v>
      </c>
      <c r="L602" s="329">
        <v>2373</v>
      </c>
      <c r="M602" s="329">
        <f t="shared" si="235"/>
        <v>99452.43</v>
      </c>
      <c r="N602" s="329">
        <v>4672</v>
      </c>
      <c r="O602" s="329">
        <f t="shared" si="236"/>
        <v>195803.51999999999</v>
      </c>
      <c r="P602" s="329">
        <f t="shared" si="240"/>
        <v>295255.94999999995</v>
      </c>
      <c r="Q602" s="473"/>
      <c r="R602" s="327">
        <f t="shared" si="232"/>
        <v>10.090000000000003</v>
      </c>
      <c r="S602" s="329">
        <v>2373</v>
      </c>
      <c r="T602" s="329">
        <f t="shared" si="237"/>
        <v>23943.570000000007</v>
      </c>
      <c r="U602" s="329">
        <v>4672</v>
      </c>
      <c r="V602" s="329">
        <f t="shared" si="238"/>
        <v>47140.480000000018</v>
      </c>
      <c r="W602" s="329">
        <f t="shared" si="241"/>
        <v>71084.050000000017</v>
      </c>
      <c r="X602" s="464"/>
    </row>
    <row r="603" spans="1:24" ht="42.75" x14ac:dyDescent="0.25">
      <c r="A603" s="194" t="s">
        <v>1117</v>
      </c>
      <c r="B603" s="117" t="s">
        <v>1118</v>
      </c>
      <c r="C603" s="118" t="s">
        <v>170</v>
      </c>
      <c r="D603" s="119">
        <v>2</v>
      </c>
      <c r="E603" s="35">
        <v>60324</v>
      </c>
      <c r="F603" s="35">
        <f t="shared" si="233"/>
        <v>120648</v>
      </c>
      <c r="G603" s="35">
        <v>1490068</v>
      </c>
      <c r="H603" s="35">
        <f t="shared" si="234"/>
        <v>2980136</v>
      </c>
      <c r="I603" s="35">
        <f t="shared" si="239"/>
        <v>3100784</v>
      </c>
      <c r="J603" s="441"/>
      <c r="K603" s="371">
        <v>2</v>
      </c>
      <c r="L603" s="329">
        <v>60324</v>
      </c>
      <c r="M603" s="329">
        <f t="shared" si="235"/>
        <v>120648</v>
      </c>
      <c r="N603" s="329">
        <v>1490068</v>
      </c>
      <c r="O603" s="329">
        <f t="shared" si="236"/>
        <v>2980136</v>
      </c>
      <c r="P603" s="329">
        <f t="shared" si="240"/>
        <v>3100784</v>
      </c>
      <c r="Q603" s="473"/>
      <c r="R603" s="327">
        <f t="shared" si="232"/>
        <v>0</v>
      </c>
      <c r="S603" s="329">
        <v>60324</v>
      </c>
      <c r="T603" s="329">
        <f t="shared" si="237"/>
        <v>0</v>
      </c>
      <c r="U603" s="329">
        <v>1490068</v>
      </c>
      <c r="V603" s="329">
        <f t="shared" si="238"/>
        <v>0</v>
      </c>
      <c r="W603" s="329">
        <f t="shared" si="241"/>
        <v>0</v>
      </c>
      <c r="X603" s="464"/>
    </row>
    <row r="604" spans="1:24" ht="28.5" x14ac:dyDescent="0.25">
      <c r="A604" s="194" t="s">
        <v>1119</v>
      </c>
      <c r="B604" s="117" t="s">
        <v>1120</v>
      </c>
      <c r="C604" s="118" t="s">
        <v>406</v>
      </c>
      <c r="D604" s="119">
        <v>140.19999999999999</v>
      </c>
      <c r="E604" s="35">
        <v>1771</v>
      </c>
      <c r="F604" s="35">
        <f t="shared" si="233"/>
        <v>248294.19999999998</v>
      </c>
      <c r="G604" s="35">
        <v>4632</v>
      </c>
      <c r="H604" s="35">
        <f t="shared" si="234"/>
        <v>649406.39999999991</v>
      </c>
      <c r="I604" s="35">
        <f t="shared" si="239"/>
        <v>897700.59999999986</v>
      </c>
      <c r="J604" s="441"/>
      <c r="K604" s="371">
        <v>140.19999999999999</v>
      </c>
      <c r="L604" s="329">
        <v>1771</v>
      </c>
      <c r="M604" s="329">
        <f t="shared" si="235"/>
        <v>248294.19999999998</v>
      </c>
      <c r="N604" s="329">
        <v>4632</v>
      </c>
      <c r="O604" s="329">
        <f t="shared" si="236"/>
        <v>649406.39999999991</v>
      </c>
      <c r="P604" s="329">
        <f t="shared" si="240"/>
        <v>897700.59999999986</v>
      </c>
      <c r="Q604" s="473"/>
      <c r="R604" s="327">
        <f t="shared" si="232"/>
        <v>0</v>
      </c>
      <c r="S604" s="329">
        <v>1771</v>
      </c>
      <c r="T604" s="329">
        <f t="shared" si="237"/>
        <v>0</v>
      </c>
      <c r="U604" s="329">
        <v>4632</v>
      </c>
      <c r="V604" s="329">
        <f t="shared" si="238"/>
        <v>0</v>
      </c>
      <c r="W604" s="329">
        <f t="shared" si="241"/>
        <v>0</v>
      </c>
      <c r="X604" s="464"/>
    </row>
    <row r="605" spans="1:24" ht="28.5" x14ac:dyDescent="0.25">
      <c r="A605" s="194" t="s">
        <v>1121</v>
      </c>
      <c r="B605" s="117" t="s">
        <v>1122</v>
      </c>
      <c r="C605" s="118" t="s">
        <v>170</v>
      </c>
      <c r="D605" s="119">
        <v>107</v>
      </c>
      <c r="E605" s="40">
        <v>1572</v>
      </c>
      <c r="F605" s="35">
        <f t="shared" si="233"/>
        <v>168204</v>
      </c>
      <c r="G605" s="40">
        <v>1441.44</v>
      </c>
      <c r="H605" s="35">
        <f t="shared" si="234"/>
        <v>154234.08000000002</v>
      </c>
      <c r="I605" s="35">
        <f t="shared" si="239"/>
        <v>322438.08</v>
      </c>
      <c r="J605" s="441"/>
      <c r="K605" s="371"/>
      <c r="L605" s="328">
        <v>1572</v>
      </c>
      <c r="M605" s="329">
        <f t="shared" si="235"/>
        <v>0</v>
      </c>
      <c r="N605" s="328">
        <v>1441.44</v>
      </c>
      <c r="O605" s="329">
        <f t="shared" si="236"/>
        <v>0</v>
      </c>
      <c r="P605" s="329">
        <f t="shared" si="240"/>
        <v>0</v>
      </c>
      <c r="Q605" s="473"/>
      <c r="R605" s="327">
        <f t="shared" si="232"/>
        <v>107</v>
      </c>
      <c r="S605" s="328">
        <v>1572</v>
      </c>
      <c r="T605" s="329">
        <f t="shared" si="237"/>
        <v>168204</v>
      </c>
      <c r="U605" s="328">
        <v>1441.44</v>
      </c>
      <c r="V605" s="329">
        <f t="shared" si="238"/>
        <v>154234.08000000002</v>
      </c>
      <c r="W605" s="329">
        <f t="shared" si="241"/>
        <v>322438.08</v>
      </c>
      <c r="X605" s="464"/>
    </row>
    <row r="606" spans="1:24" ht="28.5" x14ac:dyDescent="0.25">
      <c r="A606" s="194" t="s">
        <v>1123</v>
      </c>
      <c r="B606" s="117" t="s">
        <v>1124</v>
      </c>
      <c r="C606" s="118" t="s">
        <v>1125</v>
      </c>
      <c r="D606" s="119">
        <v>10</v>
      </c>
      <c r="E606" s="35">
        <v>9790</v>
      </c>
      <c r="F606" s="35">
        <f t="shared" si="233"/>
        <v>97900</v>
      </c>
      <c r="G606" s="35">
        <v>35760</v>
      </c>
      <c r="H606" s="35">
        <f t="shared" si="234"/>
        <v>357600</v>
      </c>
      <c r="I606" s="35">
        <f t="shared" si="239"/>
        <v>455500</v>
      </c>
      <c r="J606" s="441"/>
      <c r="K606" s="371">
        <v>10</v>
      </c>
      <c r="L606" s="329">
        <v>9790</v>
      </c>
      <c r="M606" s="329">
        <f t="shared" si="235"/>
        <v>97900</v>
      </c>
      <c r="N606" s="329">
        <v>35760</v>
      </c>
      <c r="O606" s="329">
        <f t="shared" si="236"/>
        <v>357600</v>
      </c>
      <c r="P606" s="329">
        <f t="shared" si="240"/>
        <v>455500</v>
      </c>
      <c r="Q606" s="473"/>
      <c r="R606" s="327">
        <f t="shared" si="232"/>
        <v>0</v>
      </c>
      <c r="S606" s="329">
        <v>9790</v>
      </c>
      <c r="T606" s="329">
        <f t="shared" si="237"/>
        <v>0</v>
      </c>
      <c r="U606" s="329">
        <v>35760</v>
      </c>
      <c r="V606" s="329">
        <f t="shared" si="238"/>
        <v>0</v>
      </c>
      <c r="W606" s="329">
        <f t="shared" si="241"/>
        <v>0</v>
      </c>
      <c r="X606" s="464"/>
    </row>
    <row r="607" spans="1:24" ht="28.5" x14ac:dyDescent="0.25">
      <c r="A607" s="194" t="s">
        <v>1126</v>
      </c>
      <c r="B607" s="117" t="s">
        <v>1127</v>
      </c>
      <c r="C607" s="118" t="s">
        <v>170</v>
      </c>
      <c r="D607" s="119">
        <v>30</v>
      </c>
      <c r="E607" s="40">
        <v>1572</v>
      </c>
      <c r="F607" s="35">
        <f t="shared" si="233"/>
        <v>47160</v>
      </c>
      <c r="G607" s="40">
        <v>1609.92</v>
      </c>
      <c r="H607" s="35">
        <f t="shared" si="234"/>
        <v>48297.600000000006</v>
      </c>
      <c r="I607" s="35">
        <f t="shared" si="239"/>
        <v>95457.600000000006</v>
      </c>
      <c r="J607" s="441"/>
      <c r="K607" s="371"/>
      <c r="L607" s="328">
        <v>1572</v>
      </c>
      <c r="M607" s="329">
        <f t="shared" si="235"/>
        <v>0</v>
      </c>
      <c r="N607" s="328">
        <v>1609.92</v>
      </c>
      <c r="O607" s="329">
        <f t="shared" si="236"/>
        <v>0</v>
      </c>
      <c r="P607" s="329">
        <f t="shared" si="240"/>
        <v>0</v>
      </c>
      <c r="Q607" s="473"/>
      <c r="R607" s="327">
        <f t="shared" si="232"/>
        <v>30</v>
      </c>
      <c r="S607" s="328">
        <v>1572</v>
      </c>
      <c r="T607" s="329">
        <f t="shared" si="237"/>
        <v>47160</v>
      </c>
      <c r="U607" s="328">
        <v>1609.92</v>
      </c>
      <c r="V607" s="329">
        <f t="shared" si="238"/>
        <v>48297.600000000006</v>
      </c>
      <c r="W607" s="329">
        <f t="shared" si="241"/>
        <v>95457.600000000006</v>
      </c>
      <c r="X607" s="464"/>
    </row>
    <row r="608" spans="1:24" x14ac:dyDescent="0.25">
      <c r="A608" s="194" t="s">
        <v>1128</v>
      </c>
      <c r="B608" s="117" t="s">
        <v>1129</v>
      </c>
      <c r="C608" s="118" t="s">
        <v>170</v>
      </c>
      <c r="D608" s="119">
        <v>45</v>
      </c>
      <c r="E608" s="35">
        <v>9866</v>
      </c>
      <c r="F608" s="35">
        <f t="shared" si="233"/>
        <v>443970</v>
      </c>
      <c r="G608" s="35">
        <v>28674</v>
      </c>
      <c r="H608" s="35">
        <f t="shared" si="234"/>
        <v>1290330</v>
      </c>
      <c r="I608" s="35">
        <f t="shared" si="239"/>
        <v>1734300</v>
      </c>
      <c r="J608" s="441"/>
      <c r="K608" s="371">
        <v>45</v>
      </c>
      <c r="L608" s="329">
        <v>9866</v>
      </c>
      <c r="M608" s="329">
        <f t="shared" si="235"/>
        <v>443970</v>
      </c>
      <c r="N608" s="329">
        <v>28674</v>
      </c>
      <c r="O608" s="329">
        <f t="shared" si="236"/>
        <v>1290330</v>
      </c>
      <c r="P608" s="329">
        <f t="shared" si="240"/>
        <v>1734300</v>
      </c>
      <c r="Q608" s="473"/>
      <c r="R608" s="327">
        <f t="shared" si="232"/>
        <v>0</v>
      </c>
      <c r="S608" s="329">
        <v>9866</v>
      </c>
      <c r="T608" s="329">
        <f t="shared" si="237"/>
        <v>0</v>
      </c>
      <c r="U608" s="329">
        <v>28674</v>
      </c>
      <c r="V608" s="329">
        <f t="shared" si="238"/>
        <v>0</v>
      </c>
      <c r="W608" s="329">
        <f t="shared" si="241"/>
        <v>0</v>
      </c>
      <c r="X608" s="464"/>
    </row>
    <row r="609" spans="1:24" x14ac:dyDescent="0.25">
      <c r="A609" s="194" t="s">
        <v>1130</v>
      </c>
      <c r="B609" s="117" t="s">
        <v>1131</v>
      </c>
      <c r="C609" s="118"/>
      <c r="D609" s="119"/>
      <c r="E609" s="40"/>
      <c r="F609" s="35"/>
      <c r="G609" s="40"/>
      <c r="H609" s="35"/>
      <c r="I609" s="35">
        <f t="shared" si="239"/>
        <v>0</v>
      </c>
      <c r="J609" s="441"/>
      <c r="K609" s="371"/>
      <c r="L609" s="328"/>
      <c r="M609" s="329"/>
      <c r="N609" s="328"/>
      <c r="O609" s="329"/>
      <c r="P609" s="329">
        <f t="shared" si="240"/>
        <v>0</v>
      </c>
      <c r="Q609" s="473"/>
      <c r="R609" s="327">
        <f t="shared" si="232"/>
        <v>0</v>
      </c>
      <c r="S609" s="328"/>
      <c r="T609" s="329"/>
      <c r="U609" s="328"/>
      <c r="V609" s="329"/>
      <c r="W609" s="329">
        <f t="shared" si="241"/>
        <v>0</v>
      </c>
      <c r="X609" s="464"/>
    </row>
    <row r="610" spans="1:24" ht="28.5" x14ac:dyDescent="0.25">
      <c r="A610" s="194" t="s">
        <v>1132</v>
      </c>
      <c r="B610" s="117" t="s">
        <v>1133</v>
      </c>
      <c r="C610" s="118" t="s">
        <v>170</v>
      </c>
      <c r="D610" s="119">
        <v>10</v>
      </c>
      <c r="E610" s="40">
        <v>393</v>
      </c>
      <c r="F610" s="35">
        <f t="shared" ref="F610:F634" si="242">D610*E610</f>
        <v>3930</v>
      </c>
      <c r="G610" s="40">
        <v>390</v>
      </c>
      <c r="H610" s="35">
        <f t="shared" ref="H610:H634" si="243">D610*G610</f>
        <v>3900</v>
      </c>
      <c r="I610" s="35">
        <f t="shared" si="239"/>
        <v>7830</v>
      </c>
      <c r="J610" s="441"/>
      <c r="K610" s="371"/>
      <c r="L610" s="328">
        <v>393</v>
      </c>
      <c r="M610" s="329">
        <f t="shared" ref="M610:M634" si="244">K610*L610</f>
        <v>0</v>
      </c>
      <c r="N610" s="328">
        <v>390</v>
      </c>
      <c r="O610" s="329">
        <f t="shared" ref="O610:O634" si="245">K610*N610</f>
        <v>0</v>
      </c>
      <c r="P610" s="329">
        <f t="shared" si="240"/>
        <v>0</v>
      </c>
      <c r="Q610" s="473"/>
      <c r="R610" s="327">
        <f t="shared" si="232"/>
        <v>10</v>
      </c>
      <c r="S610" s="328">
        <v>393</v>
      </c>
      <c r="T610" s="329">
        <f t="shared" ref="T610:T634" si="246">R610*S610</f>
        <v>3930</v>
      </c>
      <c r="U610" s="328">
        <v>390</v>
      </c>
      <c r="V610" s="329">
        <f t="shared" ref="V610:V634" si="247">R610*U610</f>
        <v>3900</v>
      </c>
      <c r="W610" s="329">
        <f t="shared" si="241"/>
        <v>7830</v>
      </c>
      <c r="X610" s="464"/>
    </row>
    <row r="611" spans="1:24" ht="28.5" x14ac:dyDescent="0.25">
      <c r="A611" s="194" t="s">
        <v>1134</v>
      </c>
      <c r="B611" s="117" t="s">
        <v>1135</v>
      </c>
      <c r="C611" s="118" t="s">
        <v>1125</v>
      </c>
      <c r="D611" s="119">
        <v>28</v>
      </c>
      <c r="E611" s="40">
        <v>471.6</v>
      </c>
      <c r="F611" s="35">
        <f t="shared" si="242"/>
        <v>13204.800000000001</v>
      </c>
      <c r="G611" s="40">
        <v>585</v>
      </c>
      <c r="H611" s="35">
        <f t="shared" si="243"/>
        <v>16380</v>
      </c>
      <c r="I611" s="35">
        <f t="shared" si="239"/>
        <v>29584.800000000003</v>
      </c>
      <c r="J611" s="441"/>
      <c r="K611" s="371">
        <v>28</v>
      </c>
      <c r="L611" s="328">
        <v>471.6</v>
      </c>
      <c r="M611" s="329">
        <f t="shared" si="244"/>
        <v>13204.800000000001</v>
      </c>
      <c r="N611" s="328">
        <v>585</v>
      </c>
      <c r="O611" s="329">
        <f t="shared" si="245"/>
        <v>16380</v>
      </c>
      <c r="P611" s="329">
        <f t="shared" si="240"/>
        <v>29584.800000000003</v>
      </c>
      <c r="Q611" s="473"/>
      <c r="R611" s="327">
        <f t="shared" si="232"/>
        <v>0</v>
      </c>
      <c r="S611" s="328">
        <v>471.6</v>
      </c>
      <c r="T611" s="329">
        <f t="shared" si="246"/>
        <v>0</v>
      </c>
      <c r="U611" s="328">
        <v>585</v>
      </c>
      <c r="V611" s="329">
        <f t="shared" si="247"/>
        <v>0</v>
      </c>
      <c r="W611" s="329">
        <f t="shared" si="241"/>
        <v>0</v>
      </c>
      <c r="X611" s="464"/>
    </row>
    <row r="612" spans="1:24" ht="28.5" x14ac:dyDescent="0.25">
      <c r="A612" s="194" t="s">
        <v>1136</v>
      </c>
      <c r="B612" s="117" t="s">
        <v>1137</v>
      </c>
      <c r="C612" s="118" t="s">
        <v>1125</v>
      </c>
      <c r="D612" s="119">
        <v>5</v>
      </c>
      <c r="E612" s="40">
        <v>455.88</v>
      </c>
      <c r="F612" s="35">
        <f t="shared" si="242"/>
        <v>2279.4</v>
      </c>
      <c r="G612" s="40">
        <v>468</v>
      </c>
      <c r="H612" s="35">
        <f t="shared" si="243"/>
        <v>2340</v>
      </c>
      <c r="I612" s="35">
        <f t="shared" si="239"/>
        <v>4619.3999999999996</v>
      </c>
      <c r="J612" s="441"/>
      <c r="K612" s="371"/>
      <c r="L612" s="328">
        <v>455.88</v>
      </c>
      <c r="M612" s="329">
        <f t="shared" si="244"/>
        <v>0</v>
      </c>
      <c r="N612" s="328">
        <v>468</v>
      </c>
      <c r="O612" s="329">
        <f t="shared" si="245"/>
        <v>0</v>
      </c>
      <c r="P612" s="329">
        <f t="shared" si="240"/>
        <v>0</v>
      </c>
      <c r="Q612" s="473"/>
      <c r="R612" s="327">
        <f t="shared" si="232"/>
        <v>5</v>
      </c>
      <c r="S612" s="328">
        <v>455.88</v>
      </c>
      <c r="T612" s="329">
        <f t="shared" si="246"/>
        <v>2279.4</v>
      </c>
      <c r="U612" s="328">
        <v>468</v>
      </c>
      <c r="V612" s="329">
        <f t="shared" si="247"/>
        <v>2340</v>
      </c>
      <c r="W612" s="329">
        <f t="shared" si="241"/>
        <v>4619.3999999999996</v>
      </c>
      <c r="X612" s="464"/>
    </row>
    <row r="613" spans="1:24" ht="28.5" x14ac:dyDescent="0.25">
      <c r="A613" s="194" t="s">
        <v>1138</v>
      </c>
      <c r="B613" s="117" t="s">
        <v>1139</v>
      </c>
      <c r="C613" s="118" t="s">
        <v>170</v>
      </c>
      <c r="D613" s="119">
        <v>5</v>
      </c>
      <c r="E613" s="40">
        <v>605.22</v>
      </c>
      <c r="F613" s="35">
        <f t="shared" si="242"/>
        <v>3026.1000000000004</v>
      </c>
      <c r="G613" s="40">
        <v>605.28</v>
      </c>
      <c r="H613" s="35">
        <f t="shared" si="243"/>
        <v>3026.3999999999996</v>
      </c>
      <c r="I613" s="35">
        <f t="shared" si="239"/>
        <v>6052.5</v>
      </c>
      <c r="J613" s="441"/>
      <c r="K613" s="371">
        <v>5</v>
      </c>
      <c r="L613" s="328">
        <v>605.22</v>
      </c>
      <c r="M613" s="329">
        <f t="shared" si="244"/>
        <v>3026.1000000000004</v>
      </c>
      <c r="N613" s="328">
        <v>605.28</v>
      </c>
      <c r="O613" s="329">
        <f t="shared" si="245"/>
        <v>3026.3999999999996</v>
      </c>
      <c r="P613" s="329">
        <f t="shared" si="240"/>
        <v>6052.5</v>
      </c>
      <c r="Q613" s="473"/>
      <c r="R613" s="327">
        <f t="shared" si="232"/>
        <v>0</v>
      </c>
      <c r="S613" s="328">
        <v>605.22</v>
      </c>
      <c r="T613" s="329">
        <f t="shared" si="246"/>
        <v>0</v>
      </c>
      <c r="U613" s="328">
        <v>605.28</v>
      </c>
      <c r="V613" s="329">
        <f t="shared" si="247"/>
        <v>0</v>
      </c>
      <c r="W613" s="329">
        <f t="shared" si="241"/>
        <v>0</v>
      </c>
      <c r="X613" s="464"/>
    </row>
    <row r="614" spans="1:24" ht="28.5" x14ac:dyDescent="0.25">
      <c r="A614" s="194" t="s">
        <v>1140</v>
      </c>
      <c r="B614" s="117" t="s">
        <v>1141</v>
      </c>
      <c r="C614" s="118" t="s">
        <v>170</v>
      </c>
      <c r="D614" s="119">
        <v>30</v>
      </c>
      <c r="E614" s="40">
        <v>581.64</v>
      </c>
      <c r="F614" s="35">
        <f t="shared" si="242"/>
        <v>17449.2</v>
      </c>
      <c r="G614" s="40">
        <v>1794</v>
      </c>
      <c r="H614" s="35">
        <f t="shared" si="243"/>
        <v>53820</v>
      </c>
      <c r="I614" s="35">
        <f t="shared" si="239"/>
        <v>71269.2</v>
      </c>
      <c r="J614" s="441"/>
      <c r="K614" s="371">
        <v>26</v>
      </c>
      <c r="L614" s="328">
        <v>581.64</v>
      </c>
      <c r="M614" s="329">
        <f t="shared" si="244"/>
        <v>15122.64</v>
      </c>
      <c r="N614" s="328">
        <v>1794</v>
      </c>
      <c r="O614" s="329">
        <f t="shared" si="245"/>
        <v>46644</v>
      </c>
      <c r="P614" s="329">
        <f t="shared" si="240"/>
        <v>61766.64</v>
      </c>
      <c r="Q614" s="473"/>
      <c r="R614" s="327">
        <f t="shared" si="232"/>
        <v>4</v>
      </c>
      <c r="S614" s="328">
        <v>581.64</v>
      </c>
      <c r="T614" s="329">
        <f t="shared" si="246"/>
        <v>2326.56</v>
      </c>
      <c r="U614" s="328">
        <v>1794</v>
      </c>
      <c r="V614" s="329">
        <f t="shared" si="247"/>
        <v>7176</v>
      </c>
      <c r="W614" s="329">
        <f t="shared" si="241"/>
        <v>9502.56</v>
      </c>
      <c r="X614" s="464"/>
    </row>
    <row r="615" spans="1:24" ht="42.75" x14ac:dyDescent="0.25">
      <c r="A615" s="194" t="s">
        <v>1142</v>
      </c>
      <c r="B615" s="117" t="s">
        <v>1143</v>
      </c>
      <c r="C615" s="118" t="s">
        <v>183</v>
      </c>
      <c r="D615" s="119">
        <v>0.33</v>
      </c>
      <c r="E615" s="40">
        <v>308112</v>
      </c>
      <c r="F615" s="35">
        <f t="shared" si="242"/>
        <v>101676.96</v>
      </c>
      <c r="G615" s="40">
        <v>0</v>
      </c>
      <c r="H615" s="35">
        <f t="shared" si="243"/>
        <v>0</v>
      </c>
      <c r="I615" s="35">
        <f t="shared" si="239"/>
        <v>101676.96</v>
      </c>
      <c r="J615" s="441"/>
      <c r="K615" s="371"/>
      <c r="L615" s="328">
        <v>308112</v>
      </c>
      <c r="M615" s="329">
        <f t="shared" si="244"/>
        <v>0</v>
      </c>
      <c r="N615" s="328">
        <v>0</v>
      </c>
      <c r="O615" s="329">
        <f t="shared" si="245"/>
        <v>0</v>
      </c>
      <c r="P615" s="329">
        <f t="shared" si="240"/>
        <v>0</v>
      </c>
      <c r="Q615" s="473"/>
      <c r="R615" s="327">
        <f t="shared" si="232"/>
        <v>0.33</v>
      </c>
      <c r="S615" s="328">
        <v>308112</v>
      </c>
      <c r="T615" s="329">
        <f t="shared" si="246"/>
        <v>101676.96</v>
      </c>
      <c r="U615" s="328">
        <v>0</v>
      </c>
      <c r="V615" s="329">
        <f t="shared" si="247"/>
        <v>0</v>
      </c>
      <c r="W615" s="329">
        <f t="shared" si="241"/>
        <v>101676.96</v>
      </c>
      <c r="X615" s="464"/>
    </row>
    <row r="616" spans="1:24" x14ac:dyDescent="0.25">
      <c r="A616" s="194" t="s">
        <v>1144</v>
      </c>
      <c r="B616" s="117" t="s">
        <v>1145</v>
      </c>
      <c r="C616" s="118" t="s">
        <v>406</v>
      </c>
      <c r="D616" s="119">
        <v>0.6</v>
      </c>
      <c r="E616" s="40">
        <v>7860</v>
      </c>
      <c r="F616" s="35">
        <f t="shared" si="242"/>
        <v>4716</v>
      </c>
      <c r="G616" s="40">
        <v>0</v>
      </c>
      <c r="H616" s="35">
        <f t="shared" si="243"/>
        <v>0</v>
      </c>
      <c r="I616" s="35">
        <f t="shared" si="239"/>
        <v>4716</v>
      </c>
      <c r="J616" s="441"/>
      <c r="K616" s="371">
        <v>0.6</v>
      </c>
      <c r="L616" s="328">
        <v>7860</v>
      </c>
      <c r="M616" s="329">
        <f t="shared" si="244"/>
        <v>4716</v>
      </c>
      <c r="N616" s="328">
        <v>0</v>
      </c>
      <c r="O616" s="329">
        <f t="shared" si="245"/>
        <v>0</v>
      </c>
      <c r="P616" s="329">
        <f t="shared" si="240"/>
        <v>4716</v>
      </c>
      <c r="Q616" s="473"/>
      <c r="R616" s="327">
        <f t="shared" si="232"/>
        <v>0</v>
      </c>
      <c r="S616" s="328">
        <v>7860</v>
      </c>
      <c r="T616" s="329">
        <f t="shared" si="246"/>
        <v>0</v>
      </c>
      <c r="U616" s="328">
        <v>0</v>
      </c>
      <c r="V616" s="329">
        <f t="shared" si="247"/>
        <v>0</v>
      </c>
      <c r="W616" s="329">
        <f t="shared" si="241"/>
        <v>0</v>
      </c>
      <c r="X616" s="464"/>
    </row>
    <row r="617" spans="1:24" ht="28.5" x14ac:dyDescent="0.25">
      <c r="A617" s="194" t="s">
        <v>1146</v>
      </c>
      <c r="B617" s="117" t="s">
        <v>1147</v>
      </c>
      <c r="C617" s="118" t="s">
        <v>170</v>
      </c>
      <c r="D617" s="119">
        <v>2</v>
      </c>
      <c r="E617" s="40">
        <v>19650</v>
      </c>
      <c r="F617" s="35">
        <f t="shared" si="242"/>
        <v>39300</v>
      </c>
      <c r="G617" s="40">
        <v>21242</v>
      </c>
      <c r="H617" s="35">
        <f t="shared" si="243"/>
        <v>42484</v>
      </c>
      <c r="I617" s="35">
        <f t="shared" si="239"/>
        <v>81784</v>
      </c>
      <c r="J617" s="441"/>
      <c r="K617" s="371">
        <v>2</v>
      </c>
      <c r="L617" s="328">
        <v>19650</v>
      </c>
      <c r="M617" s="329">
        <f t="shared" si="244"/>
        <v>39300</v>
      </c>
      <c r="N617" s="328">
        <v>21242</v>
      </c>
      <c r="O617" s="329">
        <f t="shared" si="245"/>
        <v>42484</v>
      </c>
      <c r="P617" s="329">
        <f t="shared" si="240"/>
        <v>81784</v>
      </c>
      <c r="Q617" s="473"/>
      <c r="R617" s="327">
        <f t="shared" si="232"/>
        <v>0</v>
      </c>
      <c r="S617" s="328">
        <v>19650</v>
      </c>
      <c r="T617" s="329">
        <f t="shared" si="246"/>
        <v>0</v>
      </c>
      <c r="U617" s="328">
        <v>21242</v>
      </c>
      <c r="V617" s="329">
        <f t="shared" si="247"/>
        <v>0</v>
      </c>
      <c r="W617" s="329">
        <f t="shared" si="241"/>
        <v>0</v>
      </c>
      <c r="X617" s="464"/>
    </row>
    <row r="618" spans="1:24" ht="28.5" x14ac:dyDescent="0.25">
      <c r="A618" s="194" t="s">
        <v>1148</v>
      </c>
      <c r="B618" s="117" t="s">
        <v>1149</v>
      </c>
      <c r="C618" s="118" t="s">
        <v>1125</v>
      </c>
      <c r="D618" s="119">
        <v>2</v>
      </c>
      <c r="E618" s="40">
        <v>56592</v>
      </c>
      <c r="F618" s="35">
        <f t="shared" si="242"/>
        <v>113184</v>
      </c>
      <c r="G618" s="40">
        <v>50414</v>
      </c>
      <c r="H618" s="35">
        <f t="shared" si="243"/>
        <v>100828</v>
      </c>
      <c r="I618" s="35">
        <f t="shared" si="239"/>
        <v>214012</v>
      </c>
      <c r="J618" s="441"/>
      <c r="K618" s="371">
        <v>2</v>
      </c>
      <c r="L618" s="328">
        <v>56592</v>
      </c>
      <c r="M618" s="329">
        <f t="shared" si="244"/>
        <v>113184</v>
      </c>
      <c r="N618" s="328">
        <v>50414</v>
      </c>
      <c r="O618" s="329">
        <f t="shared" si="245"/>
        <v>100828</v>
      </c>
      <c r="P618" s="329">
        <f t="shared" si="240"/>
        <v>214012</v>
      </c>
      <c r="Q618" s="473"/>
      <c r="R618" s="327">
        <f t="shared" si="232"/>
        <v>0</v>
      </c>
      <c r="S618" s="328">
        <v>56592</v>
      </c>
      <c r="T618" s="329">
        <f t="shared" si="246"/>
        <v>0</v>
      </c>
      <c r="U618" s="328">
        <v>50414</v>
      </c>
      <c r="V618" s="329">
        <f t="shared" si="247"/>
        <v>0</v>
      </c>
      <c r="W618" s="329">
        <f t="shared" si="241"/>
        <v>0</v>
      </c>
      <c r="X618" s="464"/>
    </row>
    <row r="619" spans="1:24" x14ac:dyDescent="0.25">
      <c r="A619" s="194" t="s">
        <v>1150</v>
      </c>
      <c r="B619" s="117" t="s">
        <v>1151</v>
      </c>
      <c r="C619" s="118" t="s">
        <v>1152</v>
      </c>
      <c r="D619" s="119">
        <v>1</v>
      </c>
      <c r="E619" s="40">
        <v>149340</v>
      </c>
      <c r="F619" s="35">
        <f t="shared" si="242"/>
        <v>149340</v>
      </c>
      <c r="G619" s="40">
        <v>0</v>
      </c>
      <c r="H619" s="35">
        <f t="shared" si="243"/>
        <v>0</v>
      </c>
      <c r="I619" s="35">
        <f t="shared" si="239"/>
        <v>149340</v>
      </c>
      <c r="J619" s="441"/>
      <c r="K619" s="371">
        <v>1</v>
      </c>
      <c r="L619" s="328">
        <v>149340</v>
      </c>
      <c r="M619" s="329">
        <f t="shared" si="244"/>
        <v>149340</v>
      </c>
      <c r="N619" s="328">
        <v>0</v>
      </c>
      <c r="O619" s="329">
        <f t="shared" si="245"/>
        <v>0</v>
      </c>
      <c r="P619" s="329">
        <f t="shared" si="240"/>
        <v>149340</v>
      </c>
      <c r="Q619" s="473"/>
      <c r="R619" s="327">
        <f t="shared" si="232"/>
        <v>0</v>
      </c>
      <c r="S619" s="328">
        <v>149340</v>
      </c>
      <c r="T619" s="329">
        <f t="shared" si="246"/>
        <v>0</v>
      </c>
      <c r="U619" s="328">
        <v>0</v>
      </c>
      <c r="V619" s="329">
        <f t="shared" si="247"/>
        <v>0</v>
      </c>
      <c r="W619" s="329">
        <f t="shared" si="241"/>
        <v>0</v>
      </c>
      <c r="X619" s="464"/>
    </row>
    <row r="620" spans="1:24" ht="28.5" x14ac:dyDescent="0.25">
      <c r="A620" s="194" t="s">
        <v>1153</v>
      </c>
      <c r="B620" s="117" t="s">
        <v>1154</v>
      </c>
      <c r="C620" s="118" t="s">
        <v>1155</v>
      </c>
      <c r="D620" s="119">
        <v>3.72</v>
      </c>
      <c r="E620" s="40">
        <v>2358</v>
      </c>
      <c r="F620" s="35">
        <f t="shared" si="242"/>
        <v>8771.76</v>
      </c>
      <c r="G620" s="40">
        <v>0</v>
      </c>
      <c r="H620" s="35">
        <f t="shared" si="243"/>
        <v>0</v>
      </c>
      <c r="I620" s="35">
        <f t="shared" si="239"/>
        <v>8771.76</v>
      </c>
      <c r="J620" s="441"/>
      <c r="K620" s="371">
        <v>3.72</v>
      </c>
      <c r="L620" s="328">
        <v>2358</v>
      </c>
      <c r="M620" s="329">
        <f t="shared" si="244"/>
        <v>8771.76</v>
      </c>
      <c r="N620" s="328">
        <v>0</v>
      </c>
      <c r="O620" s="329">
        <f t="shared" si="245"/>
        <v>0</v>
      </c>
      <c r="P620" s="329">
        <f t="shared" si="240"/>
        <v>8771.76</v>
      </c>
      <c r="Q620" s="473"/>
      <c r="R620" s="327">
        <f t="shared" si="232"/>
        <v>0</v>
      </c>
      <c r="S620" s="328">
        <v>2358</v>
      </c>
      <c r="T620" s="329">
        <f t="shared" si="246"/>
        <v>0</v>
      </c>
      <c r="U620" s="328">
        <v>0</v>
      </c>
      <c r="V620" s="329">
        <f t="shared" si="247"/>
        <v>0</v>
      </c>
      <c r="W620" s="329">
        <f t="shared" si="241"/>
        <v>0</v>
      </c>
      <c r="X620" s="464"/>
    </row>
    <row r="621" spans="1:24" x14ac:dyDescent="0.25">
      <c r="A621" s="194" t="s">
        <v>1156</v>
      </c>
      <c r="B621" s="117" t="s">
        <v>1157</v>
      </c>
      <c r="C621" s="118" t="s">
        <v>183</v>
      </c>
      <c r="D621" s="119">
        <v>0.06</v>
      </c>
      <c r="E621" s="40">
        <v>39300</v>
      </c>
      <c r="F621" s="35">
        <f t="shared" si="242"/>
        <v>2358</v>
      </c>
      <c r="G621" s="40">
        <v>0</v>
      </c>
      <c r="H621" s="35">
        <f t="shared" si="243"/>
        <v>0</v>
      </c>
      <c r="I621" s="35">
        <f t="shared" si="239"/>
        <v>2358</v>
      </c>
      <c r="J621" s="441"/>
      <c r="K621" s="371"/>
      <c r="L621" s="328">
        <v>39300</v>
      </c>
      <c r="M621" s="329">
        <f t="shared" si="244"/>
        <v>0</v>
      </c>
      <c r="N621" s="328">
        <v>0</v>
      </c>
      <c r="O621" s="329">
        <f t="shared" si="245"/>
        <v>0</v>
      </c>
      <c r="P621" s="329">
        <f t="shared" si="240"/>
        <v>0</v>
      </c>
      <c r="Q621" s="473"/>
      <c r="R621" s="327">
        <f t="shared" si="232"/>
        <v>0.06</v>
      </c>
      <c r="S621" s="328">
        <v>39300</v>
      </c>
      <c r="T621" s="329">
        <f t="shared" si="246"/>
        <v>2358</v>
      </c>
      <c r="U621" s="328">
        <v>0</v>
      </c>
      <c r="V621" s="329">
        <f t="shared" si="247"/>
        <v>0</v>
      </c>
      <c r="W621" s="329">
        <f t="shared" si="241"/>
        <v>2358</v>
      </c>
      <c r="X621" s="464"/>
    </row>
    <row r="622" spans="1:24" x14ac:dyDescent="0.25">
      <c r="A622" s="195" t="s">
        <v>1158</v>
      </c>
      <c r="B622" s="196" t="s">
        <v>381</v>
      </c>
      <c r="C622" s="197" t="s">
        <v>1152</v>
      </c>
      <c r="D622" s="198">
        <v>1</v>
      </c>
      <c r="E622" s="69">
        <v>301300</v>
      </c>
      <c r="F622" s="35">
        <f t="shared" si="242"/>
        <v>301300</v>
      </c>
      <c r="G622" s="69">
        <v>0</v>
      </c>
      <c r="H622" s="35">
        <f t="shared" si="243"/>
        <v>0</v>
      </c>
      <c r="I622" s="35">
        <f t="shared" si="239"/>
        <v>301300</v>
      </c>
      <c r="J622" s="452"/>
      <c r="K622" s="391">
        <v>0.9</v>
      </c>
      <c r="L622" s="343">
        <v>301300</v>
      </c>
      <c r="M622" s="329">
        <f t="shared" si="244"/>
        <v>271170</v>
      </c>
      <c r="N622" s="343">
        <v>0</v>
      </c>
      <c r="O622" s="329">
        <f t="shared" si="245"/>
        <v>0</v>
      </c>
      <c r="P622" s="329">
        <f t="shared" si="240"/>
        <v>271170</v>
      </c>
      <c r="Q622" s="484"/>
      <c r="R622" s="327">
        <f t="shared" si="232"/>
        <v>9.9999999999999978E-2</v>
      </c>
      <c r="S622" s="343">
        <v>301300</v>
      </c>
      <c r="T622" s="329">
        <f t="shared" si="246"/>
        <v>30129.999999999993</v>
      </c>
      <c r="U622" s="343">
        <v>0</v>
      </c>
      <c r="V622" s="329">
        <f t="shared" si="247"/>
        <v>0</v>
      </c>
      <c r="W622" s="329">
        <f t="shared" si="241"/>
        <v>30129.999999999993</v>
      </c>
      <c r="X622" s="464"/>
    </row>
    <row r="623" spans="1:24" x14ac:dyDescent="0.25">
      <c r="A623" s="199" t="s">
        <v>1159</v>
      </c>
      <c r="B623" s="117" t="s">
        <v>1160</v>
      </c>
      <c r="C623" s="118" t="s">
        <v>28</v>
      </c>
      <c r="D623" s="119">
        <v>45</v>
      </c>
      <c r="E623" s="40">
        <v>3537</v>
      </c>
      <c r="F623" s="35">
        <f t="shared" si="242"/>
        <v>159165</v>
      </c>
      <c r="G623" s="40">
        <v>1872</v>
      </c>
      <c r="H623" s="35">
        <f t="shared" si="243"/>
        <v>84240</v>
      </c>
      <c r="I623" s="35">
        <f t="shared" si="239"/>
        <v>243405</v>
      </c>
      <c r="J623" s="441"/>
      <c r="K623" s="371"/>
      <c r="L623" s="328">
        <v>3537</v>
      </c>
      <c r="M623" s="329">
        <f t="shared" si="244"/>
        <v>0</v>
      </c>
      <c r="N623" s="328">
        <v>1872</v>
      </c>
      <c r="O623" s="329">
        <f t="shared" si="245"/>
        <v>0</v>
      </c>
      <c r="P623" s="329">
        <f t="shared" si="240"/>
        <v>0</v>
      </c>
      <c r="Q623" s="473"/>
      <c r="R623" s="327">
        <f t="shared" si="232"/>
        <v>45</v>
      </c>
      <c r="S623" s="328">
        <v>3537</v>
      </c>
      <c r="T623" s="329">
        <f t="shared" si="246"/>
        <v>159165</v>
      </c>
      <c r="U623" s="328">
        <v>1872</v>
      </c>
      <c r="V623" s="329">
        <f t="shared" si="247"/>
        <v>84240</v>
      </c>
      <c r="W623" s="329">
        <f t="shared" si="241"/>
        <v>243405</v>
      </c>
      <c r="X623" s="464"/>
    </row>
    <row r="624" spans="1:24" x14ac:dyDescent="0.25">
      <c r="A624" s="199" t="s">
        <v>1161</v>
      </c>
      <c r="B624" s="117" t="s">
        <v>1162</v>
      </c>
      <c r="C624" s="118" t="s">
        <v>28</v>
      </c>
      <c r="D624" s="119">
        <v>45</v>
      </c>
      <c r="E624" s="40">
        <v>2751</v>
      </c>
      <c r="F624" s="35">
        <f t="shared" si="242"/>
        <v>123795</v>
      </c>
      <c r="G624" s="40">
        <v>1482</v>
      </c>
      <c r="H624" s="35">
        <f t="shared" si="243"/>
        <v>66690</v>
      </c>
      <c r="I624" s="35">
        <f t="shared" si="239"/>
        <v>190485</v>
      </c>
      <c r="J624" s="441"/>
      <c r="K624" s="371"/>
      <c r="L624" s="328">
        <v>2751</v>
      </c>
      <c r="M624" s="329">
        <f t="shared" si="244"/>
        <v>0</v>
      </c>
      <c r="N624" s="328">
        <v>1482</v>
      </c>
      <c r="O624" s="329">
        <f t="shared" si="245"/>
        <v>0</v>
      </c>
      <c r="P624" s="329">
        <f t="shared" si="240"/>
        <v>0</v>
      </c>
      <c r="Q624" s="473"/>
      <c r="R624" s="327">
        <f t="shared" si="232"/>
        <v>45</v>
      </c>
      <c r="S624" s="328">
        <v>2751</v>
      </c>
      <c r="T624" s="329">
        <f t="shared" si="246"/>
        <v>123795</v>
      </c>
      <c r="U624" s="328">
        <v>1482</v>
      </c>
      <c r="V624" s="329">
        <f t="shared" si="247"/>
        <v>66690</v>
      </c>
      <c r="W624" s="329">
        <f t="shared" si="241"/>
        <v>190485</v>
      </c>
      <c r="X624" s="464"/>
    </row>
    <row r="625" spans="1:24" x14ac:dyDescent="0.25">
      <c r="A625" s="199" t="s">
        <v>1163</v>
      </c>
      <c r="B625" s="117" t="s">
        <v>1164</v>
      </c>
      <c r="C625" s="118" t="s">
        <v>28</v>
      </c>
      <c r="D625" s="119">
        <v>45</v>
      </c>
      <c r="E625" s="40">
        <v>1021.8000000000001</v>
      </c>
      <c r="F625" s="35">
        <f t="shared" si="242"/>
        <v>45981</v>
      </c>
      <c r="G625" s="40">
        <v>858</v>
      </c>
      <c r="H625" s="35">
        <f t="shared" si="243"/>
        <v>38610</v>
      </c>
      <c r="I625" s="35">
        <f t="shared" si="239"/>
        <v>84591</v>
      </c>
      <c r="J625" s="441"/>
      <c r="K625" s="371"/>
      <c r="L625" s="328">
        <v>1021.8000000000001</v>
      </c>
      <c r="M625" s="329">
        <f t="shared" si="244"/>
        <v>0</v>
      </c>
      <c r="N625" s="328">
        <v>858</v>
      </c>
      <c r="O625" s="329">
        <f t="shared" si="245"/>
        <v>0</v>
      </c>
      <c r="P625" s="329">
        <f t="shared" si="240"/>
        <v>0</v>
      </c>
      <c r="Q625" s="473"/>
      <c r="R625" s="327">
        <f t="shared" si="232"/>
        <v>45</v>
      </c>
      <c r="S625" s="328">
        <v>1021.8000000000001</v>
      </c>
      <c r="T625" s="329">
        <f t="shared" si="246"/>
        <v>45981</v>
      </c>
      <c r="U625" s="328">
        <v>858</v>
      </c>
      <c r="V625" s="329">
        <f t="shared" si="247"/>
        <v>38610</v>
      </c>
      <c r="W625" s="329">
        <f t="shared" si="241"/>
        <v>84591</v>
      </c>
      <c r="X625" s="464"/>
    </row>
    <row r="626" spans="1:24" x14ac:dyDescent="0.25">
      <c r="A626" s="199" t="s">
        <v>1165</v>
      </c>
      <c r="B626" s="117" t="s">
        <v>1166</v>
      </c>
      <c r="C626" s="118" t="s">
        <v>28</v>
      </c>
      <c r="D626" s="119">
        <v>6</v>
      </c>
      <c r="E626" s="40">
        <v>62094</v>
      </c>
      <c r="F626" s="35">
        <f t="shared" si="242"/>
        <v>372564</v>
      </c>
      <c r="G626" s="40">
        <v>0</v>
      </c>
      <c r="H626" s="35">
        <f t="shared" si="243"/>
        <v>0</v>
      </c>
      <c r="I626" s="35">
        <f t="shared" si="239"/>
        <v>372564</v>
      </c>
      <c r="J626" s="441"/>
      <c r="K626" s="371"/>
      <c r="L626" s="328">
        <v>62094</v>
      </c>
      <c r="M626" s="329">
        <f t="shared" si="244"/>
        <v>0</v>
      </c>
      <c r="N626" s="328">
        <v>0</v>
      </c>
      <c r="O626" s="329">
        <f t="shared" si="245"/>
        <v>0</v>
      </c>
      <c r="P626" s="329">
        <f t="shared" si="240"/>
        <v>0</v>
      </c>
      <c r="Q626" s="473"/>
      <c r="R626" s="327">
        <f t="shared" si="232"/>
        <v>6</v>
      </c>
      <c r="S626" s="328">
        <v>62094</v>
      </c>
      <c r="T626" s="329">
        <f t="shared" si="246"/>
        <v>372564</v>
      </c>
      <c r="U626" s="328">
        <v>0</v>
      </c>
      <c r="V626" s="329">
        <f t="shared" si="247"/>
        <v>0</v>
      </c>
      <c r="W626" s="329">
        <f t="shared" si="241"/>
        <v>372564</v>
      </c>
      <c r="X626" s="464"/>
    </row>
    <row r="627" spans="1:24" x14ac:dyDescent="0.25">
      <c r="A627" s="199" t="s">
        <v>1167</v>
      </c>
      <c r="B627" s="117" t="s">
        <v>1168</v>
      </c>
      <c r="C627" s="118" t="s">
        <v>28</v>
      </c>
      <c r="D627" s="119">
        <v>2</v>
      </c>
      <c r="E627" s="40">
        <v>30654</v>
      </c>
      <c r="F627" s="35">
        <f t="shared" si="242"/>
        <v>61308</v>
      </c>
      <c r="G627" s="40">
        <v>0</v>
      </c>
      <c r="H627" s="35">
        <f t="shared" si="243"/>
        <v>0</v>
      </c>
      <c r="I627" s="35">
        <f t="shared" si="239"/>
        <v>61308</v>
      </c>
      <c r="J627" s="441"/>
      <c r="K627" s="371"/>
      <c r="L627" s="328">
        <v>30654</v>
      </c>
      <c r="M627" s="329">
        <f t="shared" si="244"/>
        <v>0</v>
      </c>
      <c r="N627" s="328">
        <v>0</v>
      </c>
      <c r="O627" s="329">
        <f t="shared" si="245"/>
        <v>0</v>
      </c>
      <c r="P627" s="329">
        <f t="shared" si="240"/>
        <v>0</v>
      </c>
      <c r="Q627" s="473"/>
      <c r="R627" s="327">
        <f t="shared" si="232"/>
        <v>2</v>
      </c>
      <c r="S627" s="328">
        <v>30654</v>
      </c>
      <c r="T627" s="329">
        <f t="shared" si="246"/>
        <v>61308</v>
      </c>
      <c r="U627" s="328">
        <v>0</v>
      </c>
      <c r="V627" s="329">
        <f t="shared" si="247"/>
        <v>0</v>
      </c>
      <c r="W627" s="329">
        <f t="shared" si="241"/>
        <v>61308</v>
      </c>
      <c r="X627" s="464"/>
    </row>
    <row r="628" spans="1:24" x14ac:dyDescent="0.25">
      <c r="A628" s="199" t="s">
        <v>1169</v>
      </c>
      <c r="B628" s="117" t="s">
        <v>1170</v>
      </c>
      <c r="C628" s="118" t="s">
        <v>28</v>
      </c>
      <c r="D628" s="119">
        <v>2</v>
      </c>
      <c r="E628" s="40">
        <v>62094</v>
      </c>
      <c r="F628" s="35">
        <f t="shared" si="242"/>
        <v>124188</v>
      </c>
      <c r="G628" s="40">
        <v>0</v>
      </c>
      <c r="H628" s="35">
        <f t="shared" si="243"/>
        <v>0</v>
      </c>
      <c r="I628" s="35">
        <f t="shared" si="239"/>
        <v>124188</v>
      </c>
      <c r="J628" s="441"/>
      <c r="K628" s="371"/>
      <c r="L628" s="328">
        <v>62094</v>
      </c>
      <c r="M628" s="329">
        <f t="shared" si="244"/>
        <v>0</v>
      </c>
      <c r="N628" s="328">
        <v>0</v>
      </c>
      <c r="O628" s="329">
        <f t="shared" si="245"/>
        <v>0</v>
      </c>
      <c r="P628" s="329">
        <f t="shared" si="240"/>
        <v>0</v>
      </c>
      <c r="Q628" s="473"/>
      <c r="R628" s="327">
        <f t="shared" si="232"/>
        <v>2</v>
      </c>
      <c r="S628" s="328">
        <v>62094</v>
      </c>
      <c r="T628" s="329">
        <f t="shared" si="246"/>
        <v>124188</v>
      </c>
      <c r="U628" s="328">
        <v>0</v>
      </c>
      <c r="V628" s="329">
        <f t="shared" si="247"/>
        <v>0</v>
      </c>
      <c r="W628" s="329">
        <f t="shared" si="241"/>
        <v>124188</v>
      </c>
      <c r="X628" s="464"/>
    </row>
    <row r="629" spans="1:24" ht="28.5" x14ac:dyDescent="0.25">
      <c r="A629" s="199" t="s">
        <v>1171</v>
      </c>
      <c r="B629" s="117" t="s">
        <v>1172</v>
      </c>
      <c r="C629" s="118" t="s">
        <v>28</v>
      </c>
      <c r="D629" s="119">
        <v>2</v>
      </c>
      <c r="E629" s="40">
        <v>2358</v>
      </c>
      <c r="F629" s="35">
        <f t="shared" si="242"/>
        <v>4716</v>
      </c>
      <c r="G629" s="40">
        <v>0</v>
      </c>
      <c r="H629" s="35">
        <f t="shared" si="243"/>
        <v>0</v>
      </c>
      <c r="I629" s="35">
        <f t="shared" si="239"/>
        <v>4716</v>
      </c>
      <c r="J629" s="441"/>
      <c r="K629" s="371"/>
      <c r="L629" s="328">
        <v>2358</v>
      </c>
      <c r="M629" s="329">
        <f t="shared" si="244"/>
        <v>0</v>
      </c>
      <c r="N629" s="328">
        <v>0</v>
      </c>
      <c r="O629" s="329">
        <f t="shared" si="245"/>
        <v>0</v>
      </c>
      <c r="P629" s="329">
        <f t="shared" si="240"/>
        <v>0</v>
      </c>
      <c r="Q629" s="473"/>
      <c r="R629" s="327">
        <f t="shared" si="232"/>
        <v>2</v>
      </c>
      <c r="S629" s="328">
        <v>2358</v>
      </c>
      <c r="T629" s="329">
        <f t="shared" si="246"/>
        <v>4716</v>
      </c>
      <c r="U629" s="328">
        <v>0</v>
      </c>
      <c r="V629" s="329">
        <f t="shared" si="247"/>
        <v>0</v>
      </c>
      <c r="W629" s="329">
        <f t="shared" si="241"/>
        <v>4716</v>
      </c>
      <c r="X629" s="464"/>
    </row>
    <row r="630" spans="1:24" x14ac:dyDescent="0.25">
      <c r="A630" s="199" t="s">
        <v>1173</v>
      </c>
      <c r="B630" s="117" t="s">
        <v>1174</v>
      </c>
      <c r="C630" s="118" t="s">
        <v>28</v>
      </c>
      <c r="D630" s="119">
        <v>1</v>
      </c>
      <c r="E630" s="40">
        <v>238315.2</v>
      </c>
      <c r="F630" s="35">
        <f t="shared" si="242"/>
        <v>238315.2</v>
      </c>
      <c r="G630" s="40">
        <v>68640</v>
      </c>
      <c r="H630" s="35">
        <f t="shared" si="243"/>
        <v>68640</v>
      </c>
      <c r="I630" s="35">
        <f t="shared" si="239"/>
        <v>306955.2</v>
      </c>
      <c r="J630" s="441"/>
      <c r="K630" s="371"/>
      <c r="L630" s="328">
        <v>238315.2</v>
      </c>
      <c r="M630" s="329">
        <f t="shared" si="244"/>
        <v>0</v>
      </c>
      <c r="N630" s="328">
        <v>68640</v>
      </c>
      <c r="O630" s="329">
        <f t="shared" si="245"/>
        <v>0</v>
      </c>
      <c r="P630" s="329">
        <f t="shared" si="240"/>
        <v>0</v>
      </c>
      <c r="Q630" s="473"/>
      <c r="R630" s="327">
        <f t="shared" si="232"/>
        <v>1</v>
      </c>
      <c r="S630" s="328">
        <v>238315.2</v>
      </c>
      <c r="T630" s="329">
        <f t="shared" si="246"/>
        <v>238315.2</v>
      </c>
      <c r="U630" s="328">
        <v>68640</v>
      </c>
      <c r="V630" s="329">
        <f t="shared" si="247"/>
        <v>68640</v>
      </c>
      <c r="W630" s="329">
        <f t="shared" si="241"/>
        <v>306955.2</v>
      </c>
      <c r="X630" s="464"/>
    </row>
    <row r="631" spans="1:24" x14ac:dyDescent="0.25">
      <c r="A631" s="199" t="s">
        <v>1175</v>
      </c>
      <c r="B631" s="117" t="s">
        <v>1176</v>
      </c>
      <c r="C631" s="118" t="s">
        <v>28</v>
      </c>
      <c r="D631" s="119">
        <v>8</v>
      </c>
      <c r="E631" s="40">
        <v>1572</v>
      </c>
      <c r="F631" s="35">
        <f t="shared" si="242"/>
        <v>12576</v>
      </c>
      <c r="G631" s="40">
        <v>2340</v>
      </c>
      <c r="H631" s="35">
        <f t="shared" si="243"/>
        <v>18720</v>
      </c>
      <c r="I631" s="35">
        <f t="shared" si="239"/>
        <v>31296</v>
      </c>
      <c r="J631" s="441"/>
      <c r="K631" s="371"/>
      <c r="L631" s="328">
        <v>1572</v>
      </c>
      <c r="M631" s="329">
        <f t="shared" si="244"/>
        <v>0</v>
      </c>
      <c r="N631" s="328">
        <v>2340</v>
      </c>
      <c r="O631" s="329">
        <f t="shared" si="245"/>
        <v>0</v>
      </c>
      <c r="P631" s="329">
        <f t="shared" si="240"/>
        <v>0</v>
      </c>
      <c r="Q631" s="473"/>
      <c r="R631" s="327">
        <f t="shared" si="232"/>
        <v>8</v>
      </c>
      <c r="S631" s="328">
        <v>1572</v>
      </c>
      <c r="T631" s="329">
        <f t="shared" si="246"/>
        <v>12576</v>
      </c>
      <c r="U631" s="328">
        <v>2340</v>
      </c>
      <c r="V631" s="329">
        <f t="shared" si="247"/>
        <v>18720</v>
      </c>
      <c r="W631" s="329">
        <f t="shared" si="241"/>
        <v>31296</v>
      </c>
      <c r="X631" s="464"/>
    </row>
    <row r="632" spans="1:24" x14ac:dyDescent="0.25">
      <c r="A632" s="199" t="s">
        <v>1177</v>
      </c>
      <c r="B632" s="117" t="s">
        <v>1178</v>
      </c>
      <c r="C632" s="118" t="s">
        <v>170</v>
      </c>
      <c r="D632" s="119">
        <v>1</v>
      </c>
      <c r="E632" s="40">
        <v>52400</v>
      </c>
      <c r="F632" s="35">
        <f t="shared" si="242"/>
        <v>52400</v>
      </c>
      <c r="G632" s="40">
        <v>2340</v>
      </c>
      <c r="H632" s="35">
        <f t="shared" si="243"/>
        <v>2340</v>
      </c>
      <c r="I632" s="35">
        <f t="shared" si="239"/>
        <v>54740</v>
      </c>
      <c r="J632" s="441"/>
      <c r="K632" s="371"/>
      <c r="L632" s="328">
        <v>52400</v>
      </c>
      <c r="M632" s="329">
        <f t="shared" si="244"/>
        <v>0</v>
      </c>
      <c r="N632" s="328">
        <v>2340</v>
      </c>
      <c r="O632" s="329">
        <f t="shared" si="245"/>
        <v>0</v>
      </c>
      <c r="P632" s="329">
        <f t="shared" si="240"/>
        <v>0</v>
      </c>
      <c r="Q632" s="473"/>
      <c r="R632" s="327">
        <f t="shared" si="232"/>
        <v>1</v>
      </c>
      <c r="S632" s="328">
        <v>52400</v>
      </c>
      <c r="T632" s="329">
        <f t="shared" si="246"/>
        <v>52400</v>
      </c>
      <c r="U632" s="328">
        <v>2340</v>
      </c>
      <c r="V632" s="329">
        <f t="shared" si="247"/>
        <v>2340</v>
      </c>
      <c r="W632" s="329">
        <f t="shared" si="241"/>
        <v>54740</v>
      </c>
      <c r="X632" s="464"/>
    </row>
    <row r="633" spans="1:24" ht="28.5" x14ac:dyDescent="0.25">
      <c r="A633" s="199" t="s">
        <v>1179</v>
      </c>
      <c r="B633" s="117" t="s">
        <v>1180</v>
      </c>
      <c r="C633" s="118" t="s">
        <v>28</v>
      </c>
      <c r="D633" s="119">
        <v>12</v>
      </c>
      <c r="E633" s="40">
        <v>19650</v>
      </c>
      <c r="F633" s="35">
        <f t="shared" si="242"/>
        <v>235800</v>
      </c>
      <c r="G633" s="40">
        <v>6669</v>
      </c>
      <c r="H633" s="35">
        <f t="shared" si="243"/>
        <v>80028</v>
      </c>
      <c r="I633" s="35">
        <f t="shared" si="239"/>
        <v>315828</v>
      </c>
      <c r="J633" s="441"/>
      <c r="K633" s="371"/>
      <c r="L633" s="328">
        <v>19650</v>
      </c>
      <c r="M633" s="329">
        <f t="shared" si="244"/>
        <v>0</v>
      </c>
      <c r="N633" s="328">
        <v>6669</v>
      </c>
      <c r="O633" s="329">
        <f t="shared" si="245"/>
        <v>0</v>
      </c>
      <c r="P633" s="329">
        <f t="shared" si="240"/>
        <v>0</v>
      </c>
      <c r="Q633" s="473"/>
      <c r="R633" s="327">
        <f t="shared" si="232"/>
        <v>12</v>
      </c>
      <c r="S633" s="328">
        <v>19650</v>
      </c>
      <c r="T633" s="329">
        <f t="shared" si="246"/>
        <v>235800</v>
      </c>
      <c r="U633" s="328">
        <v>6669</v>
      </c>
      <c r="V633" s="329">
        <f t="shared" si="247"/>
        <v>80028</v>
      </c>
      <c r="W633" s="329">
        <f t="shared" si="241"/>
        <v>315828</v>
      </c>
      <c r="X633" s="464"/>
    </row>
    <row r="634" spans="1:24" x14ac:dyDescent="0.25">
      <c r="A634" s="199" t="s">
        <v>1181</v>
      </c>
      <c r="B634" s="117" t="s">
        <v>1182</v>
      </c>
      <c r="C634" s="118" t="s">
        <v>28</v>
      </c>
      <c r="D634" s="119">
        <v>49</v>
      </c>
      <c r="E634" s="40">
        <v>3209.5</v>
      </c>
      <c r="F634" s="70">
        <f t="shared" si="242"/>
        <v>157265.5</v>
      </c>
      <c r="G634" s="40">
        <v>0</v>
      </c>
      <c r="H634" s="35">
        <f t="shared" si="243"/>
        <v>0</v>
      </c>
      <c r="I634" s="35">
        <f t="shared" si="239"/>
        <v>157265.5</v>
      </c>
      <c r="J634" s="441"/>
      <c r="K634" s="371"/>
      <c r="L634" s="328">
        <v>3209.5</v>
      </c>
      <c r="M634" s="344">
        <f t="shared" si="244"/>
        <v>0</v>
      </c>
      <c r="N634" s="328">
        <v>0</v>
      </c>
      <c r="O634" s="329">
        <f t="shared" si="245"/>
        <v>0</v>
      </c>
      <c r="P634" s="329">
        <f t="shared" si="240"/>
        <v>0</v>
      </c>
      <c r="Q634" s="473"/>
      <c r="R634" s="327">
        <f t="shared" si="232"/>
        <v>49</v>
      </c>
      <c r="S634" s="328">
        <v>3209.5</v>
      </c>
      <c r="T634" s="344">
        <f t="shared" si="246"/>
        <v>157265.5</v>
      </c>
      <c r="U634" s="328">
        <v>0</v>
      </c>
      <c r="V634" s="329">
        <f t="shared" si="247"/>
        <v>0</v>
      </c>
      <c r="W634" s="329">
        <f t="shared" si="241"/>
        <v>157265.5</v>
      </c>
      <c r="X634" s="464"/>
    </row>
    <row r="635" spans="1:24" x14ac:dyDescent="0.25">
      <c r="A635" s="74" t="s">
        <v>1183</v>
      </c>
      <c r="B635" s="75" t="s">
        <v>1184</v>
      </c>
      <c r="C635" s="76"/>
      <c r="D635" s="77"/>
      <c r="E635" s="81"/>
      <c r="F635" s="299">
        <f>SUM(F636:F651)</f>
        <v>6704610.6699999999</v>
      </c>
      <c r="G635" s="81"/>
      <c r="H635" s="80">
        <f>SUM(H636:H651)</f>
        <v>7557535.9100000001</v>
      </c>
      <c r="I635" s="80">
        <f>SUM(I636:I651)</f>
        <v>14262146.58</v>
      </c>
      <c r="J635" s="447"/>
      <c r="K635" s="350"/>
      <c r="L635" s="351"/>
      <c r="M635" s="392">
        <f>SUM(M636:M651)</f>
        <v>2557959.7999999998</v>
      </c>
      <c r="N635" s="351"/>
      <c r="O635" s="353">
        <f>SUM(O636:O651)</f>
        <v>3749619.64</v>
      </c>
      <c r="P635" s="353">
        <f>SUM(P636:P651)</f>
        <v>6307579.4400000004</v>
      </c>
      <c r="Q635" s="479"/>
      <c r="R635" s="327">
        <f t="shared" si="232"/>
        <v>0</v>
      </c>
      <c r="S635" s="351"/>
      <c r="T635" s="392">
        <f>SUM(T636:T651)</f>
        <v>4146650.87</v>
      </c>
      <c r="U635" s="351"/>
      <c r="V635" s="353">
        <f>SUM(V636:V651)</f>
        <v>3807916.27</v>
      </c>
      <c r="W635" s="353">
        <f>SUM(W636:W651)</f>
        <v>7954567.1400000006</v>
      </c>
      <c r="X635" s="464"/>
    </row>
    <row r="636" spans="1:24" x14ac:dyDescent="0.25">
      <c r="A636" s="200" t="s">
        <v>1185</v>
      </c>
      <c r="B636" s="201" t="s">
        <v>422</v>
      </c>
      <c r="C636" s="202"/>
      <c r="D636" s="203"/>
      <c r="E636" s="93"/>
      <c r="F636" s="34"/>
      <c r="G636" s="93"/>
      <c r="H636" s="87"/>
      <c r="I636" s="103"/>
      <c r="J636" s="441"/>
      <c r="K636" s="393"/>
      <c r="L636" s="358"/>
      <c r="M636" s="326"/>
      <c r="N636" s="358"/>
      <c r="O636" s="356"/>
      <c r="P636" s="362"/>
      <c r="Q636" s="473"/>
      <c r="R636" s="327">
        <f t="shared" si="232"/>
        <v>0</v>
      </c>
      <c r="S636" s="358"/>
      <c r="T636" s="326"/>
      <c r="U636" s="358"/>
      <c r="V636" s="356"/>
      <c r="W636" s="362"/>
      <c r="X636" s="464"/>
    </row>
    <row r="637" spans="1:24" x14ac:dyDescent="0.25">
      <c r="A637" s="204" t="s">
        <v>1186</v>
      </c>
      <c r="B637" s="205" t="s">
        <v>424</v>
      </c>
      <c r="C637" s="206" t="s">
        <v>406</v>
      </c>
      <c r="D637" s="207">
        <v>40</v>
      </c>
      <c r="E637" s="93">
        <v>1310</v>
      </c>
      <c r="F637" s="35">
        <f>D637*E637</f>
        <v>52400</v>
      </c>
      <c r="G637" s="93">
        <v>619.45000000000005</v>
      </c>
      <c r="H637" s="103">
        <f>D637*G637</f>
        <v>24778</v>
      </c>
      <c r="I637" s="103">
        <f>H637+F637</f>
        <v>77178</v>
      </c>
      <c r="J637" s="441"/>
      <c r="K637" s="394"/>
      <c r="L637" s="358">
        <v>1310</v>
      </c>
      <c r="M637" s="329">
        <f>K637*L637</f>
        <v>0</v>
      </c>
      <c r="N637" s="358">
        <v>619.45000000000005</v>
      </c>
      <c r="O637" s="362">
        <f>K637*N637</f>
        <v>0</v>
      </c>
      <c r="P637" s="362">
        <f>O637+M637</f>
        <v>0</v>
      </c>
      <c r="Q637" s="473"/>
      <c r="R637" s="327">
        <f t="shared" si="232"/>
        <v>40</v>
      </c>
      <c r="S637" s="358">
        <v>1310</v>
      </c>
      <c r="T637" s="329">
        <f>R637*S637</f>
        <v>52400</v>
      </c>
      <c r="U637" s="358">
        <v>619.45000000000005</v>
      </c>
      <c r="V637" s="362">
        <f>R637*U637</f>
        <v>24778</v>
      </c>
      <c r="W637" s="362">
        <f>V637+T637</f>
        <v>77178</v>
      </c>
      <c r="X637" s="464"/>
    </row>
    <row r="638" spans="1:24" x14ac:dyDescent="0.25">
      <c r="A638" s="200" t="s">
        <v>1187</v>
      </c>
      <c r="B638" s="201" t="s">
        <v>426</v>
      </c>
      <c r="C638" s="202"/>
      <c r="D638" s="203"/>
      <c r="E638" s="93"/>
      <c r="F638" s="35"/>
      <c r="G638" s="93"/>
      <c r="H638" s="87"/>
      <c r="I638" s="103"/>
      <c r="J638" s="441"/>
      <c r="K638" s="393"/>
      <c r="L638" s="358"/>
      <c r="M638" s="329"/>
      <c r="N638" s="358"/>
      <c r="O638" s="356"/>
      <c r="P638" s="362"/>
      <c r="Q638" s="473"/>
      <c r="R638" s="327">
        <f t="shared" si="232"/>
        <v>0</v>
      </c>
      <c r="S638" s="358"/>
      <c r="T638" s="329"/>
      <c r="U638" s="358"/>
      <c r="V638" s="356"/>
      <c r="W638" s="362"/>
      <c r="X638" s="464"/>
    </row>
    <row r="639" spans="1:24" x14ac:dyDescent="0.25">
      <c r="A639" s="208" t="s">
        <v>1188</v>
      </c>
      <c r="B639" s="209" t="s">
        <v>385</v>
      </c>
      <c r="C639" s="202" t="s">
        <v>386</v>
      </c>
      <c r="D639" s="203">
        <v>1</v>
      </c>
      <c r="E639" s="93">
        <v>125495.9</v>
      </c>
      <c r="F639" s="35">
        <f>D639*E639</f>
        <v>125495.9</v>
      </c>
      <c r="G639" s="93">
        <v>181087.89</v>
      </c>
      <c r="H639" s="103">
        <f>D639*G639</f>
        <v>181087.89</v>
      </c>
      <c r="I639" s="103">
        <f t="shared" ref="I639:I651" si="248">H639+F639</f>
        <v>306583.79000000004</v>
      </c>
      <c r="J639" s="441"/>
      <c r="K639" s="393"/>
      <c r="L639" s="358">
        <v>125495.9</v>
      </c>
      <c r="M639" s="329">
        <f>K639*L639</f>
        <v>0</v>
      </c>
      <c r="N639" s="358">
        <v>181087.89</v>
      </c>
      <c r="O639" s="362">
        <f>K639*N639</f>
        <v>0</v>
      </c>
      <c r="P639" s="362">
        <f t="shared" ref="P639:P643" si="249">O639+M639</f>
        <v>0</v>
      </c>
      <c r="Q639" s="473"/>
      <c r="R639" s="327">
        <f t="shared" si="232"/>
        <v>1</v>
      </c>
      <c r="S639" s="358">
        <v>125495.9</v>
      </c>
      <c r="T639" s="329">
        <f>R639*S639</f>
        <v>125495.9</v>
      </c>
      <c r="U639" s="358">
        <v>181087.89</v>
      </c>
      <c r="V639" s="362">
        <f>R639*U639</f>
        <v>181087.89</v>
      </c>
      <c r="W639" s="362">
        <f t="shared" ref="W639:W643" si="250">V639+T639</f>
        <v>306583.79000000004</v>
      </c>
      <c r="X639" s="464"/>
    </row>
    <row r="640" spans="1:24" x14ac:dyDescent="0.25">
      <c r="A640" s="208" t="s">
        <v>1189</v>
      </c>
      <c r="B640" s="209" t="s">
        <v>429</v>
      </c>
      <c r="C640" s="202" t="s">
        <v>386</v>
      </c>
      <c r="D640" s="203">
        <v>1</v>
      </c>
      <c r="E640" s="93">
        <v>52630.559999999998</v>
      </c>
      <c r="F640" s="35">
        <f>D640*E640</f>
        <v>52630.559999999998</v>
      </c>
      <c r="G640" s="93">
        <v>128976.12</v>
      </c>
      <c r="H640" s="103">
        <f>D640*G640</f>
        <v>128976.12</v>
      </c>
      <c r="I640" s="103">
        <f t="shared" si="248"/>
        <v>181606.68</v>
      </c>
      <c r="J640" s="441"/>
      <c r="K640" s="393"/>
      <c r="L640" s="358">
        <v>52630.559999999998</v>
      </c>
      <c r="M640" s="329">
        <f>K640*L640</f>
        <v>0</v>
      </c>
      <c r="N640" s="358">
        <v>128976.12</v>
      </c>
      <c r="O640" s="362">
        <f>K640*N640</f>
        <v>0</v>
      </c>
      <c r="P640" s="362">
        <f t="shared" si="249"/>
        <v>0</v>
      </c>
      <c r="Q640" s="473"/>
      <c r="R640" s="327">
        <f t="shared" si="232"/>
        <v>1</v>
      </c>
      <c r="S640" s="358">
        <v>52630.559999999998</v>
      </c>
      <c r="T640" s="329">
        <f>R640*S640</f>
        <v>52630.559999999998</v>
      </c>
      <c r="U640" s="358">
        <v>128976.12</v>
      </c>
      <c r="V640" s="362">
        <f>R640*U640</f>
        <v>128976.12</v>
      </c>
      <c r="W640" s="362">
        <f t="shared" si="250"/>
        <v>181606.68</v>
      </c>
      <c r="X640" s="464"/>
    </row>
    <row r="641" spans="1:24" x14ac:dyDescent="0.25">
      <c r="A641" s="208" t="s">
        <v>1190</v>
      </c>
      <c r="B641" s="209" t="s">
        <v>396</v>
      </c>
      <c r="C641" s="202" t="s">
        <v>170</v>
      </c>
      <c r="D641" s="203">
        <v>43</v>
      </c>
      <c r="E641" s="94">
        <v>6454</v>
      </c>
      <c r="F641" s="35">
        <f>D641*E641</f>
        <v>277522</v>
      </c>
      <c r="G641" s="94">
        <v>17008</v>
      </c>
      <c r="H641" s="103">
        <f>D641*G641</f>
        <v>731344</v>
      </c>
      <c r="I641" s="103">
        <f t="shared" si="248"/>
        <v>1008866</v>
      </c>
      <c r="J641" s="441"/>
      <c r="K641" s="393"/>
      <c r="L641" s="359">
        <v>6454</v>
      </c>
      <c r="M641" s="329">
        <f>K641*L641</f>
        <v>0</v>
      </c>
      <c r="N641" s="359">
        <v>17008</v>
      </c>
      <c r="O641" s="362">
        <f>K641*N641</f>
        <v>0</v>
      </c>
      <c r="P641" s="362">
        <f t="shared" si="249"/>
        <v>0</v>
      </c>
      <c r="Q641" s="473"/>
      <c r="R641" s="327">
        <f t="shared" si="232"/>
        <v>43</v>
      </c>
      <c r="S641" s="359">
        <v>6454</v>
      </c>
      <c r="T641" s="329">
        <f>R641*S641</f>
        <v>277522</v>
      </c>
      <c r="U641" s="359">
        <v>17008</v>
      </c>
      <c r="V641" s="362">
        <f>R641*U641</f>
        <v>731344</v>
      </c>
      <c r="W641" s="362">
        <f t="shared" si="250"/>
        <v>1008866</v>
      </c>
      <c r="X641" s="464"/>
    </row>
    <row r="642" spans="1:24" x14ac:dyDescent="0.25">
      <c r="A642" s="208" t="s">
        <v>1191</v>
      </c>
      <c r="B642" s="209" t="s">
        <v>431</v>
      </c>
      <c r="C642" s="202" t="s">
        <v>386</v>
      </c>
      <c r="D642" s="203">
        <v>2</v>
      </c>
      <c r="E642" s="93">
        <v>63240.38</v>
      </c>
      <c r="F642" s="35">
        <f>D642*E642</f>
        <v>126480.76</v>
      </c>
      <c r="G642" s="93">
        <v>93837.74</v>
      </c>
      <c r="H642" s="103">
        <f>D642*G642</f>
        <v>187675.48</v>
      </c>
      <c r="I642" s="103">
        <f t="shared" si="248"/>
        <v>314156.24</v>
      </c>
      <c r="J642" s="441"/>
      <c r="K642" s="393"/>
      <c r="L642" s="358">
        <v>63240.38</v>
      </c>
      <c r="M642" s="329">
        <f>K642*L642</f>
        <v>0</v>
      </c>
      <c r="N642" s="358">
        <v>93837.74</v>
      </c>
      <c r="O642" s="362">
        <f>K642*N642</f>
        <v>0</v>
      </c>
      <c r="P642" s="362">
        <f t="shared" si="249"/>
        <v>0</v>
      </c>
      <c r="Q642" s="473"/>
      <c r="R642" s="327">
        <f t="shared" si="232"/>
        <v>2</v>
      </c>
      <c r="S642" s="358">
        <v>63240.38</v>
      </c>
      <c r="T642" s="329">
        <f>R642*S642</f>
        <v>126480.76</v>
      </c>
      <c r="U642" s="358">
        <v>93837.74</v>
      </c>
      <c r="V642" s="362">
        <f>R642*U642</f>
        <v>187675.48</v>
      </c>
      <c r="W642" s="362">
        <f t="shared" si="250"/>
        <v>314156.24</v>
      </c>
      <c r="X642" s="464"/>
    </row>
    <row r="643" spans="1:24" x14ac:dyDescent="0.25">
      <c r="A643" s="208" t="s">
        <v>1192</v>
      </c>
      <c r="B643" s="209" t="s">
        <v>433</v>
      </c>
      <c r="C643" s="202" t="s">
        <v>28</v>
      </c>
      <c r="D643" s="203">
        <v>172</v>
      </c>
      <c r="E643" s="93">
        <v>1050.5999999999999</v>
      </c>
      <c r="F643" s="35">
        <f>D643*E643</f>
        <v>180703.19999999998</v>
      </c>
      <c r="G643" s="93">
        <v>1168.95</v>
      </c>
      <c r="H643" s="103">
        <f>D643*G643</f>
        <v>201059.4</v>
      </c>
      <c r="I643" s="103">
        <f t="shared" si="248"/>
        <v>381762.6</v>
      </c>
      <c r="J643" s="441"/>
      <c r="K643" s="393"/>
      <c r="L643" s="358">
        <v>1050.5999999999999</v>
      </c>
      <c r="M643" s="329">
        <f>K643*L643</f>
        <v>0</v>
      </c>
      <c r="N643" s="358">
        <v>1168.95</v>
      </c>
      <c r="O643" s="362">
        <f>K643*N643</f>
        <v>0</v>
      </c>
      <c r="P643" s="362">
        <f t="shared" si="249"/>
        <v>0</v>
      </c>
      <c r="Q643" s="473"/>
      <c r="R643" s="327">
        <f t="shared" si="232"/>
        <v>172</v>
      </c>
      <c r="S643" s="358">
        <v>1050.5999999999999</v>
      </c>
      <c r="T643" s="329">
        <f>R643*S643</f>
        <v>180703.19999999998</v>
      </c>
      <c r="U643" s="358">
        <v>1168.95</v>
      </c>
      <c r="V643" s="362">
        <f>R643*U643</f>
        <v>201059.4</v>
      </c>
      <c r="W643" s="362">
        <f t="shared" si="250"/>
        <v>381762.6</v>
      </c>
      <c r="X643" s="464"/>
    </row>
    <row r="644" spans="1:24" x14ac:dyDescent="0.25">
      <c r="A644" s="200" t="s">
        <v>1193</v>
      </c>
      <c r="B644" s="201" t="s">
        <v>442</v>
      </c>
      <c r="C644" s="202"/>
      <c r="D644" s="203"/>
      <c r="E644" s="93"/>
      <c r="F644" s="35"/>
      <c r="G644" s="93"/>
      <c r="H644" s="87"/>
      <c r="I644" s="103"/>
      <c r="J644" s="441"/>
      <c r="K644" s="393"/>
      <c r="L644" s="358"/>
      <c r="M644" s="329"/>
      <c r="N644" s="358"/>
      <c r="O644" s="356"/>
      <c r="P644" s="362"/>
      <c r="Q644" s="473"/>
      <c r="R644" s="327">
        <f t="shared" si="232"/>
        <v>0</v>
      </c>
      <c r="S644" s="358"/>
      <c r="T644" s="329"/>
      <c r="U644" s="358"/>
      <c r="V644" s="356"/>
      <c r="W644" s="362"/>
      <c r="X644" s="464"/>
    </row>
    <row r="645" spans="1:24" ht="28.5" x14ac:dyDescent="0.25">
      <c r="A645" s="208" t="s">
        <v>1194</v>
      </c>
      <c r="B645" s="209" t="s">
        <v>1195</v>
      </c>
      <c r="C645" s="202" t="s">
        <v>19</v>
      </c>
      <c r="D645" s="203">
        <v>1146</v>
      </c>
      <c r="E645" s="93">
        <v>3581</v>
      </c>
      <c r="F645" s="35">
        <f t="shared" ref="F645:F651" si="251">D645*E645</f>
        <v>4103826</v>
      </c>
      <c r="G645" s="93">
        <v>2445</v>
      </c>
      <c r="H645" s="103">
        <f t="shared" ref="H645:H651" si="252">D645*G645</f>
        <v>2801970</v>
      </c>
      <c r="I645" s="103">
        <f t="shared" si="248"/>
        <v>6905796</v>
      </c>
      <c r="J645" s="441"/>
      <c r="K645" s="393">
        <v>500</v>
      </c>
      <c r="L645" s="358">
        <v>3581</v>
      </c>
      <c r="M645" s="329">
        <f t="shared" ref="M645:M651" si="253">K645*L645</f>
        <v>1790500</v>
      </c>
      <c r="N645" s="358">
        <v>2445</v>
      </c>
      <c r="O645" s="362">
        <f t="shared" ref="O645:O651" si="254">K645*N645</f>
        <v>1222500</v>
      </c>
      <c r="P645" s="362">
        <f t="shared" ref="P645:P651" si="255">O645+M645</f>
        <v>3013000</v>
      </c>
      <c r="Q645" s="473"/>
      <c r="R645" s="327">
        <f t="shared" si="232"/>
        <v>646</v>
      </c>
      <c r="S645" s="358">
        <v>3581</v>
      </c>
      <c r="T645" s="329">
        <f t="shared" ref="T645:T651" si="256">R645*S645</f>
        <v>2313326</v>
      </c>
      <c r="U645" s="358">
        <v>2445</v>
      </c>
      <c r="V645" s="362">
        <f t="shared" ref="V645:V651" si="257">R645*U645</f>
        <v>1579470</v>
      </c>
      <c r="W645" s="362">
        <f t="shared" ref="W645:W651" si="258">V645+T645</f>
        <v>3892796</v>
      </c>
      <c r="X645" s="464"/>
    </row>
    <row r="646" spans="1:24" ht="28.5" x14ac:dyDescent="0.25">
      <c r="A646" s="208" t="s">
        <v>1196</v>
      </c>
      <c r="B646" s="209" t="s">
        <v>444</v>
      </c>
      <c r="C646" s="202" t="s">
        <v>386</v>
      </c>
      <c r="D646" s="203">
        <v>5</v>
      </c>
      <c r="E646" s="93">
        <v>61132.45</v>
      </c>
      <c r="F646" s="35">
        <f t="shared" si="251"/>
        <v>305662.25</v>
      </c>
      <c r="G646" s="93">
        <v>362404.12</v>
      </c>
      <c r="H646" s="103">
        <f t="shared" si="252"/>
        <v>1812020.6</v>
      </c>
      <c r="I646" s="103">
        <f t="shared" si="248"/>
        <v>2117682.85</v>
      </c>
      <c r="J646" s="441"/>
      <c r="K646" s="393">
        <v>4</v>
      </c>
      <c r="L646" s="358">
        <v>61132.45</v>
      </c>
      <c r="M646" s="329">
        <f t="shared" si="253"/>
        <v>244529.8</v>
      </c>
      <c r="N646" s="358">
        <v>362404.12</v>
      </c>
      <c r="O646" s="362">
        <f t="shared" si="254"/>
        <v>1449616.48</v>
      </c>
      <c r="P646" s="362">
        <f t="shared" si="255"/>
        <v>1694146.28</v>
      </c>
      <c r="Q646" s="473"/>
      <c r="R646" s="327">
        <f t="shared" si="232"/>
        <v>1</v>
      </c>
      <c r="S646" s="358">
        <v>61132.45</v>
      </c>
      <c r="T646" s="329">
        <f t="shared" si="256"/>
        <v>61132.45</v>
      </c>
      <c r="U646" s="358">
        <v>362404.12</v>
      </c>
      <c r="V646" s="362">
        <f t="shared" si="257"/>
        <v>362404.12</v>
      </c>
      <c r="W646" s="362">
        <f t="shared" si="258"/>
        <v>423536.57</v>
      </c>
      <c r="X646" s="464"/>
    </row>
    <row r="647" spans="1:24" ht="28.5" x14ac:dyDescent="0.25">
      <c r="A647" s="208" t="s">
        <v>1197</v>
      </c>
      <c r="B647" s="209" t="s">
        <v>446</v>
      </c>
      <c r="C647" s="202" t="s">
        <v>386</v>
      </c>
      <c r="D647" s="203">
        <v>16</v>
      </c>
      <c r="E647" s="93">
        <v>18340</v>
      </c>
      <c r="F647" s="35">
        <f t="shared" si="251"/>
        <v>293440</v>
      </c>
      <c r="G647" s="93">
        <v>50744.93</v>
      </c>
      <c r="H647" s="103">
        <f t="shared" si="252"/>
        <v>811918.88</v>
      </c>
      <c r="I647" s="103">
        <f t="shared" si="248"/>
        <v>1105358.8799999999</v>
      </c>
      <c r="J647" s="441"/>
      <c r="K647" s="393">
        <v>12</v>
      </c>
      <c r="L647" s="358">
        <v>18340</v>
      </c>
      <c r="M647" s="329">
        <f t="shared" si="253"/>
        <v>220080</v>
      </c>
      <c r="N647" s="358">
        <v>50744.93</v>
      </c>
      <c r="O647" s="362">
        <f t="shared" si="254"/>
        <v>608939.16</v>
      </c>
      <c r="P647" s="362">
        <f t="shared" si="255"/>
        <v>829019.16</v>
      </c>
      <c r="Q647" s="473"/>
      <c r="R647" s="327">
        <f t="shared" si="232"/>
        <v>4</v>
      </c>
      <c r="S647" s="358">
        <v>18340</v>
      </c>
      <c r="T647" s="329">
        <f t="shared" si="256"/>
        <v>73360</v>
      </c>
      <c r="U647" s="358">
        <v>50744.93</v>
      </c>
      <c r="V647" s="362">
        <f t="shared" si="257"/>
        <v>202979.72</v>
      </c>
      <c r="W647" s="362">
        <f t="shared" si="258"/>
        <v>276339.71999999997</v>
      </c>
      <c r="X647" s="464"/>
    </row>
    <row r="648" spans="1:24" x14ac:dyDescent="0.25">
      <c r="A648" s="208" t="s">
        <v>1198</v>
      </c>
      <c r="B648" s="209" t="s">
        <v>448</v>
      </c>
      <c r="C648" s="202" t="s">
        <v>449</v>
      </c>
      <c r="D648" s="203">
        <v>348</v>
      </c>
      <c r="E648" s="93">
        <v>635</v>
      </c>
      <c r="F648" s="35">
        <f t="shared" si="251"/>
        <v>220980</v>
      </c>
      <c r="G648" s="93">
        <v>889</v>
      </c>
      <c r="H648" s="103">
        <f t="shared" si="252"/>
        <v>309372</v>
      </c>
      <c r="I648" s="103">
        <f t="shared" si="248"/>
        <v>530352</v>
      </c>
      <c r="J648" s="441"/>
      <c r="K648" s="393">
        <v>250</v>
      </c>
      <c r="L648" s="358">
        <v>635</v>
      </c>
      <c r="M648" s="329">
        <f t="shared" si="253"/>
        <v>158750</v>
      </c>
      <c r="N648" s="358">
        <v>889</v>
      </c>
      <c r="O648" s="362">
        <f t="shared" si="254"/>
        <v>222250</v>
      </c>
      <c r="P648" s="362">
        <f t="shared" si="255"/>
        <v>381000</v>
      </c>
      <c r="Q648" s="473"/>
      <c r="R648" s="327">
        <f t="shared" si="232"/>
        <v>98</v>
      </c>
      <c r="S648" s="358">
        <v>635</v>
      </c>
      <c r="T648" s="329">
        <f t="shared" si="256"/>
        <v>62230</v>
      </c>
      <c r="U648" s="358">
        <v>889</v>
      </c>
      <c r="V648" s="362">
        <f t="shared" si="257"/>
        <v>87122</v>
      </c>
      <c r="W648" s="362">
        <f t="shared" si="258"/>
        <v>149352</v>
      </c>
      <c r="X648" s="464"/>
    </row>
    <row r="649" spans="1:24" x14ac:dyDescent="0.25">
      <c r="A649" s="208" t="s">
        <v>1199</v>
      </c>
      <c r="B649" s="209" t="s">
        <v>451</v>
      </c>
      <c r="C649" s="202" t="s">
        <v>449</v>
      </c>
      <c r="D649" s="203">
        <v>133</v>
      </c>
      <c r="E649" s="93">
        <v>1310</v>
      </c>
      <c r="F649" s="35">
        <f t="shared" si="251"/>
        <v>174230</v>
      </c>
      <c r="G649" s="93">
        <v>1477.78</v>
      </c>
      <c r="H649" s="103">
        <f t="shared" si="252"/>
        <v>196544.74</v>
      </c>
      <c r="I649" s="103">
        <f t="shared" si="248"/>
        <v>370774.74</v>
      </c>
      <c r="J649" s="441"/>
      <c r="K649" s="393">
        <v>80</v>
      </c>
      <c r="L649" s="358">
        <v>1310</v>
      </c>
      <c r="M649" s="329">
        <f t="shared" si="253"/>
        <v>104800</v>
      </c>
      <c r="N649" s="358">
        <v>1477.78</v>
      </c>
      <c r="O649" s="362">
        <f t="shared" si="254"/>
        <v>118222.39999999999</v>
      </c>
      <c r="P649" s="362">
        <f t="shared" si="255"/>
        <v>223022.4</v>
      </c>
      <c r="Q649" s="473"/>
      <c r="R649" s="327">
        <f t="shared" si="232"/>
        <v>53</v>
      </c>
      <c r="S649" s="358">
        <v>1310</v>
      </c>
      <c r="T649" s="329">
        <f t="shared" si="256"/>
        <v>69430</v>
      </c>
      <c r="U649" s="358">
        <v>1477.78</v>
      </c>
      <c r="V649" s="362">
        <f t="shared" si="257"/>
        <v>78322.34</v>
      </c>
      <c r="W649" s="362">
        <f t="shared" si="258"/>
        <v>147752.34</v>
      </c>
      <c r="X649" s="464"/>
    </row>
    <row r="650" spans="1:24" x14ac:dyDescent="0.25">
      <c r="A650" s="208" t="s">
        <v>1200</v>
      </c>
      <c r="B650" s="209" t="s">
        <v>453</v>
      </c>
      <c r="C650" s="202" t="s">
        <v>28</v>
      </c>
      <c r="D650" s="203">
        <v>16</v>
      </c>
      <c r="E650" s="93">
        <v>3275</v>
      </c>
      <c r="F650" s="35">
        <f t="shared" si="251"/>
        <v>52400</v>
      </c>
      <c r="G650" s="93">
        <v>10674.3</v>
      </c>
      <c r="H650" s="103">
        <f t="shared" si="252"/>
        <v>170788.8</v>
      </c>
      <c r="I650" s="103">
        <f t="shared" si="248"/>
        <v>223188.8</v>
      </c>
      <c r="J650" s="441"/>
      <c r="K650" s="393">
        <v>12</v>
      </c>
      <c r="L650" s="358">
        <v>3275</v>
      </c>
      <c r="M650" s="329">
        <f t="shared" si="253"/>
        <v>39300</v>
      </c>
      <c r="N650" s="358">
        <v>10674.3</v>
      </c>
      <c r="O650" s="362">
        <f t="shared" si="254"/>
        <v>128091.59999999999</v>
      </c>
      <c r="P650" s="362">
        <f t="shared" si="255"/>
        <v>167391.59999999998</v>
      </c>
      <c r="Q650" s="473"/>
      <c r="R650" s="327">
        <f t="shared" si="232"/>
        <v>4</v>
      </c>
      <c r="S650" s="358">
        <v>3275</v>
      </c>
      <c r="T650" s="329">
        <f t="shared" si="256"/>
        <v>13100</v>
      </c>
      <c r="U650" s="358">
        <v>10674.3</v>
      </c>
      <c r="V650" s="362">
        <f t="shared" si="257"/>
        <v>42697.2</v>
      </c>
      <c r="W650" s="362">
        <f t="shared" si="258"/>
        <v>55797.2</v>
      </c>
      <c r="X650" s="464"/>
    </row>
    <row r="651" spans="1:24" x14ac:dyDescent="0.25">
      <c r="A651" s="208" t="s">
        <v>1201</v>
      </c>
      <c r="B651" s="209" t="s">
        <v>410</v>
      </c>
      <c r="C651" s="202" t="s">
        <v>386</v>
      </c>
      <c r="D651" s="203">
        <v>1</v>
      </c>
      <c r="E651" s="93">
        <v>738840</v>
      </c>
      <c r="F651" s="35">
        <f t="shared" si="251"/>
        <v>738840</v>
      </c>
      <c r="G651" s="93">
        <v>0</v>
      </c>
      <c r="H651" s="103">
        <f t="shared" si="252"/>
        <v>0</v>
      </c>
      <c r="I651" s="103">
        <f t="shared" si="248"/>
        <v>738840</v>
      </c>
      <c r="J651" s="441"/>
      <c r="K651" s="393"/>
      <c r="L651" s="358">
        <v>738840</v>
      </c>
      <c r="M651" s="329">
        <f t="shared" si="253"/>
        <v>0</v>
      </c>
      <c r="N651" s="358">
        <v>0</v>
      </c>
      <c r="O651" s="362">
        <f t="shared" si="254"/>
        <v>0</v>
      </c>
      <c r="P651" s="362">
        <f t="shared" si="255"/>
        <v>0</v>
      </c>
      <c r="Q651" s="473"/>
      <c r="R651" s="327">
        <f t="shared" si="232"/>
        <v>1</v>
      </c>
      <c r="S651" s="358">
        <v>738840</v>
      </c>
      <c r="T651" s="329">
        <f t="shared" si="256"/>
        <v>738840</v>
      </c>
      <c r="U651" s="358">
        <v>0</v>
      </c>
      <c r="V651" s="362">
        <f t="shared" si="257"/>
        <v>0</v>
      </c>
      <c r="W651" s="362">
        <f t="shared" si="258"/>
        <v>738840</v>
      </c>
      <c r="X651" s="464"/>
    </row>
    <row r="652" spans="1:24" x14ac:dyDescent="0.25">
      <c r="A652" s="108" t="s">
        <v>1202</v>
      </c>
      <c r="B652" s="109" t="s">
        <v>1203</v>
      </c>
      <c r="C652" s="110"/>
      <c r="D652" s="111"/>
      <c r="E652" s="112"/>
      <c r="F652" s="28">
        <f>SUM(F653:F767)</f>
        <v>6539684.0907999985</v>
      </c>
      <c r="G652" s="27"/>
      <c r="H652" s="28">
        <f>SUM(H653:H767)</f>
        <v>14369089.459200002</v>
      </c>
      <c r="I652" s="28">
        <f>SUM(I653:I767)</f>
        <v>20908773.550000001</v>
      </c>
      <c r="J652" s="450"/>
      <c r="K652" s="366"/>
      <c r="L652" s="367"/>
      <c r="M652" s="368">
        <f>SUM(M653:M767)</f>
        <v>2668045.4800000004</v>
      </c>
      <c r="N652" s="370"/>
      <c r="O652" s="368">
        <f>SUM(O653:O767)</f>
        <v>6905750.0600000015</v>
      </c>
      <c r="P652" s="368">
        <f>SUM(P653:P767)</f>
        <v>9573795.540000001</v>
      </c>
      <c r="Q652" s="482"/>
      <c r="R652" s="327">
        <f t="shared" si="232"/>
        <v>0</v>
      </c>
      <c r="S652" s="367"/>
      <c r="T652" s="368">
        <f>SUM(T653:T767)</f>
        <v>3871638.6108000004</v>
      </c>
      <c r="U652" s="370"/>
      <c r="V652" s="368">
        <f>SUM(V653:V767)</f>
        <v>7463339.3991999999</v>
      </c>
      <c r="W652" s="368">
        <f>SUM(W653:W767)</f>
        <v>11334978.01</v>
      </c>
      <c r="X652" s="464"/>
    </row>
    <row r="653" spans="1:24" x14ac:dyDescent="0.25">
      <c r="A653" s="194" t="s">
        <v>1204</v>
      </c>
      <c r="B653" s="117" t="s">
        <v>1205</v>
      </c>
      <c r="C653" s="118" t="s">
        <v>170</v>
      </c>
      <c r="D653" s="119">
        <v>19</v>
      </c>
      <c r="E653" s="40">
        <v>6288</v>
      </c>
      <c r="F653" s="35">
        <f>D653*E653</f>
        <v>119472</v>
      </c>
      <c r="G653" s="40">
        <v>39720</v>
      </c>
      <c r="H653" s="35">
        <f t="shared" ref="H653:H716" si="259">D653*G653</f>
        <v>754680</v>
      </c>
      <c r="I653" s="35">
        <f>H653+F653</f>
        <v>874152</v>
      </c>
      <c r="J653" s="441"/>
      <c r="K653" s="371">
        <v>17</v>
      </c>
      <c r="L653" s="328">
        <v>6288</v>
      </c>
      <c r="M653" s="329">
        <f>K653*L653</f>
        <v>106896</v>
      </c>
      <c r="N653" s="328">
        <v>39720</v>
      </c>
      <c r="O653" s="329">
        <f t="shared" ref="O653:O716" si="260">K653*N653</f>
        <v>675240</v>
      </c>
      <c r="P653" s="329">
        <f>O653+M653</f>
        <v>782136</v>
      </c>
      <c r="Q653" s="473"/>
      <c r="R653" s="327">
        <f t="shared" ref="R653:R716" si="261">D653-K653</f>
        <v>2</v>
      </c>
      <c r="S653" s="328">
        <v>6288</v>
      </c>
      <c r="T653" s="329">
        <f>R653*S653</f>
        <v>12576</v>
      </c>
      <c r="U653" s="328">
        <v>39720</v>
      </c>
      <c r="V653" s="329">
        <f t="shared" ref="V653:V716" si="262">R653*U653</f>
        <v>79440</v>
      </c>
      <c r="W653" s="329">
        <f>V653+T653</f>
        <v>92016</v>
      </c>
      <c r="X653" s="464"/>
    </row>
    <row r="654" spans="1:24" x14ac:dyDescent="0.25">
      <c r="A654" s="194" t="s">
        <v>1206</v>
      </c>
      <c r="B654" s="117" t="s">
        <v>1207</v>
      </c>
      <c r="C654" s="118" t="s">
        <v>170</v>
      </c>
      <c r="D654" s="119">
        <v>65</v>
      </c>
      <c r="E654" s="40">
        <v>3144</v>
      </c>
      <c r="F654" s="35">
        <f t="shared" ref="F654:F717" si="263">D654*E654</f>
        <v>204360</v>
      </c>
      <c r="G654" s="40">
        <v>11432</v>
      </c>
      <c r="H654" s="35">
        <f t="shared" si="259"/>
        <v>743080</v>
      </c>
      <c r="I654" s="35">
        <f t="shared" ref="I654:I717" si="264">H654+F654</f>
        <v>947440</v>
      </c>
      <c r="J654" s="441"/>
      <c r="K654" s="371">
        <v>61</v>
      </c>
      <c r="L654" s="328">
        <v>3144</v>
      </c>
      <c r="M654" s="329">
        <f t="shared" ref="M654:M717" si="265">K654*L654</f>
        <v>191784</v>
      </c>
      <c r="N654" s="328">
        <v>11432</v>
      </c>
      <c r="O654" s="329">
        <f t="shared" si="260"/>
        <v>697352</v>
      </c>
      <c r="P654" s="329">
        <f t="shared" ref="P654:P717" si="266">O654+M654</f>
        <v>889136</v>
      </c>
      <c r="Q654" s="473"/>
      <c r="R654" s="327">
        <f t="shared" si="261"/>
        <v>4</v>
      </c>
      <c r="S654" s="328">
        <v>3144</v>
      </c>
      <c r="T654" s="329">
        <f t="shared" ref="T654:T717" si="267">R654*S654</f>
        <v>12576</v>
      </c>
      <c r="U654" s="328">
        <v>11432</v>
      </c>
      <c r="V654" s="329">
        <f t="shared" si="262"/>
        <v>45728</v>
      </c>
      <c r="W654" s="329">
        <f t="shared" ref="W654:W717" si="268">V654+T654</f>
        <v>58304</v>
      </c>
      <c r="X654" s="464"/>
    </row>
    <row r="655" spans="1:24" ht="28.5" x14ac:dyDescent="0.25">
      <c r="A655" s="194" t="s">
        <v>1208</v>
      </c>
      <c r="B655" s="117" t="s">
        <v>1209</v>
      </c>
      <c r="C655" s="118" t="s">
        <v>170</v>
      </c>
      <c r="D655" s="119">
        <v>3</v>
      </c>
      <c r="E655" s="40">
        <v>6288</v>
      </c>
      <c r="F655" s="35">
        <f t="shared" si="263"/>
        <v>18864</v>
      </c>
      <c r="G655" s="40">
        <v>68309</v>
      </c>
      <c r="H655" s="35">
        <f t="shared" si="259"/>
        <v>204927</v>
      </c>
      <c r="I655" s="35">
        <f t="shared" si="264"/>
        <v>223791</v>
      </c>
      <c r="J655" s="441"/>
      <c r="K655" s="371"/>
      <c r="L655" s="328">
        <v>6288</v>
      </c>
      <c r="M655" s="329">
        <f t="shared" si="265"/>
        <v>0</v>
      </c>
      <c r="N655" s="328">
        <v>68309</v>
      </c>
      <c r="O655" s="329">
        <f t="shared" si="260"/>
        <v>0</v>
      </c>
      <c r="P655" s="329">
        <f t="shared" si="266"/>
        <v>0</v>
      </c>
      <c r="Q655" s="473"/>
      <c r="R655" s="327">
        <f t="shared" si="261"/>
        <v>3</v>
      </c>
      <c r="S655" s="328">
        <v>6288</v>
      </c>
      <c r="T655" s="329">
        <f t="shared" si="267"/>
        <v>18864</v>
      </c>
      <c r="U655" s="328">
        <v>68309</v>
      </c>
      <c r="V655" s="329">
        <f t="shared" si="262"/>
        <v>204927</v>
      </c>
      <c r="W655" s="329">
        <f t="shared" si="268"/>
        <v>223791</v>
      </c>
      <c r="X655" s="464"/>
    </row>
    <row r="656" spans="1:24" x14ac:dyDescent="0.25">
      <c r="A656" s="194" t="s">
        <v>1210</v>
      </c>
      <c r="B656" s="117" t="s">
        <v>1211</v>
      </c>
      <c r="C656" s="118" t="s">
        <v>170</v>
      </c>
      <c r="D656" s="119">
        <v>1</v>
      </c>
      <c r="E656" s="40">
        <v>6288</v>
      </c>
      <c r="F656" s="35">
        <f t="shared" si="263"/>
        <v>6288</v>
      </c>
      <c r="G656" s="40">
        <v>65980</v>
      </c>
      <c r="H656" s="35">
        <f t="shared" si="259"/>
        <v>65980</v>
      </c>
      <c r="I656" s="35">
        <f t="shared" si="264"/>
        <v>72268</v>
      </c>
      <c r="J656" s="441"/>
      <c r="K656" s="371"/>
      <c r="L656" s="328">
        <v>6288</v>
      </c>
      <c r="M656" s="329">
        <f t="shared" si="265"/>
        <v>0</v>
      </c>
      <c r="N656" s="328">
        <v>65980</v>
      </c>
      <c r="O656" s="329">
        <f t="shared" si="260"/>
        <v>0</v>
      </c>
      <c r="P656" s="329">
        <f t="shared" si="266"/>
        <v>0</v>
      </c>
      <c r="Q656" s="473"/>
      <c r="R656" s="327">
        <f t="shared" si="261"/>
        <v>1</v>
      </c>
      <c r="S656" s="328">
        <v>6288</v>
      </c>
      <c r="T656" s="329">
        <f t="shared" si="267"/>
        <v>6288</v>
      </c>
      <c r="U656" s="328">
        <v>65980</v>
      </c>
      <c r="V656" s="329">
        <f t="shared" si="262"/>
        <v>65980</v>
      </c>
      <c r="W656" s="329">
        <f t="shared" si="268"/>
        <v>72268</v>
      </c>
      <c r="X656" s="464"/>
    </row>
    <row r="657" spans="1:24" x14ac:dyDescent="0.25">
      <c r="A657" s="194" t="s">
        <v>1212</v>
      </c>
      <c r="B657" s="117" t="s">
        <v>1213</v>
      </c>
      <c r="C657" s="118" t="s">
        <v>170</v>
      </c>
      <c r="D657" s="119">
        <v>1</v>
      </c>
      <c r="E657" s="40">
        <v>6288</v>
      </c>
      <c r="F657" s="35">
        <f t="shared" si="263"/>
        <v>6288</v>
      </c>
      <c r="G657" s="40">
        <v>112940</v>
      </c>
      <c r="H657" s="35">
        <f t="shared" si="259"/>
        <v>112940</v>
      </c>
      <c r="I657" s="35">
        <f t="shared" si="264"/>
        <v>119228</v>
      </c>
      <c r="J657" s="441"/>
      <c r="K657" s="371"/>
      <c r="L657" s="328">
        <v>6288</v>
      </c>
      <c r="M657" s="329">
        <f t="shared" si="265"/>
        <v>0</v>
      </c>
      <c r="N657" s="328">
        <v>112940</v>
      </c>
      <c r="O657" s="329">
        <f t="shared" si="260"/>
        <v>0</v>
      </c>
      <c r="P657" s="329">
        <f t="shared" si="266"/>
        <v>0</v>
      </c>
      <c r="Q657" s="473"/>
      <c r="R657" s="327">
        <f t="shared" si="261"/>
        <v>1</v>
      </c>
      <c r="S657" s="328">
        <v>6288</v>
      </c>
      <c r="T657" s="329">
        <f t="shared" si="267"/>
        <v>6288</v>
      </c>
      <c r="U657" s="328">
        <v>112940</v>
      </c>
      <c r="V657" s="329">
        <f t="shared" si="262"/>
        <v>112940</v>
      </c>
      <c r="W657" s="329">
        <f t="shared" si="268"/>
        <v>119228</v>
      </c>
      <c r="X657" s="464"/>
    </row>
    <row r="658" spans="1:24" x14ac:dyDescent="0.25">
      <c r="A658" s="194" t="s">
        <v>1214</v>
      </c>
      <c r="B658" s="117" t="s">
        <v>1215</v>
      </c>
      <c r="C658" s="118" t="s">
        <v>170</v>
      </c>
      <c r="D658" s="119">
        <v>2</v>
      </c>
      <c r="E658" s="35">
        <v>6288</v>
      </c>
      <c r="F658" s="35">
        <f t="shared" si="263"/>
        <v>12576</v>
      </c>
      <c r="G658" s="35">
        <v>76653</v>
      </c>
      <c r="H658" s="35">
        <f t="shared" si="259"/>
        <v>153306</v>
      </c>
      <c r="I658" s="35">
        <f t="shared" si="264"/>
        <v>165882</v>
      </c>
      <c r="J658" s="441"/>
      <c r="K658" s="371">
        <v>2</v>
      </c>
      <c r="L658" s="329">
        <v>6288</v>
      </c>
      <c r="M658" s="329">
        <f t="shared" si="265"/>
        <v>12576</v>
      </c>
      <c r="N658" s="329">
        <v>76653</v>
      </c>
      <c r="O658" s="329">
        <f t="shared" si="260"/>
        <v>153306</v>
      </c>
      <c r="P658" s="329">
        <f t="shared" si="266"/>
        <v>165882</v>
      </c>
      <c r="Q658" s="473"/>
      <c r="R658" s="327">
        <f t="shared" si="261"/>
        <v>0</v>
      </c>
      <c r="S658" s="329">
        <v>6288</v>
      </c>
      <c r="T658" s="329">
        <f t="shared" si="267"/>
        <v>0</v>
      </c>
      <c r="U658" s="329">
        <v>76653</v>
      </c>
      <c r="V658" s="329">
        <f t="shared" si="262"/>
        <v>0</v>
      </c>
      <c r="W658" s="329">
        <f t="shared" si="268"/>
        <v>0</v>
      </c>
      <c r="X658" s="464"/>
    </row>
    <row r="659" spans="1:24" x14ac:dyDescent="0.25">
      <c r="A659" s="194" t="s">
        <v>1216</v>
      </c>
      <c r="B659" s="117" t="s">
        <v>1217</v>
      </c>
      <c r="C659" s="118" t="s">
        <v>170</v>
      </c>
      <c r="D659" s="119">
        <v>1</v>
      </c>
      <c r="E659" s="40">
        <v>6288</v>
      </c>
      <c r="F659" s="35">
        <f t="shared" si="263"/>
        <v>6288</v>
      </c>
      <c r="G659" s="40">
        <v>73866</v>
      </c>
      <c r="H659" s="35">
        <f t="shared" si="259"/>
        <v>73866</v>
      </c>
      <c r="I659" s="35">
        <f t="shared" si="264"/>
        <v>80154</v>
      </c>
      <c r="J659" s="441"/>
      <c r="K659" s="371"/>
      <c r="L659" s="328">
        <v>6288</v>
      </c>
      <c r="M659" s="329">
        <f t="shared" si="265"/>
        <v>0</v>
      </c>
      <c r="N659" s="328">
        <v>73866</v>
      </c>
      <c r="O659" s="329">
        <f t="shared" si="260"/>
        <v>0</v>
      </c>
      <c r="P659" s="329">
        <f t="shared" si="266"/>
        <v>0</v>
      </c>
      <c r="Q659" s="473"/>
      <c r="R659" s="327">
        <f t="shared" si="261"/>
        <v>1</v>
      </c>
      <c r="S659" s="328">
        <v>6288</v>
      </c>
      <c r="T659" s="329">
        <f t="shared" si="267"/>
        <v>6288</v>
      </c>
      <c r="U659" s="328">
        <v>73866</v>
      </c>
      <c r="V659" s="329">
        <f t="shared" si="262"/>
        <v>73866</v>
      </c>
      <c r="W659" s="329">
        <f t="shared" si="268"/>
        <v>80154</v>
      </c>
      <c r="X659" s="464"/>
    </row>
    <row r="660" spans="1:24" x14ac:dyDescent="0.25">
      <c r="A660" s="194" t="s">
        <v>1218</v>
      </c>
      <c r="B660" s="117" t="s">
        <v>1219</v>
      </c>
      <c r="C660" s="118" t="s">
        <v>170</v>
      </c>
      <c r="D660" s="119">
        <v>1</v>
      </c>
      <c r="E660" s="35">
        <v>6288</v>
      </c>
      <c r="F660" s="35">
        <f t="shared" si="263"/>
        <v>6288</v>
      </c>
      <c r="G660" s="40">
        <v>71284.2</v>
      </c>
      <c r="H660" s="35">
        <f t="shared" si="259"/>
        <v>71284.2</v>
      </c>
      <c r="I660" s="35">
        <f t="shared" si="264"/>
        <v>77572.2</v>
      </c>
      <c r="J660" s="441"/>
      <c r="K660" s="371">
        <v>1</v>
      </c>
      <c r="L660" s="329">
        <v>6288</v>
      </c>
      <c r="M660" s="329">
        <f t="shared" si="265"/>
        <v>6288</v>
      </c>
      <c r="N660" s="328">
        <v>71284.2</v>
      </c>
      <c r="O660" s="329">
        <f t="shared" si="260"/>
        <v>71284.2</v>
      </c>
      <c r="P660" s="329">
        <f t="shared" si="266"/>
        <v>77572.2</v>
      </c>
      <c r="Q660" s="473"/>
      <c r="R660" s="327">
        <f t="shared" si="261"/>
        <v>0</v>
      </c>
      <c r="S660" s="329">
        <v>6288</v>
      </c>
      <c r="T660" s="329">
        <f t="shared" si="267"/>
        <v>0</v>
      </c>
      <c r="U660" s="328">
        <v>71284.2</v>
      </c>
      <c r="V660" s="329">
        <f t="shared" si="262"/>
        <v>0</v>
      </c>
      <c r="W660" s="329">
        <f t="shared" si="268"/>
        <v>0</v>
      </c>
      <c r="X660" s="464"/>
    </row>
    <row r="661" spans="1:24" ht="28.5" x14ac:dyDescent="0.25">
      <c r="A661" s="194" t="s">
        <v>1220</v>
      </c>
      <c r="B661" s="117" t="s">
        <v>1221</v>
      </c>
      <c r="C661" s="118" t="s">
        <v>170</v>
      </c>
      <c r="D661" s="119">
        <v>1</v>
      </c>
      <c r="E661" s="40">
        <v>2358</v>
      </c>
      <c r="F661" s="35">
        <f t="shared" si="263"/>
        <v>2358</v>
      </c>
      <c r="G661" s="40">
        <v>7462</v>
      </c>
      <c r="H661" s="35">
        <f t="shared" si="259"/>
        <v>7462</v>
      </c>
      <c r="I661" s="35">
        <f t="shared" si="264"/>
        <v>9820</v>
      </c>
      <c r="J661" s="441"/>
      <c r="K661" s="371"/>
      <c r="L661" s="328">
        <v>2358</v>
      </c>
      <c r="M661" s="329">
        <f t="shared" si="265"/>
        <v>0</v>
      </c>
      <c r="N661" s="328">
        <v>7462</v>
      </c>
      <c r="O661" s="329">
        <f t="shared" si="260"/>
        <v>0</v>
      </c>
      <c r="P661" s="329">
        <f t="shared" si="266"/>
        <v>0</v>
      </c>
      <c r="Q661" s="473"/>
      <c r="R661" s="327">
        <f t="shared" si="261"/>
        <v>1</v>
      </c>
      <c r="S661" s="328">
        <v>2358</v>
      </c>
      <c r="T661" s="329">
        <f t="shared" si="267"/>
        <v>2358</v>
      </c>
      <c r="U661" s="328">
        <v>7462</v>
      </c>
      <c r="V661" s="329">
        <f t="shared" si="262"/>
        <v>7462</v>
      </c>
      <c r="W661" s="329">
        <f t="shared" si="268"/>
        <v>9820</v>
      </c>
      <c r="X661" s="464"/>
    </row>
    <row r="662" spans="1:24" x14ac:dyDescent="0.25">
      <c r="A662" s="194" t="s">
        <v>1222</v>
      </c>
      <c r="B662" s="117" t="s">
        <v>1223</v>
      </c>
      <c r="C662" s="118" t="s">
        <v>296</v>
      </c>
      <c r="D662" s="119">
        <v>35.85</v>
      </c>
      <c r="E662" s="40">
        <v>354</v>
      </c>
      <c r="F662" s="35">
        <f t="shared" si="263"/>
        <v>12690.9</v>
      </c>
      <c r="G662" s="40">
        <v>6371</v>
      </c>
      <c r="H662" s="35">
        <f t="shared" si="259"/>
        <v>228400.35</v>
      </c>
      <c r="I662" s="35">
        <f t="shared" si="264"/>
        <v>241091.25</v>
      </c>
      <c r="J662" s="441"/>
      <c r="K662" s="371">
        <v>30</v>
      </c>
      <c r="L662" s="328">
        <v>354</v>
      </c>
      <c r="M662" s="329">
        <f t="shared" si="265"/>
        <v>10620</v>
      </c>
      <c r="N662" s="328">
        <v>6371</v>
      </c>
      <c r="O662" s="329">
        <f t="shared" si="260"/>
        <v>191130</v>
      </c>
      <c r="P662" s="329">
        <f t="shared" si="266"/>
        <v>201750</v>
      </c>
      <c r="Q662" s="473"/>
      <c r="R662" s="327">
        <f t="shared" si="261"/>
        <v>5.8500000000000014</v>
      </c>
      <c r="S662" s="328">
        <v>354</v>
      </c>
      <c r="T662" s="329">
        <f t="shared" si="267"/>
        <v>2070.9000000000005</v>
      </c>
      <c r="U662" s="328">
        <v>6371</v>
      </c>
      <c r="V662" s="329">
        <f t="shared" si="262"/>
        <v>37270.350000000006</v>
      </c>
      <c r="W662" s="329">
        <f t="shared" si="268"/>
        <v>39341.250000000007</v>
      </c>
      <c r="X662" s="464"/>
    </row>
    <row r="663" spans="1:24" x14ac:dyDescent="0.25">
      <c r="A663" s="194" t="s">
        <v>1224</v>
      </c>
      <c r="B663" s="117" t="s">
        <v>1225</v>
      </c>
      <c r="C663" s="118" t="s">
        <v>296</v>
      </c>
      <c r="D663" s="119">
        <v>1497.3</v>
      </c>
      <c r="E663" s="40">
        <v>186.02</v>
      </c>
      <c r="F663" s="35">
        <f t="shared" si="263"/>
        <v>278527.74599999998</v>
      </c>
      <c r="G663" s="40">
        <v>1500</v>
      </c>
      <c r="H663" s="35">
        <f t="shared" si="259"/>
        <v>2245950</v>
      </c>
      <c r="I663" s="35">
        <f t="shared" si="264"/>
        <v>2524477.7459999998</v>
      </c>
      <c r="J663" s="441"/>
      <c r="K663" s="371">
        <v>1300</v>
      </c>
      <c r="L663" s="328">
        <v>186.02</v>
      </c>
      <c r="M663" s="329">
        <f t="shared" si="265"/>
        <v>241826</v>
      </c>
      <c r="N663" s="328">
        <v>1500</v>
      </c>
      <c r="O663" s="329">
        <f t="shared" si="260"/>
        <v>1950000</v>
      </c>
      <c r="P663" s="329">
        <f t="shared" si="266"/>
        <v>2191826</v>
      </c>
      <c r="Q663" s="473"/>
      <c r="R663" s="327">
        <f t="shared" si="261"/>
        <v>197.29999999999995</v>
      </c>
      <c r="S663" s="328">
        <v>186.02</v>
      </c>
      <c r="T663" s="329">
        <f t="shared" si="267"/>
        <v>36701.745999999992</v>
      </c>
      <c r="U663" s="328">
        <v>1500</v>
      </c>
      <c r="V663" s="329">
        <f t="shared" si="262"/>
        <v>295949.99999999994</v>
      </c>
      <c r="W663" s="329">
        <f t="shared" si="268"/>
        <v>332651.74599999993</v>
      </c>
      <c r="X663" s="464"/>
    </row>
    <row r="664" spans="1:24" x14ac:dyDescent="0.25">
      <c r="A664" s="194" t="s">
        <v>1226</v>
      </c>
      <c r="B664" s="117" t="s">
        <v>1227</v>
      </c>
      <c r="C664" s="118" t="s">
        <v>296</v>
      </c>
      <c r="D664" s="119">
        <v>329.4</v>
      </c>
      <c r="E664" s="40">
        <v>182</v>
      </c>
      <c r="F664" s="35">
        <f t="shared" si="263"/>
        <v>59950.799999999996</v>
      </c>
      <c r="G664" s="40">
        <v>1086</v>
      </c>
      <c r="H664" s="35">
        <f t="shared" si="259"/>
        <v>357728.39999999997</v>
      </c>
      <c r="I664" s="35">
        <f t="shared" si="264"/>
        <v>417679.19999999995</v>
      </c>
      <c r="J664" s="441"/>
      <c r="K664" s="371">
        <v>300</v>
      </c>
      <c r="L664" s="328">
        <v>182</v>
      </c>
      <c r="M664" s="329">
        <f t="shared" si="265"/>
        <v>54600</v>
      </c>
      <c r="N664" s="328">
        <v>1086</v>
      </c>
      <c r="O664" s="329">
        <f t="shared" si="260"/>
        <v>325800</v>
      </c>
      <c r="P664" s="329">
        <f t="shared" si="266"/>
        <v>380400</v>
      </c>
      <c r="Q664" s="473"/>
      <c r="R664" s="327">
        <f t="shared" si="261"/>
        <v>29.399999999999977</v>
      </c>
      <c r="S664" s="328">
        <v>182</v>
      </c>
      <c r="T664" s="329">
        <f t="shared" si="267"/>
        <v>5350.7999999999956</v>
      </c>
      <c r="U664" s="328">
        <v>1086</v>
      </c>
      <c r="V664" s="329">
        <f t="shared" si="262"/>
        <v>31928.399999999976</v>
      </c>
      <c r="W664" s="329">
        <f t="shared" si="268"/>
        <v>37279.199999999968</v>
      </c>
      <c r="X664" s="464"/>
    </row>
    <row r="665" spans="1:24" x14ac:dyDescent="0.25">
      <c r="A665" s="194" t="s">
        <v>1228</v>
      </c>
      <c r="B665" s="117" t="s">
        <v>1229</v>
      </c>
      <c r="C665" s="118" t="s">
        <v>296</v>
      </c>
      <c r="D665" s="119">
        <v>264.5</v>
      </c>
      <c r="E665" s="40">
        <v>182</v>
      </c>
      <c r="F665" s="35">
        <f t="shared" si="263"/>
        <v>48139</v>
      </c>
      <c r="G665" s="40">
        <v>611</v>
      </c>
      <c r="H665" s="35">
        <f t="shared" si="259"/>
        <v>161609.5</v>
      </c>
      <c r="I665" s="35">
        <f t="shared" si="264"/>
        <v>209748.5</v>
      </c>
      <c r="J665" s="441"/>
      <c r="K665" s="371">
        <v>50</v>
      </c>
      <c r="L665" s="328">
        <v>182</v>
      </c>
      <c r="M665" s="329">
        <f t="shared" si="265"/>
        <v>9100</v>
      </c>
      <c r="N665" s="328">
        <v>611</v>
      </c>
      <c r="O665" s="329">
        <f t="shared" si="260"/>
        <v>30550</v>
      </c>
      <c r="P665" s="329">
        <f t="shared" si="266"/>
        <v>39650</v>
      </c>
      <c r="Q665" s="473"/>
      <c r="R665" s="327">
        <f t="shared" si="261"/>
        <v>214.5</v>
      </c>
      <c r="S665" s="328">
        <v>182</v>
      </c>
      <c r="T665" s="329">
        <f t="shared" si="267"/>
        <v>39039</v>
      </c>
      <c r="U665" s="328">
        <v>611</v>
      </c>
      <c r="V665" s="329">
        <f t="shared" si="262"/>
        <v>131059.5</v>
      </c>
      <c r="W665" s="329">
        <f t="shared" si="268"/>
        <v>170098.5</v>
      </c>
      <c r="X665" s="464"/>
    </row>
    <row r="666" spans="1:24" x14ac:dyDescent="0.25">
      <c r="A666" s="194" t="s">
        <v>1230</v>
      </c>
      <c r="B666" s="117" t="s">
        <v>1231</v>
      </c>
      <c r="C666" s="118" t="s">
        <v>296</v>
      </c>
      <c r="D666" s="119">
        <v>343.5</v>
      </c>
      <c r="E666" s="40">
        <v>182</v>
      </c>
      <c r="F666" s="35">
        <f t="shared" si="263"/>
        <v>62517</v>
      </c>
      <c r="G666" s="40">
        <v>496.6</v>
      </c>
      <c r="H666" s="35">
        <f t="shared" si="259"/>
        <v>170582.1</v>
      </c>
      <c r="I666" s="35">
        <f t="shared" si="264"/>
        <v>233099.1</v>
      </c>
      <c r="J666" s="441"/>
      <c r="K666" s="371">
        <v>70</v>
      </c>
      <c r="L666" s="328">
        <v>182</v>
      </c>
      <c r="M666" s="329">
        <f t="shared" si="265"/>
        <v>12740</v>
      </c>
      <c r="N666" s="328">
        <v>496.6</v>
      </c>
      <c r="O666" s="329">
        <f t="shared" si="260"/>
        <v>34762</v>
      </c>
      <c r="P666" s="329">
        <f t="shared" si="266"/>
        <v>47502</v>
      </c>
      <c r="Q666" s="473"/>
      <c r="R666" s="327">
        <f t="shared" si="261"/>
        <v>273.5</v>
      </c>
      <c r="S666" s="328">
        <v>182</v>
      </c>
      <c r="T666" s="329">
        <f t="shared" si="267"/>
        <v>49777</v>
      </c>
      <c r="U666" s="328">
        <v>496.6</v>
      </c>
      <c r="V666" s="329">
        <f t="shared" si="262"/>
        <v>135820.1</v>
      </c>
      <c r="W666" s="329">
        <f t="shared" si="268"/>
        <v>185597.1</v>
      </c>
      <c r="X666" s="464"/>
    </row>
    <row r="667" spans="1:24" x14ac:dyDescent="0.25">
      <c r="A667" s="194" t="s">
        <v>1232</v>
      </c>
      <c r="B667" s="117" t="s">
        <v>1233</v>
      </c>
      <c r="C667" s="118" t="s">
        <v>296</v>
      </c>
      <c r="D667" s="119">
        <v>306</v>
      </c>
      <c r="E667" s="40">
        <v>182</v>
      </c>
      <c r="F667" s="35">
        <f t="shared" si="263"/>
        <v>55692</v>
      </c>
      <c r="G667" s="40">
        <v>322.39999999999998</v>
      </c>
      <c r="H667" s="35">
        <f t="shared" si="259"/>
        <v>98654.399999999994</v>
      </c>
      <c r="I667" s="35">
        <f t="shared" si="264"/>
        <v>154346.4</v>
      </c>
      <c r="J667" s="441"/>
      <c r="K667" s="371"/>
      <c r="L667" s="328">
        <v>182</v>
      </c>
      <c r="M667" s="329">
        <f t="shared" si="265"/>
        <v>0</v>
      </c>
      <c r="N667" s="328">
        <v>322.39999999999998</v>
      </c>
      <c r="O667" s="329">
        <f t="shared" si="260"/>
        <v>0</v>
      </c>
      <c r="P667" s="329">
        <f t="shared" si="266"/>
        <v>0</v>
      </c>
      <c r="Q667" s="473"/>
      <c r="R667" s="327">
        <f t="shared" si="261"/>
        <v>306</v>
      </c>
      <c r="S667" s="328">
        <v>182</v>
      </c>
      <c r="T667" s="329">
        <f t="shared" si="267"/>
        <v>55692</v>
      </c>
      <c r="U667" s="328">
        <v>322.39999999999998</v>
      </c>
      <c r="V667" s="329">
        <f t="shared" si="262"/>
        <v>98654.399999999994</v>
      </c>
      <c r="W667" s="329">
        <f t="shared" si="268"/>
        <v>154346.4</v>
      </c>
      <c r="X667" s="464"/>
    </row>
    <row r="668" spans="1:24" x14ac:dyDescent="0.25">
      <c r="A668" s="194" t="s">
        <v>1234</v>
      </c>
      <c r="B668" s="117" t="s">
        <v>1235</v>
      </c>
      <c r="C668" s="118" t="s">
        <v>296</v>
      </c>
      <c r="D668" s="119">
        <v>962.9</v>
      </c>
      <c r="E668" s="40">
        <v>182</v>
      </c>
      <c r="F668" s="35">
        <f t="shared" si="263"/>
        <v>175247.8</v>
      </c>
      <c r="G668" s="40">
        <v>184.6</v>
      </c>
      <c r="H668" s="35">
        <f t="shared" si="259"/>
        <v>177751.34</v>
      </c>
      <c r="I668" s="35">
        <f t="shared" si="264"/>
        <v>352999.14</v>
      </c>
      <c r="J668" s="441"/>
      <c r="K668" s="371"/>
      <c r="L668" s="328">
        <v>182</v>
      </c>
      <c r="M668" s="329">
        <f t="shared" si="265"/>
        <v>0</v>
      </c>
      <c r="N668" s="328">
        <v>184.6</v>
      </c>
      <c r="O668" s="329">
        <f t="shared" si="260"/>
        <v>0</v>
      </c>
      <c r="P668" s="329">
        <f t="shared" si="266"/>
        <v>0</v>
      </c>
      <c r="Q668" s="473"/>
      <c r="R668" s="327">
        <f t="shared" si="261"/>
        <v>962.9</v>
      </c>
      <c r="S668" s="328">
        <v>182</v>
      </c>
      <c r="T668" s="329">
        <f t="shared" si="267"/>
        <v>175247.8</v>
      </c>
      <c r="U668" s="328">
        <v>184.6</v>
      </c>
      <c r="V668" s="329">
        <f t="shared" si="262"/>
        <v>177751.34</v>
      </c>
      <c r="W668" s="329">
        <f t="shared" si="268"/>
        <v>352999.14</v>
      </c>
      <c r="X668" s="464"/>
    </row>
    <row r="669" spans="1:24" x14ac:dyDescent="0.25">
      <c r="A669" s="194" t="s">
        <v>1236</v>
      </c>
      <c r="B669" s="122" t="s">
        <v>1237</v>
      </c>
      <c r="C669" s="118" t="s">
        <v>170</v>
      </c>
      <c r="D669" s="119">
        <v>16</v>
      </c>
      <c r="E669" s="40">
        <v>132.05000000000001</v>
      </c>
      <c r="F669" s="35">
        <f t="shared" si="263"/>
        <v>2112.8000000000002</v>
      </c>
      <c r="G669" s="40">
        <v>525.41</v>
      </c>
      <c r="H669" s="35">
        <f t="shared" si="259"/>
        <v>8406.56</v>
      </c>
      <c r="I669" s="35">
        <f t="shared" si="264"/>
        <v>10519.36</v>
      </c>
      <c r="J669" s="441"/>
      <c r="K669" s="371">
        <v>16</v>
      </c>
      <c r="L669" s="328">
        <v>132.05000000000001</v>
      </c>
      <c r="M669" s="329">
        <f t="shared" si="265"/>
        <v>2112.8000000000002</v>
      </c>
      <c r="N669" s="328">
        <v>525.41</v>
      </c>
      <c r="O669" s="329">
        <f t="shared" si="260"/>
        <v>8406.56</v>
      </c>
      <c r="P669" s="329">
        <f t="shared" si="266"/>
        <v>10519.36</v>
      </c>
      <c r="Q669" s="473"/>
      <c r="R669" s="327">
        <f t="shared" si="261"/>
        <v>0</v>
      </c>
      <c r="S669" s="328">
        <v>132.05000000000001</v>
      </c>
      <c r="T669" s="329">
        <f t="shared" si="267"/>
        <v>0</v>
      </c>
      <c r="U669" s="328">
        <v>525.41</v>
      </c>
      <c r="V669" s="329">
        <f t="shared" si="262"/>
        <v>0</v>
      </c>
      <c r="W669" s="329">
        <f t="shared" si="268"/>
        <v>0</v>
      </c>
      <c r="X669" s="464"/>
    </row>
    <row r="670" spans="1:24" x14ac:dyDescent="0.25">
      <c r="A670" s="194" t="s">
        <v>1238</v>
      </c>
      <c r="B670" s="122" t="s">
        <v>1239</v>
      </c>
      <c r="C670" s="118" t="s">
        <v>170</v>
      </c>
      <c r="D670" s="119">
        <v>20</v>
      </c>
      <c r="E670" s="40">
        <v>132.05000000000001</v>
      </c>
      <c r="F670" s="35">
        <f t="shared" si="263"/>
        <v>2641</v>
      </c>
      <c r="G670" s="40">
        <v>459.71</v>
      </c>
      <c r="H670" s="35">
        <f t="shared" si="259"/>
        <v>9194.1999999999989</v>
      </c>
      <c r="I670" s="35">
        <f t="shared" si="264"/>
        <v>11835.199999999999</v>
      </c>
      <c r="J670" s="441"/>
      <c r="K670" s="371"/>
      <c r="L670" s="328">
        <v>132.05000000000001</v>
      </c>
      <c r="M670" s="329">
        <f t="shared" si="265"/>
        <v>0</v>
      </c>
      <c r="N670" s="328">
        <v>459.71</v>
      </c>
      <c r="O670" s="329">
        <f t="shared" si="260"/>
        <v>0</v>
      </c>
      <c r="P670" s="329">
        <f t="shared" si="266"/>
        <v>0</v>
      </c>
      <c r="Q670" s="473"/>
      <c r="R670" s="327">
        <f t="shared" si="261"/>
        <v>20</v>
      </c>
      <c r="S670" s="328">
        <v>132.05000000000001</v>
      </c>
      <c r="T670" s="329">
        <f t="shared" si="267"/>
        <v>2641</v>
      </c>
      <c r="U670" s="328">
        <v>459.71</v>
      </c>
      <c r="V670" s="329">
        <f t="shared" si="262"/>
        <v>9194.1999999999989</v>
      </c>
      <c r="W670" s="329">
        <f t="shared" si="268"/>
        <v>11835.199999999999</v>
      </c>
      <c r="X670" s="464"/>
    </row>
    <row r="671" spans="1:24" x14ac:dyDescent="0.25">
      <c r="A671" s="194" t="s">
        <v>1240</v>
      </c>
      <c r="B671" s="122" t="s">
        <v>1241</v>
      </c>
      <c r="C671" s="118" t="s">
        <v>170</v>
      </c>
      <c r="D671" s="119">
        <v>80</v>
      </c>
      <c r="E671" s="40">
        <v>132.05000000000001</v>
      </c>
      <c r="F671" s="35">
        <f t="shared" si="263"/>
        <v>10564</v>
      </c>
      <c r="G671" s="40">
        <v>121.99</v>
      </c>
      <c r="H671" s="35">
        <f t="shared" si="259"/>
        <v>9759.1999999999989</v>
      </c>
      <c r="I671" s="35">
        <f t="shared" si="264"/>
        <v>20323.199999999997</v>
      </c>
      <c r="J671" s="441"/>
      <c r="K671" s="371">
        <v>40</v>
      </c>
      <c r="L671" s="328">
        <v>132.05000000000001</v>
      </c>
      <c r="M671" s="329">
        <f t="shared" si="265"/>
        <v>5282</v>
      </c>
      <c r="N671" s="328">
        <v>121.99</v>
      </c>
      <c r="O671" s="329">
        <f t="shared" si="260"/>
        <v>4879.5999999999995</v>
      </c>
      <c r="P671" s="329">
        <f t="shared" si="266"/>
        <v>10161.599999999999</v>
      </c>
      <c r="Q671" s="473"/>
      <c r="R671" s="327">
        <f t="shared" si="261"/>
        <v>40</v>
      </c>
      <c r="S671" s="328">
        <v>132.05000000000001</v>
      </c>
      <c r="T671" s="329">
        <f t="shared" si="267"/>
        <v>5282</v>
      </c>
      <c r="U671" s="328">
        <v>121.99</v>
      </c>
      <c r="V671" s="329">
        <f t="shared" si="262"/>
        <v>4879.5999999999995</v>
      </c>
      <c r="W671" s="329">
        <f t="shared" si="268"/>
        <v>10161.599999999999</v>
      </c>
      <c r="X671" s="464"/>
    </row>
    <row r="672" spans="1:24" x14ac:dyDescent="0.25">
      <c r="A672" s="194" t="s">
        <v>1242</v>
      </c>
      <c r="B672" s="122" t="s">
        <v>1243</v>
      </c>
      <c r="C672" s="118" t="s">
        <v>170</v>
      </c>
      <c r="D672" s="119">
        <v>80</v>
      </c>
      <c r="E672" s="40">
        <v>132.05000000000001</v>
      </c>
      <c r="F672" s="35">
        <f t="shared" si="263"/>
        <v>10564</v>
      </c>
      <c r="G672" s="40">
        <v>132.76</v>
      </c>
      <c r="H672" s="35">
        <f t="shared" si="259"/>
        <v>10620.8</v>
      </c>
      <c r="I672" s="35">
        <f t="shared" si="264"/>
        <v>21184.799999999999</v>
      </c>
      <c r="J672" s="441"/>
      <c r="K672" s="371"/>
      <c r="L672" s="328">
        <v>132.05000000000001</v>
      </c>
      <c r="M672" s="329">
        <f t="shared" si="265"/>
        <v>0</v>
      </c>
      <c r="N672" s="328">
        <v>132.76</v>
      </c>
      <c r="O672" s="329">
        <f t="shared" si="260"/>
        <v>0</v>
      </c>
      <c r="P672" s="329">
        <f t="shared" si="266"/>
        <v>0</v>
      </c>
      <c r="Q672" s="473"/>
      <c r="R672" s="327">
        <f t="shared" si="261"/>
        <v>80</v>
      </c>
      <c r="S672" s="328">
        <v>132.05000000000001</v>
      </c>
      <c r="T672" s="329">
        <f t="shared" si="267"/>
        <v>10564</v>
      </c>
      <c r="U672" s="328">
        <v>132.76</v>
      </c>
      <c r="V672" s="329">
        <f t="shared" si="262"/>
        <v>10620.8</v>
      </c>
      <c r="W672" s="329">
        <f t="shared" si="268"/>
        <v>21184.799999999999</v>
      </c>
      <c r="X672" s="464"/>
    </row>
    <row r="673" spans="1:24" x14ac:dyDescent="0.25">
      <c r="A673" s="194" t="s">
        <v>1244</v>
      </c>
      <c r="B673" s="122" t="s">
        <v>1245</v>
      </c>
      <c r="C673" s="118" t="s">
        <v>170</v>
      </c>
      <c r="D673" s="119">
        <v>30</v>
      </c>
      <c r="E673" s="40">
        <v>132.05000000000001</v>
      </c>
      <c r="F673" s="35">
        <f t="shared" si="263"/>
        <v>3961.5000000000005</v>
      </c>
      <c r="G673" s="40">
        <v>65.03</v>
      </c>
      <c r="H673" s="35">
        <f t="shared" si="259"/>
        <v>1950.9</v>
      </c>
      <c r="I673" s="35">
        <f t="shared" si="264"/>
        <v>5912.4000000000005</v>
      </c>
      <c r="J673" s="441"/>
      <c r="K673" s="371">
        <v>20</v>
      </c>
      <c r="L673" s="328">
        <v>132.05000000000001</v>
      </c>
      <c r="M673" s="329">
        <f t="shared" si="265"/>
        <v>2641</v>
      </c>
      <c r="N673" s="328">
        <v>65.03</v>
      </c>
      <c r="O673" s="329">
        <f t="shared" si="260"/>
        <v>1300.5999999999999</v>
      </c>
      <c r="P673" s="329">
        <f t="shared" si="266"/>
        <v>3941.6</v>
      </c>
      <c r="Q673" s="473"/>
      <c r="R673" s="327">
        <f t="shared" si="261"/>
        <v>10</v>
      </c>
      <c r="S673" s="328">
        <v>132.05000000000001</v>
      </c>
      <c r="T673" s="329">
        <f t="shared" si="267"/>
        <v>1320.5</v>
      </c>
      <c r="U673" s="328">
        <v>65.03</v>
      </c>
      <c r="V673" s="329">
        <f t="shared" si="262"/>
        <v>650.29999999999995</v>
      </c>
      <c r="W673" s="329">
        <f t="shared" si="268"/>
        <v>1970.8</v>
      </c>
      <c r="X673" s="464"/>
    </row>
    <row r="674" spans="1:24" x14ac:dyDescent="0.25">
      <c r="A674" s="194" t="s">
        <v>1246</v>
      </c>
      <c r="B674" s="117" t="s">
        <v>1247</v>
      </c>
      <c r="C674" s="118" t="s">
        <v>170</v>
      </c>
      <c r="D674" s="119">
        <v>32</v>
      </c>
      <c r="E674" s="40">
        <v>131</v>
      </c>
      <c r="F674" s="35">
        <f t="shared" si="263"/>
        <v>4192</v>
      </c>
      <c r="G674" s="40">
        <v>3434.6</v>
      </c>
      <c r="H674" s="35">
        <f t="shared" si="259"/>
        <v>109907.2</v>
      </c>
      <c r="I674" s="35">
        <f t="shared" si="264"/>
        <v>114099.2</v>
      </c>
      <c r="J674" s="441"/>
      <c r="K674" s="371"/>
      <c r="L674" s="328">
        <v>131</v>
      </c>
      <c r="M674" s="329">
        <f t="shared" si="265"/>
        <v>0</v>
      </c>
      <c r="N674" s="328">
        <v>3434.6</v>
      </c>
      <c r="O674" s="329">
        <f t="shared" si="260"/>
        <v>0</v>
      </c>
      <c r="P674" s="329">
        <f t="shared" si="266"/>
        <v>0</v>
      </c>
      <c r="Q674" s="473"/>
      <c r="R674" s="327">
        <f t="shared" si="261"/>
        <v>32</v>
      </c>
      <c r="S674" s="328">
        <v>131</v>
      </c>
      <c r="T674" s="329">
        <f t="shared" si="267"/>
        <v>4192</v>
      </c>
      <c r="U674" s="328">
        <v>3434.6</v>
      </c>
      <c r="V674" s="329">
        <f t="shared" si="262"/>
        <v>109907.2</v>
      </c>
      <c r="W674" s="329">
        <f t="shared" si="268"/>
        <v>114099.2</v>
      </c>
      <c r="X674" s="464"/>
    </row>
    <row r="675" spans="1:24" x14ac:dyDescent="0.25">
      <c r="A675" s="194" t="s">
        <v>1248</v>
      </c>
      <c r="B675" s="117" t="s">
        <v>1249</v>
      </c>
      <c r="C675" s="118" t="s">
        <v>170</v>
      </c>
      <c r="D675" s="119">
        <v>19</v>
      </c>
      <c r="E675" s="40">
        <v>2500</v>
      </c>
      <c r="F675" s="35">
        <f t="shared" si="263"/>
        <v>47500</v>
      </c>
      <c r="G675" s="40">
        <v>6415</v>
      </c>
      <c r="H675" s="35">
        <f t="shared" si="259"/>
        <v>121885</v>
      </c>
      <c r="I675" s="35">
        <f t="shared" si="264"/>
        <v>169385</v>
      </c>
      <c r="J675" s="441"/>
      <c r="K675" s="371">
        <v>19</v>
      </c>
      <c r="L675" s="328">
        <v>2500</v>
      </c>
      <c r="M675" s="329">
        <f t="shared" si="265"/>
        <v>47500</v>
      </c>
      <c r="N675" s="328">
        <v>6415</v>
      </c>
      <c r="O675" s="329">
        <f t="shared" si="260"/>
        <v>121885</v>
      </c>
      <c r="P675" s="329">
        <f t="shared" si="266"/>
        <v>169385</v>
      </c>
      <c r="Q675" s="473"/>
      <c r="R675" s="327">
        <f t="shared" si="261"/>
        <v>0</v>
      </c>
      <c r="S675" s="328">
        <v>2500</v>
      </c>
      <c r="T675" s="329">
        <f t="shared" si="267"/>
        <v>0</v>
      </c>
      <c r="U675" s="328">
        <v>6415</v>
      </c>
      <c r="V675" s="329">
        <f t="shared" si="262"/>
        <v>0</v>
      </c>
      <c r="W675" s="329">
        <f t="shared" si="268"/>
        <v>0</v>
      </c>
      <c r="X675" s="464"/>
    </row>
    <row r="676" spans="1:24" x14ac:dyDescent="0.25">
      <c r="A676" s="194" t="s">
        <v>1250</v>
      </c>
      <c r="B676" s="117" t="s">
        <v>1251</v>
      </c>
      <c r="C676" s="118" t="s">
        <v>170</v>
      </c>
      <c r="D676" s="119">
        <v>65</v>
      </c>
      <c r="E676" s="40">
        <v>2000</v>
      </c>
      <c r="F676" s="35">
        <f t="shared" si="263"/>
        <v>130000</v>
      </c>
      <c r="G676" s="40">
        <v>11050</v>
      </c>
      <c r="H676" s="35">
        <f t="shared" si="259"/>
        <v>718250</v>
      </c>
      <c r="I676" s="35">
        <f t="shared" si="264"/>
        <v>848250</v>
      </c>
      <c r="J676" s="441"/>
      <c r="K676" s="371">
        <v>64</v>
      </c>
      <c r="L676" s="328">
        <v>2000</v>
      </c>
      <c r="M676" s="329">
        <f t="shared" si="265"/>
        <v>128000</v>
      </c>
      <c r="N676" s="328">
        <v>11050</v>
      </c>
      <c r="O676" s="329">
        <f t="shared" si="260"/>
        <v>707200</v>
      </c>
      <c r="P676" s="329">
        <f t="shared" si="266"/>
        <v>835200</v>
      </c>
      <c r="Q676" s="473"/>
      <c r="R676" s="327">
        <f t="shared" si="261"/>
        <v>1</v>
      </c>
      <c r="S676" s="328">
        <v>2000</v>
      </c>
      <c r="T676" s="329">
        <f t="shared" si="267"/>
        <v>2000</v>
      </c>
      <c r="U676" s="328">
        <v>11050</v>
      </c>
      <c r="V676" s="329">
        <f t="shared" si="262"/>
        <v>11050</v>
      </c>
      <c r="W676" s="329">
        <f t="shared" si="268"/>
        <v>13050</v>
      </c>
      <c r="X676" s="464"/>
    </row>
    <row r="677" spans="1:24" x14ac:dyDescent="0.25">
      <c r="A677" s="194" t="s">
        <v>1252</v>
      </c>
      <c r="B677" s="117" t="s">
        <v>522</v>
      </c>
      <c r="C677" s="118" t="s">
        <v>243</v>
      </c>
      <c r="D677" s="119">
        <v>1114</v>
      </c>
      <c r="E677" s="40">
        <v>662.4</v>
      </c>
      <c r="F677" s="35">
        <f t="shared" si="263"/>
        <v>737913.6</v>
      </c>
      <c r="G677" s="40">
        <v>1120</v>
      </c>
      <c r="H677" s="35">
        <f t="shared" si="259"/>
        <v>1247680</v>
      </c>
      <c r="I677" s="35">
        <f t="shared" si="264"/>
        <v>1985593.6</v>
      </c>
      <c r="J677" s="441"/>
      <c r="K677" s="371"/>
      <c r="L677" s="328">
        <v>662.4</v>
      </c>
      <c r="M677" s="329">
        <f t="shared" si="265"/>
        <v>0</v>
      </c>
      <c r="N677" s="328">
        <v>1120</v>
      </c>
      <c r="O677" s="329">
        <f t="shared" si="260"/>
        <v>0</v>
      </c>
      <c r="P677" s="329">
        <f t="shared" si="266"/>
        <v>0</v>
      </c>
      <c r="Q677" s="473"/>
      <c r="R677" s="327">
        <f t="shared" si="261"/>
        <v>1114</v>
      </c>
      <c r="S677" s="328">
        <v>662.4</v>
      </c>
      <c r="T677" s="329">
        <f t="shared" si="267"/>
        <v>737913.6</v>
      </c>
      <c r="U677" s="328">
        <v>1120</v>
      </c>
      <c r="V677" s="329">
        <f t="shared" si="262"/>
        <v>1247680</v>
      </c>
      <c r="W677" s="329">
        <f t="shared" si="268"/>
        <v>1985593.6</v>
      </c>
      <c r="X677" s="464"/>
    </row>
    <row r="678" spans="1:24" x14ac:dyDescent="0.25">
      <c r="A678" s="194" t="s">
        <v>1253</v>
      </c>
      <c r="B678" s="117" t="s">
        <v>1254</v>
      </c>
      <c r="C678" s="118" t="s">
        <v>296</v>
      </c>
      <c r="D678" s="119">
        <v>1114</v>
      </c>
      <c r="E678" s="40">
        <v>176</v>
      </c>
      <c r="F678" s="35">
        <f t="shared" si="263"/>
        <v>196064</v>
      </c>
      <c r="G678" s="40">
        <v>239</v>
      </c>
      <c r="H678" s="35">
        <f t="shared" si="259"/>
        <v>266246</v>
      </c>
      <c r="I678" s="35">
        <f t="shared" si="264"/>
        <v>462310</v>
      </c>
      <c r="J678" s="441"/>
      <c r="K678" s="371"/>
      <c r="L678" s="328">
        <v>176</v>
      </c>
      <c r="M678" s="329">
        <f t="shared" si="265"/>
        <v>0</v>
      </c>
      <c r="N678" s="328">
        <v>239</v>
      </c>
      <c r="O678" s="329">
        <f t="shared" si="260"/>
        <v>0</v>
      </c>
      <c r="P678" s="329">
        <f t="shared" si="266"/>
        <v>0</v>
      </c>
      <c r="Q678" s="473"/>
      <c r="R678" s="327">
        <f t="shared" si="261"/>
        <v>1114</v>
      </c>
      <c r="S678" s="328">
        <v>176</v>
      </c>
      <c r="T678" s="329">
        <f t="shared" si="267"/>
        <v>196064</v>
      </c>
      <c r="U678" s="328">
        <v>239</v>
      </c>
      <c r="V678" s="329">
        <f t="shared" si="262"/>
        <v>266246</v>
      </c>
      <c r="W678" s="329">
        <f t="shared" si="268"/>
        <v>462310</v>
      </c>
      <c r="X678" s="464"/>
    </row>
    <row r="679" spans="1:24" x14ac:dyDescent="0.25">
      <c r="A679" s="194" t="s">
        <v>1255</v>
      </c>
      <c r="B679" s="117" t="s">
        <v>520</v>
      </c>
      <c r="C679" s="118" t="s">
        <v>243</v>
      </c>
      <c r="D679" s="119">
        <v>33</v>
      </c>
      <c r="E679" s="40">
        <v>838.4</v>
      </c>
      <c r="F679" s="35">
        <f t="shared" si="263"/>
        <v>27667.200000000001</v>
      </c>
      <c r="G679" s="40">
        <v>1259</v>
      </c>
      <c r="H679" s="35">
        <f t="shared" si="259"/>
        <v>41547</v>
      </c>
      <c r="I679" s="35">
        <f t="shared" si="264"/>
        <v>69214.2</v>
      </c>
      <c r="J679" s="441"/>
      <c r="K679" s="371"/>
      <c r="L679" s="328">
        <v>838.4</v>
      </c>
      <c r="M679" s="329">
        <f t="shared" si="265"/>
        <v>0</v>
      </c>
      <c r="N679" s="328">
        <v>1259</v>
      </c>
      <c r="O679" s="329">
        <f t="shared" si="260"/>
        <v>0</v>
      </c>
      <c r="P679" s="329">
        <f t="shared" si="266"/>
        <v>0</v>
      </c>
      <c r="Q679" s="473"/>
      <c r="R679" s="327">
        <f t="shared" si="261"/>
        <v>33</v>
      </c>
      <c r="S679" s="328">
        <v>838.4</v>
      </c>
      <c r="T679" s="329">
        <f t="shared" si="267"/>
        <v>27667.200000000001</v>
      </c>
      <c r="U679" s="328">
        <v>1259</v>
      </c>
      <c r="V679" s="329">
        <f t="shared" si="262"/>
        <v>41547</v>
      </c>
      <c r="W679" s="329">
        <f t="shared" si="268"/>
        <v>69214.2</v>
      </c>
      <c r="X679" s="464"/>
    </row>
    <row r="680" spans="1:24" x14ac:dyDescent="0.25">
      <c r="A680" s="194" t="s">
        <v>1256</v>
      </c>
      <c r="B680" s="117" t="s">
        <v>543</v>
      </c>
      <c r="C680" s="118" t="s">
        <v>170</v>
      </c>
      <c r="D680" s="119">
        <v>1800</v>
      </c>
      <c r="E680" s="40">
        <v>13.100000000000001</v>
      </c>
      <c r="F680" s="35">
        <f t="shared" si="263"/>
        <v>23580.000000000004</v>
      </c>
      <c r="G680" s="40">
        <v>31.72</v>
      </c>
      <c r="H680" s="35">
        <f t="shared" si="259"/>
        <v>57096</v>
      </c>
      <c r="I680" s="35">
        <f t="shared" si="264"/>
        <v>80676</v>
      </c>
      <c r="J680" s="441"/>
      <c r="K680" s="371"/>
      <c r="L680" s="328">
        <v>13.100000000000001</v>
      </c>
      <c r="M680" s="329">
        <f t="shared" si="265"/>
        <v>0</v>
      </c>
      <c r="N680" s="328">
        <v>31.72</v>
      </c>
      <c r="O680" s="329">
        <f t="shared" si="260"/>
        <v>0</v>
      </c>
      <c r="P680" s="329">
        <f t="shared" si="266"/>
        <v>0</v>
      </c>
      <c r="Q680" s="473"/>
      <c r="R680" s="327">
        <f t="shared" si="261"/>
        <v>1800</v>
      </c>
      <c r="S680" s="328">
        <v>13.100000000000001</v>
      </c>
      <c r="T680" s="329">
        <f t="shared" si="267"/>
        <v>23580.000000000004</v>
      </c>
      <c r="U680" s="328">
        <v>31.72</v>
      </c>
      <c r="V680" s="329">
        <f t="shared" si="262"/>
        <v>57096</v>
      </c>
      <c r="W680" s="329">
        <f t="shared" si="268"/>
        <v>80676</v>
      </c>
      <c r="X680" s="464"/>
    </row>
    <row r="681" spans="1:24" x14ac:dyDescent="0.25">
      <c r="A681" s="194" t="s">
        <v>1257</v>
      </c>
      <c r="B681" s="117" t="s">
        <v>1258</v>
      </c>
      <c r="C681" s="118" t="s">
        <v>296</v>
      </c>
      <c r="D681" s="119">
        <v>1420</v>
      </c>
      <c r="E681" s="40">
        <v>458.5</v>
      </c>
      <c r="F681" s="35">
        <f t="shared" si="263"/>
        <v>651070</v>
      </c>
      <c r="G681" s="40">
        <v>369</v>
      </c>
      <c r="H681" s="35">
        <f t="shared" si="259"/>
        <v>523980</v>
      </c>
      <c r="I681" s="35">
        <f t="shared" si="264"/>
        <v>1175050</v>
      </c>
      <c r="J681" s="441"/>
      <c r="K681" s="371">
        <v>1100</v>
      </c>
      <c r="L681" s="328">
        <v>458.5</v>
      </c>
      <c r="M681" s="329">
        <f t="shared" si="265"/>
        <v>504350</v>
      </c>
      <c r="N681" s="328">
        <v>369</v>
      </c>
      <c r="O681" s="329">
        <f t="shared" si="260"/>
        <v>405900</v>
      </c>
      <c r="P681" s="329">
        <f t="shared" si="266"/>
        <v>910250</v>
      </c>
      <c r="Q681" s="473"/>
      <c r="R681" s="327">
        <f t="shared" si="261"/>
        <v>320</v>
      </c>
      <c r="S681" s="328">
        <v>458.5</v>
      </c>
      <c r="T681" s="329">
        <f t="shared" si="267"/>
        <v>146720</v>
      </c>
      <c r="U681" s="328">
        <v>369</v>
      </c>
      <c r="V681" s="329">
        <f t="shared" si="262"/>
        <v>118080</v>
      </c>
      <c r="W681" s="329">
        <f t="shared" si="268"/>
        <v>264800</v>
      </c>
      <c r="X681" s="464"/>
    </row>
    <row r="682" spans="1:24" x14ac:dyDescent="0.25">
      <c r="A682" s="194" t="s">
        <v>1259</v>
      </c>
      <c r="B682" s="117" t="s">
        <v>557</v>
      </c>
      <c r="C682" s="118" t="s">
        <v>170</v>
      </c>
      <c r="D682" s="119">
        <v>10</v>
      </c>
      <c r="E682" s="40">
        <v>450</v>
      </c>
      <c r="F682" s="35">
        <f t="shared" si="263"/>
        <v>4500</v>
      </c>
      <c r="G682" s="40">
        <v>254</v>
      </c>
      <c r="H682" s="35">
        <f t="shared" si="259"/>
        <v>2540</v>
      </c>
      <c r="I682" s="35">
        <f t="shared" si="264"/>
        <v>7040</v>
      </c>
      <c r="J682" s="441"/>
      <c r="K682" s="371">
        <v>10</v>
      </c>
      <c r="L682" s="328">
        <v>450</v>
      </c>
      <c r="M682" s="329">
        <f t="shared" si="265"/>
        <v>4500</v>
      </c>
      <c r="N682" s="328">
        <v>254</v>
      </c>
      <c r="O682" s="329">
        <f t="shared" si="260"/>
        <v>2540</v>
      </c>
      <c r="P682" s="329">
        <f t="shared" si="266"/>
        <v>7040</v>
      </c>
      <c r="Q682" s="473"/>
      <c r="R682" s="327">
        <f t="shared" si="261"/>
        <v>0</v>
      </c>
      <c r="S682" s="328">
        <v>450</v>
      </c>
      <c r="T682" s="329">
        <f t="shared" si="267"/>
        <v>0</v>
      </c>
      <c r="U682" s="328">
        <v>254</v>
      </c>
      <c r="V682" s="329">
        <f t="shared" si="262"/>
        <v>0</v>
      </c>
      <c r="W682" s="329">
        <f t="shared" si="268"/>
        <v>0</v>
      </c>
      <c r="X682" s="464"/>
    </row>
    <row r="683" spans="1:24" x14ac:dyDescent="0.25">
      <c r="A683" s="194" t="s">
        <v>1260</v>
      </c>
      <c r="B683" s="117" t="s">
        <v>563</v>
      </c>
      <c r="C683" s="118" t="s">
        <v>170</v>
      </c>
      <c r="D683" s="119">
        <v>146</v>
      </c>
      <c r="E683" s="40">
        <v>0</v>
      </c>
      <c r="F683" s="35">
        <f t="shared" si="263"/>
        <v>0</v>
      </c>
      <c r="G683" s="40">
        <v>8.8000000000000007</v>
      </c>
      <c r="H683" s="35">
        <f t="shared" si="259"/>
        <v>1284.8000000000002</v>
      </c>
      <c r="I683" s="35">
        <f t="shared" si="264"/>
        <v>1284.8000000000002</v>
      </c>
      <c r="J683" s="441"/>
      <c r="K683" s="371"/>
      <c r="L683" s="328">
        <v>0</v>
      </c>
      <c r="M683" s="329">
        <f t="shared" si="265"/>
        <v>0</v>
      </c>
      <c r="N683" s="328">
        <v>8.8000000000000007</v>
      </c>
      <c r="O683" s="329">
        <f t="shared" si="260"/>
        <v>0</v>
      </c>
      <c r="P683" s="329">
        <f t="shared" si="266"/>
        <v>0</v>
      </c>
      <c r="Q683" s="473"/>
      <c r="R683" s="327">
        <f t="shared" si="261"/>
        <v>146</v>
      </c>
      <c r="S683" s="328">
        <v>0</v>
      </c>
      <c r="T683" s="329">
        <f t="shared" si="267"/>
        <v>0</v>
      </c>
      <c r="U683" s="328">
        <v>8.8000000000000007</v>
      </c>
      <c r="V683" s="329">
        <f t="shared" si="262"/>
        <v>1284.8000000000002</v>
      </c>
      <c r="W683" s="329">
        <f t="shared" si="268"/>
        <v>1284.8000000000002</v>
      </c>
      <c r="X683" s="464"/>
    </row>
    <row r="684" spans="1:24" x14ac:dyDescent="0.25">
      <c r="A684" s="194" t="s">
        <v>1261</v>
      </c>
      <c r="B684" s="117" t="s">
        <v>561</v>
      </c>
      <c r="C684" s="118" t="s">
        <v>170</v>
      </c>
      <c r="D684" s="119">
        <v>146</v>
      </c>
      <c r="E684" s="40">
        <v>0</v>
      </c>
      <c r="F684" s="35">
        <f t="shared" si="263"/>
        <v>0</v>
      </c>
      <c r="G684" s="40">
        <v>4</v>
      </c>
      <c r="H684" s="35">
        <f t="shared" si="259"/>
        <v>584</v>
      </c>
      <c r="I684" s="35">
        <f t="shared" si="264"/>
        <v>584</v>
      </c>
      <c r="J684" s="441"/>
      <c r="K684" s="371"/>
      <c r="L684" s="328">
        <v>0</v>
      </c>
      <c r="M684" s="329">
        <f t="shared" si="265"/>
        <v>0</v>
      </c>
      <c r="N684" s="328">
        <v>4</v>
      </c>
      <c r="O684" s="329">
        <f t="shared" si="260"/>
        <v>0</v>
      </c>
      <c r="P684" s="329">
        <f t="shared" si="266"/>
        <v>0</v>
      </c>
      <c r="Q684" s="473"/>
      <c r="R684" s="327">
        <f t="shared" si="261"/>
        <v>146</v>
      </c>
      <c r="S684" s="328">
        <v>0</v>
      </c>
      <c r="T684" s="329">
        <f t="shared" si="267"/>
        <v>0</v>
      </c>
      <c r="U684" s="328">
        <v>4</v>
      </c>
      <c r="V684" s="329">
        <f t="shared" si="262"/>
        <v>584</v>
      </c>
      <c r="W684" s="329">
        <f t="shared" si="268"/>
        <v>584</v>
      </c>
      <c r="X684" s="464"/>
    </row>
    <row r="685" spans="1:24" x14ac:dyDescent="0.25">
      <c r="A685" s="194" t="s">
        <v>1262</v>
      </c>
      <c r="B685" s="117" t="s">
        <v>1263</v>
      </c>
      <c r="C685" s="118" t="s">
        <v>170</v>
      </c>
      <c r="D685" s="119">
        <v>100</v>
      </c>
      <c r="E685" s="40">
        <v>353.7</v>
      </c>
      <c r="F685" s="35">
        <f t="shared" si="263"/>
        <v>35370</v>
      </c>
      <c r="G685" s="40">
        <v>280.02000000000004</v>
      </c>
      <c r="H685" s="35">
        <f t="shared" si="259"/>
        <v>28002.000000000004</v>
      </c>
      <c r="I685" s="35">
        <f t="shared" si="264"/>
        <v>63372</v>
      </c>
      <c r="J685" s="441"/>
      <c r="K685" s="371"/>
      <c r="L685" s="328">
        <v>353.7</v>
      </c>
      <c r="M685" s="329">
        <f t="shared" si="265"/>
        <v>0</v>
      </c>
      <c r="N685" s="328">
        <v>280.02000000000004</v>
      </c>
      <c r="O685" s="329">
        <f t="shared" si="260"/>
        <v>0</v>
      </c>
      <c r="P685" s="329">
        <f t="shared" si="266"/>
        <v>0</v>
      </c>
      <c r="Q685" s="473"/>
      <c r="R685" s="327">
        <f t="shared" si="261"/>
        <v>100</v>
      </c>
      <c r="S685" s="328">
        <v>353.7</v>
      </c>
      <c r="T685" s="329">
        <f t="shared" si="267"/>
        <v>35370</v>
      </c>
      <c r="U685" s="328">
        <v>280.02000000000004</v>
      </c>
      <c r="V685" s="329">
        <f t="shared" si="262"/>
        <v>28002.000000000004</v>
      </c>
      <c r="W685" s="329">
        <f t="shared" si="268"/>
        <v>63372</v>
      </c>
      <c r="X685" s="464"/>
    </row>
    <row r="686" spans="1:24" x14ac:dyDescent="0.25">
      <c r="A686" s="194" t="s">
        <v>1264</v>
      </c>
      <c r="B686" s="117" t="s">
        <v>289</v>
      </c>
      <c r="C686" s="118" t="s">
        <v>170</v>
      </c>
      <c r="D686" s="119">
        <v>120</v>
      </c>
      <c r="E686" s="40">
        <v>353.7</v>
      </c>
      <c r="F686" s="35">
        <f t="shared" si="263"/>
        <v>42444</v>
      </c>
      <c r="G686" s="40">
        <v>171.08</v>
      </c>
      <c r="H686" s="35">
        <f t="shared" si="259"/>
        <v>20529.600000000002</v>
      </c>
      <c r="I686" s="35">
        <f t="shared" si="264"/>
        <v>62973.600000000006</v>
      </c>
      <c r="J686" s="441"/>
      <c r="K686" s="371"/>
      <c r="L686" s="328">
        <v>353.7</v>
      </c>
      <c r="M686" s="329">
        <f t="shared" si="265"/>
        <v>0</v>
      </c>
      <c r="N686" s="328">
        <v>171.08</v>
      </c>
      <c r="O686" s="329">
        <f t="shared" si="260"/>
        <v>0</v>
      </c>
      <c r="P686" s="329">
        <f t="shared" si="266"/>
        <v>0</v>
      </c>
      <c r="Q686" s="473"/>
      <c r="R686" s="327">
        <f t="shared" si="261"/>
        <v>120</v>
      </c>
      <c r="S686" s="328">
        <v>353.7</v>
      </c>
      <c r="T686" s="329">
        <f t="shared" si="267"/>
        <v>42444</v>
      </c>
      <c r="U686" s="328">
        <v>171.08</v>
      </c>
      <c r="V686" s="329">
        <f t="shared" si="262"/>
        <v>20529.600000000002</v>
      </c>
      <c r="W686" s="329">
        <f t="shared" si="268"/>
        <v>62973.600000000006</v>
      </c>
      <c r="X686" s="464"/>
    </row>
    <row r="687" spans="1:24" x14ac:dyDescent="0.25">
      <c r="A687" s="194" t="s">
        <v>1265</v>
      </c>
      <c r="B687" s="117" t="s">
        <v>1266</v>
      </c>
      <c r="C687" s="118" t="s">
        <v>296</v>
      </c>
      <c r="D687" s="119">
        <v>188.5</v>
      </c>
      <c r="E687" s="40">
        <v>262</v>
      </c>
      <c r="F687" s="35">
        <f t="shared" si="263"/>
        <v>49387</v>
      </c>
      <c r="G687" s="40">
        <v>165.23</v>
      </c>
      <c r="H687" s="35">
        <f t="shared" si="259"/>
        <v>31145.855</v>
      </c>
      <c r="I687" s="35">
        <f t="shared" si="264"/>
        <v>80532.854999999996</v>
      </c>
      <c r="J687" s="441"/>
      <c r="K687" s="371"/>
      <c r="L687" s="328">
        <v>262</v>
      </c>
      <c r="M687" s="329">
        <f t="shared" si="265"/>
        <v>0</v>
      </c>
      <c r="N687" s="328">
        <v>165.23</v>
      </c>
      <c r="O687" s="329">
        <f t="shared" si="260"/>
        <v>0</v>
      </c>
      <c r="P687" s="329">
        <f t="shared" si="266"/>
        <v>0</v>
      </c>
      <c r="Q687" s="473"/>
      <c r="R687" s="327">
        <f t="shared" si="261"/>
        <v>188.5</v>
      </c>
      <c r="S687" s="328">
        <v>262</v>
      </c>
      <c r="T687" s="329">
        <f t="shared" si="267"/>
        <v>49387</v>
      </c>
      <c r="U687" s="328">
        <v>165.23</v>
      </c>
      <c r="V687" s="329">
        <f t="shared" si="262"/>
        <v>31145.855</v>
      </c>
      <c r="W687" s="329">
        <f t="shared" si="268"/>
        <v>80532.854999999996</v>
      </c>
      <c r="X687" s="464"/>
    </row>
    <row r="688" spans="1:24" x14ac:dyDescent="0.25">
      <c r="A688" s="194" t="s">
        <v>1267</v>
      </c>
      <c r="B688" s="117" t="s">
        <v>1268</v>
      </c>
      <c r="C688" s="118" t="s">
        <v>296</v>
      </c>
      <c r="D688" s="119">
        <v>616</v>
      </c>
      <c r="E688" s="40">
        <v>838.4</v>
      </c>
      <c r="F688" s="35">
        <f t="shared" si="263"/>
        <v>516454.39999999997</v>
      </c>
      <c r="G688" s="40">
        <v>2400</v>
      </c>
      <c r="H688" s="35">
        <f t="shared" si="259"/>
        <v>1478400</v>
      </c>
      <c r="I688" s="35">
        <f t="shared" si="264"/>
        <v>1994854.3999999999</v>
      </c>
      <c r="J688" s="441"/>
      <c r="K688" s="371"/>
      <c r="L688" s="328">
        <v>838.4</v>
      </c>
      <c r="M688" s="329">
        <f t="shared" si="265"/>
        <v>0</v>
      </c>
      <c r="N688" s="328">
        <v>2400</v>
      </c>
      <c r="O688" s="329">
        <f t="shared" si="260"/>
        <v>0</v>
      </c>
      <c r="P688" s="329">
        <f t="shared" si="266"/>
        <v>0</v>
      </c>
      <c r="Q688" s="473"/>
      <c r="R688" s="327">
        <f t="shared" si="261"/>
        <v>616</v>
      </c>
      <c r="S688" s="328">
        <v>838.4</v>
      </c>
      <c r="T688" s="329">
        <f t="shared" si="267"/>
        <v>516454.39999999997</v>
      </c>
      <c r="U688" s="328">
        <v>2400</v>
      </c>
      <c r="V688" s="329">
        <f t="shared" si="262"/>
        <v>1478400</v>
      </c>
      <c r="W688" s="329">
        <f t="shared" si="268"/>
        <v>1994854.3999999999</v>
      </c>
      <c r="X688" s="464"/>
    </row>
    <row r="689" spans="1:24" x14ac:dyDescent="0.25">
      <c r="A689" s="194" t="s">
        <v>1269</v>
      </c>
      <c r="B689" s="117" t="s">
        <v>1055</v>
      </c>
      <c r="C689" s="118" t="s">
        <v>170</v>
      </c>
      <c r="D689" s="119">
        <v>616</v>
      </c>
      <c r="E689" s="40">
        <v>202</v>
      </c>
      <c r="F689" s="35">
        <f t="shared" si="263"/>
        <v>124432</v>
      </c>
      <c r="G689" s="40">
        <v>729</v>
      </c>
      <c r="H689" s="35">
        <f t="shared" si="259"/>
        <v>449064</v>
      </c>
      <c r="I689" s="35">
        <f t="shared" si="264"/>
        <v>573496</v>
      </c>
      <c r="J689" s="441"/>
      <c r="K689" s="371"/>
      <c r="L689" s="328">
        <v>202</v>
      </c>
      <c r="M689" s="329">
        <f t="shared" si="265"/>
        <v>0</v>
      </c>
      <c r="N689" s="328">
        <v>729</v>
      </c>
      <c r="O689" s="329">
        <f t="shared" si="260"/>
        <v>0</v>
      </c>
      <c r="P689" s="329">
        <f t="shared" si="266"/>
        <v>0</v>
      </c>
      <c r="Q689" s="473"/>
      <c r="R689" s="327">
        <f t="shared" si="261"/>
        <v>616</v>
      </c>
      <c r="S689" s="328">
        <v>202</v>
      </c>
      <c r="T689" s="329">
        <f t="shared" si="267"/>
        <v>124432</v>
      </c>
      <c r="U689" s="328">
        <v>729</v>
      </c>
      <c r="V689" s="329">
        <f t="shared" si="262"/>
        <v>449064</v>
      </c>
      <c r="W689" s="329">
        <f t="shared" si="268"/>
        <v>573496</v>
      </c>
      <c r="X689" s="464"/>
    </row>
    <row r="690" spans="1:24" x14ac:dyDescent="0.25">
      <c r="A690" s="194" t="s">
        <v>1270</v>
      </c>
      <c r="B690" s="117" t="s">
        <v>1271</v>
      </c>
      <c r="C690" s="118" t="s">
        <v>170</v>
      </c>
      <c r="D690" s="119">
        <v>1732</v>
      </c>
      <c r="E690" s="40">
        <v>0</v>
      </c>
      <c r="F690" s="35">
        <f t="shared" si="263"/>
        <v>0</v>
      </c>
      <c r="G690" s="40">
        <v>7.41</v>
      </c>
      <c r="H690" s="35">
        <f t="shared" si="259"/>
        <v>12834.12</v>
      </c>
      <c r="I690" s="35">
        <f t="shared" si="264"/>
        <v>12834.12</v>
      </c>
      <c r="J690" s="441"/>
      <c r="K690" s="371"/>
      <c r="L690" s="328">
        <v>0</v>
      </c>
      <c r="M690" s="329">
        <f t="shared" si="265"/>
        <v>0</v>
      </c>
      <c r="N690" s="328">
        <v>7.41</v>
      </c>
      <c r="O690" s="329">
        <f t="shared" si="260"/>
        <v>0</v>
      </c>
      <c r="P690" s="329">
        <f t="shared" si="266"/>
        <v>0</v>
      </c>
      <c r="Q690" s="473"/>
      <c r="R690" s="327">
        <f t="shared" si="261"/>
        <v>1732</v>
      </c>
      <c r="S690" s="328">
        <v>0</v>
      </c>
      <c r="T690" s="329">
        <f t="shared" si="267"/>
        <v>0</v>
      </c>
      <c r="U690" s="328">
        <v>7.41</v>
      </c>
      <c r="V690" s="329">
        <f t="shared" si="262"/>
        <v>12834.12</v>
      </c>
      <c r="W690" s="329">
        <f t="shared" si="268"/>
        <v>12834.12</v>
      </c>
      <c r="X690" s="464"/>
    </row>
    <row r="691" spans="1:24" x14ac:dyDescent="0.25">
      <c r="A691" s="194" t="s">
        <v>1272</v>
      </c>
      <c r="B691" s="117" t="s">
        <v>685</v>
      </c>
      <c r="C691" s="118" t="s">
        <v>170</v>
      </c>
      <c r="D691" s="119">
        <v>2000</v>
      </c>
      <c r="E691" s="40">
        <v>0</v>
      </c>
      <c r="F691" s="35">
        <f t="shared" si="263"/>
        <v>0</v>
      </c>
      <c r="G691" s="40">
        <v>4.5</v>
      </c>
      <c r="H691" s="35">
        <f t="shared" si="259"/>
        <v>9000</v>
      </c>
      <c r="I691" s="35">
        <f t="shared" si="264"/>
        <v>9000</v>
      </c>
      <c r="J691" s="441"/>
      <c r="K691" s="371"/>
      <c r="L691" s="328">
        <v>0</v>
      </c>
      <c r="M691" s="329">
        <f t="shared" si="265"/>
        <v>0</v>
      </c>
      <c r="N691" s="328">
        <v>4.5</v>
      </c>
      <c r="O691" s="329">
        <f t="shared" si="260"/>
        <v>0</v>
      </c>
      <c r="P691" s="329">
        <f t="shared" si="266"/>
        <v>0</v>
      </c>
      <c r="Q691" s="473"/>
      <c r="R691" s="327">
        <f t="shared" si="261"/>
        <v>2000</v>
      </c>
      <c r="S691" s="328">
        <v>0</v>
      </c>
      <c r="T691" s="329">
        <f t="shared" si="267"/>
        <v>0</v>
      </c>
      <c r="U691" s="328">
        <v>4.5</v>
      </c>
      <c r="V691" s="329">
        <f t="shared" si="262"/>
        <v>9000</v>
      </c>
      <c r="W691" s="329">
        <f t="shared" si="268"/>
        <v>9000</v>
      </c>
      <c r="X691" s="464"/>
    </row>
    <row r="692" spans="1:24" x14ac:dyDescent="0.25">
      <c r="A692" s="194" t="s">
        <v>1273</v>
      </c>
      <c r="B692" s="117" t="s">
        <v>302</v>
      </c>
      <c r="C692" s="118" t="s">
        <v>170</v>
      </c>
      <c r="D692" s="119">
        <v>12</v>
      </c>
      <c r="E692" s="40">
        <v>1572</v>
      </c>
      <c r="F692" s="35">
        <f t="shared" si="263"/>
        <v>18864</v>
      </c>
      <c r="G692" s="40">
        <v>2107.04</v>
      </c>
      <c r="H692" s="35">
        <f t="shared" si="259"/>
        <v>25284.48</v>
      </c>
      <c r="I692" s="35">
        <f t="shared" si="264"/>
        <v>44148.479999999996</v>
      </c>
      <c r="J692" s="441"/>
      <c r="K692" s="371"/>
      <c r="L692" s="328">
        <v>1572</v>
      </c>
      <c r="M692" s="329">
        <f t="shared" si="265"/>
        <v>0</v>
      </c>
      <c r="N692" s="328">
        <v>2107.04</v>
      </c>
      <c r="O692" s="329">
        <f t="shared" si="260"/>
        <v>0</v>
      </c>
      <c r="P692" s="329">
        <f t="shared" si="266"/>
        <v>0</v>
      </c>
      <c r="Q692" s="473"/>
      <c r="R692" s="327">
        <f t="shared" si="261"/>
        <v>12</v>
      </c>
      <c r="S692" s="328">
        <v>1572</v>
      </c>
      <c r="T692" s="329">
        <f t="shared" si="267"/>
        <v>18864</v>
      </c>
      <c r="U692" s="328">
        <v>2107.04</v>
      </c>
      <c r="V692" s="329">
        <f t="shared" si="262"/>
        <v>25284.48</v>
      </c>
      <c r="W692" s="329">
        <f t="shared" si="268"/>
        <v>44148.479999999996</v>
      </c>
      <c r="X692" s="464"/>
    </row>
    <row r="693" spans="1:24" x14ac:dyDescent="0.25">
      <c r="A693" s="194" t="s">
        <v>1274</v>
      </c>
      <c r="B693" s="117" t="s">
        <v>304</v>
      </c>
      <c r="C693" s="118" t="s">
        <v>170</v>
      </c>
      <c r="D693" s="119">
        <v>4</v>
      </c>
      <c r="E693" s="40">
        <v>1572</v>
      </c>
      <c r="F693" s="35">
        <f t="shared" si="263"/>
        <v>6288</v>
      </c>
      <c r="G693" s="40">
        <v>2459.6</v>
      </c>
      <c r="H693" s="35">
        <f t="shared" si="259"/>
        <v>9838.4</v>
      </c>
      <c r="I693" s="35">
        <f t="shared" si="264"/>
        <v>16126.4</v>
      </c>
      <c r="J693" s="441"/>
      <c r="K693" s="371"/>
      <c r="L693" s="328">
        <v>1572</v>
      </c>
      <c r="M693" s="329">
        <f t="shared" si="265"/>
        <v>0</v>
      </c>
      <c r="N693" s="328">
        <v>2459.6</v>
      </c>
      <c r="O693" s="329">
        <f t="shared" si="260"/>
        <v>0</v>
      </c>
      <c r="P693" s="329">
        <f t="shared" si="266"/>
        <v>0</v>
      </c>
      <c r="Q693" s="473"/>
      <c r="R693" s="327">
        <f t="shared" si="261"/>
        <v>4</v>
      </c>
      <c r="S693" s="328">
        <v>1572</v>
      </c>
      <c r="T693" s="329">
        <f t="shared" si="267"/>
        <v>6288</v>
      </c>
      <c r="U693" s="328">
        <v>2459.6</v>
      </c>
      <c r="V693" s="329">
        <f t="shared" si="262"/>
        <v>9838.4</v>
      </c>
      <c r="W693" s="329">
        <f t="shared" si="268"/>
        <v>16126.4</v>
      </c>
      <c r="X693" s="464"/>
    </row>
    <row r="694" spans="1:24" x14ac:dyDescent="0.25">
      <c r="A694" s="194" t="s">
        <v>1275</v>
      </c>
      <c r="B694" s="117" t="s">
        <v>530</v>
      </c>
      <c r="C694" s="118" t="s">
        <v>170</v>
      </c>
      <c r="D694" s="119">
        <v>2</v>
      </c>
      <c r="E694" s="40">
        <v>1572</v>
      </c>
      <c r="F694" s="35">
        <f t="shared" si="263"/>
        <v>3144</v>
      </c>
      <c r="G694" s="40">
        <v>2626.0129999999999</v>
      </c>
      <c r="H694" s="35">
        <f t="shared" si="259"/>
        <v>5252.0259999999998</v>
      </c>
      <c r="I694" s="35">
        <f t="shared" si="264"/>
        <v>8396.0259999999998</v>
      </c>
      <c r="J694" s="441"/>
      <c r="K694" s="371"/>
      <c r="L694" s="328">
        <v>1572</v>
      </c>
      <c r="M694" s="329">
        <f t="shared" si="265"/>
        <v>0</v>
      </c>
      <c r="N694" s="328">
        <v>2626.0129999999999</v>
      </c>
      <c r="O694" s="329">
        <f t="shared" si="260"/>
        <v>0</v>
      </c>
      <c r="P694" s="329">
        <f t="shared" si="266"/>
        <v>0</v>
      </c>
      <c r="Q694" s="473"/>
      <c r="R694" s="327">
        <f t="shared" si="261"/>
        <v>2</v>
      </c>
      <c r="S694" s="328">
        <v>1572</v>
      </c>
      <c r="T694" s="329">
        <f t="shared" si="267"/>
        <v>3144</v>
      </c>
      <c r="U694" s="328">
        <v>2626.0129999999999</v>
      </c>
      <c r="V694" s="329">
        <f t="shared" si="262"/>
        <v>5252.0259999999998</v>
      </c>
      <c r="W694" s="329">
        <f t="shared" si="268"/>
        <v>8396.0259999999998</v>
      </c>
      <c r="X694" s="464"/>
    </row>
    <row r="695" spans="1:24" x14ac:dyDescent="0.25">
      <c r="A695" s="194" t="s">
        <v>1276</v>
      </c>
      <c r="B695" s="117" t="s">
        <v>1088</v>
      </c>
      <c r="C695" s="118" t="s">
        <v>296</v>
      </c>
      <c r="D695" s="119">
        <v>192</v>
      </c>
      <c r="E695" s="40">
        <v>838.40000000000009</v>
      </c>
      <c r="F695" s="35">
        <f t="shared" si="263"/>
        <v>160972.80000000002</v>
      </c>
      <c r="G695" s="40">
        <v>933.92</v>
      </c>
      <c r="H695" s="35">
        <f t="shared" si="259"/>
        <v>179312.63999999998</v>
      </c>
      <c r="I695" s="35">
        <f t="shared" si="264"/>
        <v>340285.44</v>
      </c>
      <c r="J695" s="441"/>
      <c r="K695" s="371"/>
      <c r="L695" s="328">
        <v>838.40000000000009</v>
      </c>
      <c r="M695" s="329">
        <f t="shared" si="265"/>
        <v>0</v>
      </c>
      <c r="N695" s="328">
        <v>933.92</v>
      </c>
      <c r="O695" s="329">
        <f t="shared" si="260"/>
        <v>0</v>
      </c>
      <c r="P695" s="329">
        <f t="shared" si="266"/>
        <v>0</v>
      </c>
      <c r="Q695" s="473"/>
      <c r="R695" s="327">
        <f t="shared" si="261"/>
        <v>192</v>
      </c>
      <c r="S695" s="328">
        <v>838.40000000000009</v>
      </c>
      <c r="T695" s="329">
        <f t="shared" si="267"/>
        <v>160972.80000000002</v>
      </c>
      <c r="U695" s="328">
        <v>933.92</v>
      </c>
      <c r="V695" s="329">
        <f t="shared" si="262"/>
        <v>179312.63999999998</v>
      </c>
      <c r="W695" s="329">
        <f t="shared" si="268"/>
        <v>340285.44</v>
      </c>
      <c r="X695" s="464"/>
    </row>
    <row r="696" spans="1:24" x14ac:dyDescent="0.25">
      <c r="A696" s="194" t="s">
        <v>1277</v>
      </c>
      <c r="B696" s="117" t="s">
        <v>1278</v>
      </c>
      <c r="C696" s="118" t="s">
        <v>296</v>
      </c>
      <c r="D696" s="119">
        <v>192</v>
      </c>
      <c r="E696" s="40">
        <v>176</v>
      </c>
      <c r="F696" s="35">
        <f t="shared" si="263"/>
        <v>33792</v>
      </c>
      <c r="G696" s="40">
        <v>239</v>
      </c>
      <c r="H696" s="35">
        <f t="shared" si="259"/>
        <v>45888</v>
      </c>
      <c r="I696" s="35">
        <f t="shared" si="264"/>
        <v>79680</v>
      </c>
      <c r="J696" s="441"/>
      <c r="K696" s="371"/>
      <c r="L696" s="328">
        <v>176</v>
      </c>
      <c r="M696" s="329">
        <f t="shared" si="265"/>
        <v>0</v>
      </c>
      <c r="N696" s="328">
        <v>239</v>
      </c>
      <c r="O696" s="329">
        <f t="shared" si="260"/>
        <v>0</v>
      </c>
      <c r="P696" s="329">
        <f t="shared" si="266"/>
        <v>0</v>
      </c>
      <c r="Q696" s="473"/>
      <c r="R696" s="327">
        <f t="shared" si="261"/>
        <v>192</v>
      </c>
      <c r="S696" s="328">
        <v>176</v>
      </c>
      <c r="T696" s="329">
        <f t="shared" si="267"/>
        <v>33792</v>
      </c>
      <c r="U696" s="328">
        <v>239</v>
      </c>
      <c r="V696" s="329">
        <f t="shared" si="262"/>
        <v>45888</v>
      </c>
      <c r="W696" s="329">
        <f t="shared" si="268"/>
        <v>79680</v>
      </c>
      <c r="X696" s="464"/>
    </row>
    <row r="697" spans="1:24" x14ac:dyDescent="0.25">
      <c r="A697" s="194" t="s">
        <v>1279</v>
      </c>
      <c r="B697" s="117" t="s">
        <v>348</v>
      </c>
      <c r="C697" s="118" t="s">
        <v>170</v>
      </c>
      <c r="D697" s="119">
        <v>400</v>
      </c>
      <c r="E697" s="40">
        <v>0</v>
      </c>
      <c r="F697" s="35">
        <f t="shared" si="263"/>
        <v>0</v>
      </c>
      <c r="G697" s="40">
        <v>3.8</v>
      </c>
      <c r="H697" s="35">
        <f t="shared" si="259"/>
        <v>1520</v>
      </c>
      <c r="I697" s="35">
        <f t="shared" si="264"/>
        <v>1520</v>
      </c>
      <c r="J697" s="441"/>
      <c r="K697" s="371"/>
      <c r="L697" s="328">
        <v>0</v>
      </c>
      <c r="M697" s="329">
        <f t="shared" si="265"/>
        <v>0</v>
      </c>
      <c r="N697" s="328">
        <v>3.8</v>
      </c>
      <c r="O697" s="329">
        <f t="shared" si="260"/>
        <v>0</v>
      </c>
      <c r="P697" s="329">
        <f t="shared" si="266"/>
        <v>0</v>
      </c>
      <c r="Q697" s="473"/>
      <c r="R697" s="327">
        <f t="shared" si="261"/>
        <v>400</v>
      </c>
      <c r="S697" s="328">
        <v>0</v>
      </c>
      <c r="T697" s="329">
        <f t="shared" si="267"/>
        <v>0</v>
      </c>
      <c r="U697" s="328">
        <v>3.8</v>
      </c>
      <c r="V697" s="329">
        <f t="shared" si="262"/>
        <v>1520</v>
      </c>
      <c r="W697" s="329">
        <f t="shared" si="268"/>
        <v>1520</v>
      </c>
      <c r="X697" s="464"/>
    </row>
    <row r="698" spans="1:24" ht="28.5" x14ac:dyDescent="0.25">
      <c r="A698" s="194" t="s">
        <v>1280</v>
      </c>
      <c r="B698" s="117" t="s">
        <v>674</v>
      </c>
      <c r="C698" s="118" t="s">
        <v>296</v>
      </c>
      <c r="D698" s="119">
        <v>1100</v>
      </c>
      <c r="E698" s="40">
        <v>246</v>
      </c>
      <c r="F698" s="35">
        <f t="shared" si="263"/>
        <v>270600</v>
      </c>
      <c r="G698" s="40">
        <v>101</v>
      </c>
      <c r="H698" s="35">
        <f t="shared" si="259"/>
        <v>111100</v>
      </c>
      <c r="I698" s="35">
        <f t="shared" si="264"/>
        <v>381700</v>
      </c>
      <c r="J698" s="441"/>
      <c r="K698" s="371"/>
      <c r="L698" s="328">
        <v>246</v>
      </c>
      <c r="M698" s="329">
        <f t="shared" si="265"/>
        <v>0</v>
      </c>
      <c r="N698" s="328">
        <v>101</v>
      </c>
      <c r="O698" s="329">
        <f t="shared" si="260"/>
        <v>0</v>
      </c>
      <c r="P698" s="329">
        <f t="shared" si="266"/>
        <v>0</v>
      </c>
      <c r="Q698" s="473"/>
      <c r="R698" s="327">
        <f t="shared" si="261"/>
        <v>1100</v>
      </c>
      <c r="S698" s="328">
        <v>246</v>
      </c>
      <c r="T698" s="329">
        <f t="shared" si="267"/>
        <v>270600</v>
      </c>
      <c r="U698" s="328">
        <v>101</v>
      </c>
      <c r="V698" s="329">
        <f t="shared" si="262"/>
        <v>111100</v>
      </c>
      <c r="W698" s="329">
        <f t="shared" si="268"/>
        <v>381700</v>
      </c>
      <c r="X698" s="464"/>
    </row>
    <row r="699" spans="1:24" x14ac:dyDescent="0.25">
      <c r="A699" s="194" t="s">
        <v>1281</v>
      </c>
      <c r="B699" s="117" t="s">
        <v>1282</v>
      </c>
      <c r="C699" s="118" t="s">
        <v>170</v>
      </c>
      <c r="D699" s="119">
        <v>5</v>
      </c>
      <c r="E699" s="40">
        <v>1572</v>
      </c>
      <c r="F699" s="35">
        <f t="shared" si="263"/>
        <v>7860</v>
      </c>
      <c r="G699" s="40">
        <v>2917.5640000000003</v>
      </c>
      <c r="H699" s="35">
        <f t="shared" si="259"/>
        <v>14587.820000000002</v>
      </c>
      <c r="I699" s="35">
        <f t="shared" si="264"/>
        <v>22447.82</v>
      </c>
      <c r="J699" s="441"/>
      <c r="K699" s="371"/>
      <c r="L699" s="328">
        <v>1572</v>
      </c>
      <c r="M699" s="329">
        <f t="shared" si="265"/>
        <v>0</v>
      </c>
      <c r="N699" s="328">
        <v>2917.5640000000003</v>
      </c>
      <c r="O699" s="329">
        <f t="shared" si="260"/>
        <v>0</v>
      </c>
      <c r="P699" s="329">
        <f t="shared" si="266"/>
        <v>0</v>
      </c>
      <c r="Q699" s="473"/>
      <c r="R699" s="327">
        <f t="shared" si="261"/>
        <v>5</v>
      </c>
      <c r="S699" s="328">
        <v>1572</v>
      </c>
      <c r="T699" s="329">
        <f t="shared" si="267"/>
        <v>7860</v>
      </c>
      <c r="U699" s="328">
        <v>2917.5640000000003</v>
      </c>
      <c r="V699" s="329">
        <f t="shared" si="262"/>
        <v>14587.820000000002</v>
      </c>
      <c r="W699" s="329">
        <f t="shared" si="268"/>
        <v>22447.82</v>
      </c>
      <c r="X699" s="464"/>
    </row>
    <row r="700" spans="1:24" x14ac:dyDescent="0.25">
      <c r="A700" s="194" t="s">
        <v>1283</v>
      </c>
      <c r="B700" s="117" t="s">
        <v>1284</v>
      </c>
      <c r="C700" s="118" t="s">
        <v>170</v>
      </c>
      <c r="D700" s="119">
        <v>1</v>
      </c>
      <c r="E700" s="40">
        <v>1572</v>
      </c>
      <c r="F700" s="35">
        <f t="shared" si="263"/>
        <v>1572</v>
      </c>
      <c r="G700" s="40">
        <v>4123.6000000000004</v>
      </c>
      <c r="H700" s="35">
        <f t="shared" si="259"/>
        <v>4123.6000000000004</v>
      </c>
      <c r="I700" s="35">
        <f t="shared" si="264"/>
        <v>5695.6</v>
      </c>
      <c r="J700" s="441"/>
      <c r="K700" s="371"/>
      <c r="L700" s="328">
        <v>1572</v>
      </c>
      <c r="M700" s="329">
        <f t="shared" si="265"/>
        <v>0</v>
      </c>
      <c r="N700" s="328">
        <v>4123.6000000000004</v>
      </c>
      <c r="O700" s="329">
        <f t="shared" si="260"/>
        <v>0</v>
      </c>
      <c r="P700" s="329">
        <f t="shared" si="266"/>
        <v>0</v>
      </c>
      <c r="Q700" s="473"/>
      <c r="R700" s="327">
        <f t="shared" si="261"/>
        <v>1</v>
      </c>
      <c r="S700" s="328">
        <v>1572</v>
      </c>
      <c r="T700" s="329">
        <f t="shared" si="267"/>
        <v>1572</v>
      </c>
      <c r="U700" s="328">
        <v>4123.6000000000004</v>
      </c>
      <c r="V700" s="329">
        <f t="shared" si="262"/>
        <v>4123.6000000000004</v>
      </c>
      <c r="W700" s="329">
        <f t="shared" si="268"/>
        <v>5695.6</v>
      </c>
      <c r="X700" s="464"/>
    </row>
    <row r="701" spans="1:24" x14ac:dyDescent="0.25">
      <c r="A701" s="194" t="s">
        <v>1285</v>
      </c>
      <c r="B701" s="117" t="s">
        <v>1286</v>
      </c>
      <c r="C701" s="118" t="s">
        <v>170</v>
      </c>
      <c r="D701" s="119">
        <v>2</v>
      </c>
      <c r="E701" s="40">
        <v>1572</v>
      </c>
      <c r="F701" s="35">
        <f t="shared" si="263"/>
        <v>3144</v>
      </c>
      <c r="G701" s="40">
        <v>4592.12</v>
      </c>
      <c r="H701" s="35">
        <f t="shared" si="259"/>
        <v>9184.24</v>
      </c>
      <c r="I701" s="35">
        <f t="shared" si="264"/>
        <v>12328.24</v>
      </c>
      <c r="J701" s="441"/>
      <c r="K701" s="371"/>
      <c r="L701" s="328">
        <v>1572</v>
      </c>
      <c r="M701" s="329">
        <f t="shared" si="265"/>
        <v>0</v>
      </c>
      <c r="N701" s="328">
        <v>4592.12</v>
      </c>
      <c r="O701" s="329">
        <f t="shared" si="260"/>
        <v>0</v>
      </c>
      <c r="P701" s="329">
        <f t="shared" si="266"/>
        <v>0</v>
      </c>
      <c r="Q701" s="473"/>
      <c r="R701" s="327">
        <f t="shared" si="261"/>
        <v>2</v>
      </c>
      <c r="S701" s="328">
        <v>1572</v>
      </c>
      <c r="T701" s="329">
        <f t="shared" si="267"/>
        <v>3144</v>
      </c>
      <c r="U701" s="328">
        <v>4592.12</v>
      </c>
      <c r="V701" s="329">
        <f t="shared" si="262"/>
        <v>9184.24</v>
      </c>
      <c r="W701" s="329">
        <f t="shared" si="268"/>
        <v>12328.24</v>
      </c>
      <c r="X701" s="464"/>
    </row>
    <row r="702" spans="1:24" x14ac:dyDescent="0.25">
      <c r="A702" s="194" t="s">
        <v>1287</v>
      </c>
      <c r="B702" s="117" t="s">
        <v>1288</v>
      </c>
      <c r="C702" s="118" t="s">
        <v>170</v>
      </c>
      <c r="D702" s="119">
        <v>6</v>
      </c>
      <c r="E702" s="40">
        <v>786</v>
      </c>
      <c r="F702" s="35">
        <f t="shared" si="263"/>
        <v>4716</v>
      </c>
      <c r="G702" s="40">
        <v>777.4</v>
      </c>
      <c r="H702" s="35">
        <f t="shared" si="259"/>
        <v>4664.3999999999996</v>
      </c>
      <c r="I702" s="35">
        <f t="shared" si="264"/>
        <v>9380.4</v>
      </c>
      <c r="J702" s="441"/>
      <c r="K702" s="371"/>
      <c r="L702" s="328">
        <v>786</v>
      </c>
      <c r="M702" s="329">
        <f t="shared" si="265"/>
        <v>0</v>
      </c>
      <c r="N702" s="328">
        <v>777.4</v>
      </c>
      <c r="O702" s="329">
        <f t="shared" si="260"/>
        <v>0</v>
      </c>
      <c r="P702" s="329">
        <f t="shared" si="266"/>
        <v>0</v>
      </c>
      <c r="Q702" s="473"/>
      <c r="R702" s="327">
        <f t="shared" si="261"/>
        <v>6</v>
      </c>
      <c r="S702" s="328">
        <v>786</v>
      </c>
      <c r="T702" s="329">
        <f t="shared" si="267"/>
        <v>4716</v>
      </c>
      <c r="U702" s="328">
        <v>777.4</v>
      </c>
      <c r="V702" s="329">
        <f t="shared" si="262"/>
        <v>4664.3999999999996</v>
      </c>
      <c r="W702" s="329">
        <f t="shared" si="268"/>
        <v>9380.4</v>
      </c>
      <c r="X702" s="464"/>
    </row>
    <row r="703" spans="1:24" x14ac:dyDescent="0.25">
      <c r="A703" s="194" t="s">
        <v>1289</v>
      </c>
      <c r="B703" s="117" t="s">
        <v>1290</v>
      </c>
      <c r="C703" s="118" t="s">
        <v>170</v>
      </c>
      <c r="D703" s="119">
        <v>1</v>
      </c>
      <c r="E703" s="40">
        <v>1572</v>
      </c>
      <c r="F703" s="35">
        <f t="shared" si="263"/>
        <v>1572</v>
      </c>
      <c r="G703" s="40">
        <v>4386.2</v>
      </c>
      <c r="H703" s="35">
        <f t="shared" si="259"/>
        <v>4386.2</v>
      </c>
      <c r="I703" s="35">
        <f t="shared" si="264"/>
        <v>5958.2</v>
      </c>
      <c r="J703" s="441"/>
      <c r="K703" s="371"/>
      <c r="L703" s="328">
        <v>1572</v>
      </c>
      <c r="M703" s="329">
        <f t="shared" si="265"/>
        <v>0</v>
      </c>
      <c r="N703" s="328">
        <v>4386.2</v>
      </c>
      <c r="O703" s="329">
        <f t="shared" si="260"/>
        <v>0</v>
      </c>
      <c r="P703" s="329">
        <f t="shared" si="266"/>
        <v>0</v>
      </c>
      <c r="Q703" s="473"/>
      <c r="R703" s="327">
        <f t="shared" si="261"/>
        <v>1</v>
      </c>
      <c r="S703" s="328">
        <v>1572</v>
      </c>
      <c r="T703" s="329">
        <f t="shared" si="267"/>
        <v>1572</v>
      </c>
      <c r="U703" s="328">
        <v>4386.2</v>
      </c>
      <c r="V703" s="329">
        <f t="shared" si="262"/>
        <v>4386.2</v>
      </c>
      <c r="W703" s="329">
        <f t="shared" si="268"/>
        <v>5958.2</v>
      </c>
      <c r="X703" s="464"/>
    </row>
    <row r="704" spans="1:24" x14ac:dyDescent="0.25">
      <c r="A704" s="194" t="s">
        <v>1291</v>
      </c>
      <c r="B704" s="117" t="s">
        <v>1292</v>
      </c>
      <c r="C704" s="118" t="s">
        <v>243</v>
      </c>
      <c r="D704" s="119">
        <v>10</v>
      </c>
      <c r="E704" s="40">
        <v>0</v>
      </c>
      <c r="F704" s="35">
        <f t="shared" si="263"/>
        <v>0</v>
      </c>
      <c r="G704" s="40">
        <v>168</v>
      </c>
      <c r="H704" s="35">
        <f t="shared" si="259"/>
        <v>1680</v>
      </c>
      <c r="I704" s="35">
        <f t="shared" si="264"/>
        <v>1680</v>
      </c>
      <c r="J704" s="441"/>
      <c r="K704" s="371"/>
      <c r="L704" s="328">
        <v>0</v>
      </c>
      <c r="M704" s="329">
        <f t="shared" si="265"/>
        <v>0</v>
      </c>
      <c r="N704" s="328">
        <v>168</v>
      </c>
      <c r="O704" s="329">
        <f t="shared" si="260"/>
        <v>0</v>
      </c>
      <c r="P704" s="329">
        <f t="shared" si="266"/>
        <v>0</v>
      </c>
      <c r="Q704" s="473"/>
      <c r="R704" s="327">
        <f t="shared" si="261"/>
        <v>10</v>
      </c>
      <c r="S704" s="328">
        <v>0</v>
      </c>
      <c r="T704" s="329">
        <f t="shared" si="267"/>
        <v>0</v>
      </c>
      <c r="U704" s="328">
        <v>168</v>
      </c>
      <c r="V704" s="329">
        <f t="shared" si="262"/>
        <v>1680</v>
      </c>
      <c r="W704" s="329">
        <f t="shared" si="268"/>
        <v>1680</v>
      </c>
      <c r="X704" s="464"/>
    </row>
    <row r="705" spans="1:24" x14ac:dyDescent="0.25">
      <c r="A705" s="194" t="s">
        <v>1293</v>
      </c>
      <c r="B705" s="117" t="s">
        <v>1294</v>
      </c>
      <c r="C705" s="118" t="s">
        <v>243</v>
      </c>
      <c r="D705" s="119">
        <v>80</v>
      </c>
      <c r="E705" s="40">
        <v>314.39999999999998</v>
      </c>
      <c r="F705" s="35">
        <f t="shared" si="263"/>
        <v>25152</v>
      </c>
      <c r="G705" s="40">
        <v>265</v>
      </c>
      <c r="H705" s="35">
        <f t="shared" si="259"/>
        <v>21200</v>
      </c>
      <c r="I705" s="35">
        <f t="shared" si="264"/>
        <v>46352</v>
      </c>
      <c r="J705" s="441"/>
      <c r="K705" s="371"/>
      <c r="L705" s="328">
        <v>314.39999999999998</v>
      </c>
      <c r="M705" s="329">
        <f t="shared" si="265"/>
        <v>0</v>
      </c>
      <c r="N705" s="328">
        <v>265</v>
      </c>
      <c r="O705" s="329">
        <f t="shared" si="260"/>
        <v>0</v>
      </c>
      <c r="P705" s="329">
        <f t="shared" si="266"/>
        <v>0</v>
      </c>
      <c r="Q705" s="473"/>
      <c r="R705" s="327">
        <f t="shared" si="261"/>
        <v>80</v>
      </c>
      <c r="S705" s="328">
        <v>314.39999999999998</v>
      </c>
      <c r="T705" s="329">
        <f t="shared" si="267"/>
        <v>25152</v>
      </c>
      <c r="U705" s="328">
        <v>265</v>
      </c>
      <c r="V705" s="329">
        <f t="shared" si="262"/>
        <v>21200</v>
      </c>
      <c r="W705" s="329">
        <f t="shared" si="268"/>
        <v>46352</v>
      </c>
      <c r="X705" s="464"/>
    </row>
    <row r="706" spans="1:24" x14ac:dyDescent="0.25">
      <c r="A706" s="194" t="s">
        <v>1295</v>
      </c>
      <c r="B706" s="117" t="s">
        <v>1296</v>
      </c>
      <c r="C706" s="118" t="s">
        <v>170</v>
      </c>
      <c r="D706" s="119">
        <v>60</v>
      </c>
      <c r="E706" s="40">
        <v>132</v>
      </c>
      <c r="F706" s="35">
        <f t="shared" si="263"/>
        <v>7920</v>
      </c>
      <c r="G706" s="40">
        <v>101</v>
      </c>
      <c r="H706" s="35">
        <f t="shared" si="259"/>
        <v>6060</v>
      </c>
      <c r="I706" s="35">
        <f t="shared" si="264"/>
        <v>13980</v>
      </c>
      <c r="J706" s="441"/>
      <c r="K706" s="371"/>
      <c r="L706" s="328">
        <v>132</v>
      </c>
      <c r="M706" s="329">
        <f t="shared" si="265"/>
        <v>0</v>
      </c>
      <c r="N706" s="328">
        <v>101</v>
      </c>
      <c r="O706" s="329">
        <f t="shared" si="260"/>
        <v>0</v>
      </c>
      <c r="P706" s="329">
        <f t="shared" si="266"/>
        <v>0</v>
      </c>
      <c r="Q706" s="473"/>
      <c r="R706" s="327">
        <f t="shared" si="261"/>
        <v>60</v>
      </c>
      <c r="S706" s="328">
        <v>132</v>
      </c>
      <c r="T706" s="329">
        <f t="shared" si="267"/>
        <v>7920</v>
      </c>
      <c r="U706" s="328">
        <v>101</v>
      </c>
      <c r="V706" s="329">
        <f t="shared" si="262"/>
        <v>6060</v>
      </c>
      <c r="W706" s="329">
        <f t="shared" si="268"/>
        <v>13980</v>
      </c>
      <c r="X706" s="464"/>
    </row>
    <row r="707" spans="1:24" x14ac:dyDescent="0.25">
      <c r="A707" s="194" t="s">
        <v>1297</v>
      </c>
      <c r="B707" s="117" t="s">
        <v>1298</v>
      </c>
      <c r="C707" s="118" t="s">
        <v>170</v>
      </c>
      <c r="D707" s="119">
        <v>1</v>
      </c>
      <c r="E707" s="40">
        <v>0</v>
      </c>
      <c r="F707" s="35">
        <f t="shared" si="263"/>
        <v>0</v>
      </c>
      <c r="G707" s="40">
        <v>6756</v>
      </c>
      <c r="H707" s="35">
        <f t="shared" si="259"/>
        <v>6756</v>
      </c>
      <c r="I707" s="35">
        <f t="shared" si="264"/>
        <v>6756</v>
      </c>
      <c r="J707" s="441"/>
      <c r="K707" s="371"/>
      <c r="L707" s="328">
        <v>0</v>
      </c>
      <c r="M707" s="329">
        <f t="shared" si="265"/>
        <v>0</v>
      </c>
      <c r="N707" s="328">
        <v>6756</v>
      </c>
      <c r="O707" s="329">
        <f t="shared" si="260"/>
        <v>0</v>
      </c>
      <c r="P707" s="329">
        <f t="shared" si="266"/>
        <v>0</v>
      </c>
      <c r="Q707" s="473"/>
      <c r="R707" s="327">
        <f t="shared" si="261"/>
        <v>1</v>
      </c>
      <c r="S707" s="328">
        <v>0</v>
      </c>
      <c r="T707" s="329">
        <f t="shared" si="267"/>
        <v>0</v>
      </c>
      <c r="U707" s="328">
        <v>6756</v>
      </c>
      <c r="V707" s="329">
        <f t="shared" si="262"/>
        <v>6756</v>
      </c>
      <c r="W707" s="329">
        <f t="shared" si="268"/>
        <v>6756</v>
      </c>
      <c r="X707" s="464"/>
    </row>
    <row r="708" spans="1:24" x14ac:dyDescent="0.25">
      <c r="A708" s="194" t="s">
        <v>1299</v>
      </c>
      <c r="B708" s="117" t="s">
        <v>1300</v>
      </c>
      <c r="C708" s="118" t="s">
        <v>170</v>
      </c>
      <c r="D708" s="119">
        <v>1200</v>
      </c>
      <c r="E708" s="40">
        <v>0</v>
      </c>
      <c r="F708" s="35">
        <f t="shared" si="263"/>
        <v>0</v>
      </c>
      <c r="G708" s="40">
        <v>8.4500000000000011</v>
      </c>
      <c r="H708" s="35">
        <f t="shared" si="259"/>
        <v>10140.000000000002</v>
      </c>
      <c r="I708" s="35">
        <f t="shared" si="264"/>
        <v>10140.000000000002</v>
      </c>
      <c r="J708" s="441"/>
      <c r="K708" s="371"/>
      <c r="L708" s="328">
        <v>0</v>
      </c>
      <c r="M708" s="329">
        <f t="shared" si="265"/>
        <v>0</v>
      </c>
      <c r="N708" s="328">
        <v>8.4500000000000011</v>
      </c>
      <c r="O708" s="329">
        <f t="shared" si="260"/>
        <v>0</v>
      </c>
      <c r="P708" s="329">
        <f t="shared" si="266"/>
        <v>0</v>
      </c>
      <c r="Q708" s="473"/>
      <c r="R708" s="327">
        <f t="shared" si="261"/>
        <v>1200</v>
      </c>
      <c r="S708" s="328">
        <v>0</v>
      </c>
      <c r="T708" s="329">
        <f t="shared" si="267"/>
        <v>0</v>
      </c>
      <c r="U708" s="328">
        <v>8.4500000000000011</v>
      </c>
      <c r="V708" s="329">
        <f t="shared" si="262"/>
        <v>10140.000000000002</v>
      </c>
      <c r="W708" s="329">
        <f t="shared" si="268"/>
        <v>10140.000000000002</v>
      </c>
      <c r="X708" s="464"/>
    </row>
    <row r="709" spans="1:24" x14ac:dyDescent="0.25">
      <c r="A709" s="194" t="s">
        <v>1301</v>
      </c>
      <c r="B709" s="117" t="s">
        <v>1302</v>
      </c>
      <c r="C709" s="118" t="s">
        <v>170</v>
      </c>
      <c r="D709" s="119">
        <v>400</v>
      </c>
      <c r="E709" s="40">
        <v>0</v>
      </c>
      <c r="F709" s="35">
        <f t="shared" si="263"/>
        <v>0</v>
      </c>
      <c r="G709" s="40">
        <v>15.73</v>
      </c>
      <c r="H709" s="35">
        <f t="shared" si="259"/>
        <v>6292</v>
      </c>
      <c r="I709" s="35">
        <f t="shared" si="264"/>
        <v>6292</v>
      </c>
      <c r="J709" s="441"/>
      <c r="K709" s="371"/>
      <c r="L709" s="328">
        <v>0</v>
      </c>
      <c r="M709" s="329">
        <f t="shared" si="265"/>
        <v>0</v>
      </c>
      <c r="N709" s="328">
        <v>15.73</v>
      </c>
      <c r="O709" s="329">
        <f t="shared" si="260"/>
        <v>0</v>
      </c>
      <c r="P709" s="329">
        <f t="shared" si="266"/>
        <v>0</v>
      </c>
      <c r="Q709" s="473"/>
      <c r="R709" s="327">
        <f t="shared" si="261"/>
        <v>400</v>
      </c>
      <c r="S709" s="328">
        <v>0</v>
      </c>
      <c r="T709" s="329">
        <f t="shared" si="267"/>
        <v>0</v>
      </c>
      <c r="U709" s="328">
        <v>15.73</v>
      </c>
      <c r="V709" s="329">
        <f t="shared" si="262"/>
        <v>6292</v>
      </c>
      <c r="W709" s="329">
        <f t="shared" si="268"/>
        <v>6292</v>
      </c>
      <c r="X709" s="464"/>
    </row>
    <row r="710" spans="1:24" ht="28.5" x14ac:dyDescent="0.25">
      <c r="A710" s="194" t="s">
        <v>1303</v>
      </c>
      <c r="B710" s="117" t="s">
        <v>1304</v>
      </c>
      <c r="C710" s="118" t="s">
        <v>170</v>
      </c>
      <c r="D710" s="119">
        <v>32</v>
      </c>
      <c r="E710" s="40">
        <v>655</v>
      </c>
      <c r="F710" s="35">
        <f t="shared" si="263"/>
        <v>20960</v>
      </c>
      <c r="G710" s="40">
        <v>767</v>
      </c>
      <c r="H710" s="35">
        <f t="shared" si="259"/>
        <v>24544</v>
      </c>
      <c r="I710" s="35">
        <f t="shared" si="264"/>
        <v>45504</v>
      </c>
      <c r="J710" s="441"/>
      <c r="K710" s="371"/>
      <c r="L710" s="328">
        <v>655</v>
      </c>
      <c r="M710" s="329">
        <f t="shared" si="265"/>
        <v>0</v>
      </c>
      <c r="N710" s="328">
        <v>767</v>
      </c>
      <c r="O710" s="329">
        <f t="shared" si="260"/>
        <v>0</v>
      </c>
      <c r="P710" s="329">
        <f t="shared" si="266"/>
        <v>0</v>
      </c>
      <c r="Q710" s="473"/>
      <c r="R710" s="327">
        <f t="shared" si="261"/>
        <v>32</v>
      </c>
      <c r="S710" s="328">
        <v>655</v>
      </c>
      <c r="T710" s="329">
        <f t="shared" si="267"/>
        <v>20960</v>
      </c>
      <c r="U710" s="328">
        <v>767</v>
      </c>
      <c r="V710" s="329">
        <f t="shared" si="262"/>
        <v>24544</v>
      </c>
      <c r="W710" s="329">
        <f t="shared" si="268"/>
        <v>45504</v>
      </c>
      <c r="X710" s="464"/>
    </row>
    <row r="711" spans="1:24" x14ac:dyDescent="0.25">
      <c r="A711" s="194" t="s">
        <v>1305</v>
      </c>
      <c r="B711" s="117" t="s">
        <v>1306</v>
      </c>
      <c r="C711" s="118" t="s">
        <v>170</v>
      </c>
      <c r="D711" s="119">
        <v>1</v>
      </c>
      <c r="E711" s="40">
        <v>6500</v>
      </c>
      <c r="F711" s="35">
        <f t="shared" si="263"/>
        <v>6500</v>
      </c>
      <c r="G711" s="40">
        <v>5234</v>
      </c>
      <c r="H711" s="35">
        <f t="shared" si="259"/>
        <v>5234</v>
      </c>
      <c r="I711" s="35">
        <f t="shared" si="264"/>
        <v>11734</v>
      </c>
      <c r="J711" s="441"/>
      <c r="K711" s="371"/>
      <c r="L711" s="328">
        <v>6500</v>
      </c>
      <c r="M711" s="329">
        <f t="shared" si="265"/>
        <v>0</v>
      </c>
      <c r="N711" s="328">
        <v>5234</v>
      </c>
      <c r="O711" s="329">
        <f t="shared" si="260"/>
        <v>0</v>
      </c>
      <c r="P711" s="329">
        <f t="shared" si="266"/>
        <v>0</v>
      </c>
      <c r="Q711" s="473"/>
      <c r="R711" s="327">
        <f t="shared" si="261"/>
        <v>1</v>
      </c>
      <c r="S711" s="328">
        <v>6500</v>
      </c>
      <c r="T711" s="329">
        <f t="shared" si="267"/>
        <v>6500</v>
      </c>
      <c r="U711" s="328">
        <v>5234</v>
      </c>
      <c r="V711" s="329">
        <f t="shared" si="262"/>
        <v>5234</v>
      </c>
      <c r="W711" s="329">
        <f t="shared" si="268"/>
        <v>11734</v>
      </c>
      <c r="X711" s="464"/>
    </row>
    <row r="712" spans="1:24" x14ac:dyDescent="0.25">
      <c r="A712" s="194" t="s">
        <v>1307</v>
      </c>
      <c r="B712" s="117" t="s">
        <v>1308</v>
      </c>
      <c r="C712" s="118" t="s">
        <v>170</v>
      </c>
      <c r="D712" s="119">
        <v>400</v>
      </c>
      <c r="E712" s="40">
        <v>132</v>
      </c>
      <c r="F712" s="35">
        <f t="shared" si="263"/>
        <v>52800</v>
      </c>
      <c r="G712" s="40">
        <v>65</v>
      </c>
      <c r="H712" s="35">
        <f t="shared" si="259"/>
        <v>26000</v>
      </c>
      <c r="I712" s="35">
        <f t="shared" si="264"/>
        <v>78800</v>
      </c>
      <c r="J712" s="441"/>
      <c r="K712" s="371"/>
      <c r="L712" s="328">
        <v>132</v>
      </c>
      <c r="M712" s="329">
        <f t="shared" si="265"/>
        <v>0</v>
      </c>
      <c r="N712" s="328">
        <v>65</v>
      </c>
      <c r="O712" s="329">
        <f t="shared" si="260"/>
        <v>0</v>
      </c>
      <c r="P712" s="329">
        <f t="shared" si="266"/>
        <v>0</v>
      </c>
      <c r="Q712" s="473"/>
      <c r="R712" s="327">
        <f t="shared" si="261"/>
        <v>400</v>
      </c>
      <c r="S712" s="328">
        <v>132</v>
      </c>
      <c r="T712" s="329">
        <f t="shared" si="267"/>
        <v>52800</v>
      </c>
      <c r="U712" s="328">
        <v>65</v>
      </c>
      <c r="V712" s="329">
        <f t="shared" si="262"/>
        <v>26000</v>
      </c>
      <c r="W712" s="329">
        <f t="shared" si="268"/>
        <v>78800</v>
      </c>
      <c r="X712" s="464"/>
    </row>
    <row r="713" spans="1:24" x14ac:dyDescent="0.25">
      <c r="A713" s="194" t="s">
        <v>1309</v>
      </c>
      <c r="B713" s="117" t="s">
        <v>1310</v>
      </c>
      <c r="C713" s="118" t="s">
        <v>170</v>
      </c>
      <c r="D713" s="119">
        <v>4</v>
      </c>
      <c r="E713" s="40">
        <v>655</v>
      </c>
      <c r="F713" s="35">
        <f t="shared" si="263"/>
        <v>2620</v>
      </c>
      <c r="G713" s="40">
        <v>556.4</v>
      </c>
      <c r="H713" s="35">
        <f t="shared" si="259"/>
        <v>2225.6</v>
      </c>
      <c r="I713" s="35">
        <f t="shared" si="264"/>
        <v>4845.6000000000004</v>
      </c>
      <c r="J713" s="441"/>
      <c r="K713" s="371"/>
      <c r="L713" s="328">
        <v>655</v>
      </c>
      <c r="M713" s="329">
        <f t="shared" si="265"/>
        <v>0</v>
      </c>
      <c r="N713" s="328">
        <v>556.4</v>
      </c>
      <c r="O713" s="329">
        <f t="shared" si="260"/>
        <v>0</v>
      </c>
      <c r="P713" s="329">
        <f t="shared" si="266"/>
        <v>0</v>
      </c>
      <c r="Q713" s="473"/>
      <c r="R713" s="327">
        <f t="shared" si="261"/>
        <v>4</v>
      </c>
      <c r="S713" s="328">
        <v>655</v>
      </c>
      <c r="T713" s="329">
        <f t="shared" si="267"/>
        <v>2620</v>
      </c>
      <c r="U713" s="328">
        <v>556.4</v>
      </c>
      <c r="V713" s="329">
        <f t="shared" si="262"/>
        <v>2225.6</v>
      </c>
      <c r="W713" s="329">
        <f t="shared" si="268"/>
        <v>4845.6000000000004</v>
      </c>
      <c r="X713" s="464"/>
    </row>
    <row r="714" spans="1:24" x14ac:dyDescent="0.25">
      <c r="A714" s="194" t="s">
        <v>1311</v>
      </c>
      <c r="B714" s="122" t="s">
        <v>1312</v>
      </c>
      <c r="C714" s="118" t="s">
        <v>43</v>
      </c>
      <c r="D714" s="119">
        <v>18.3</v>
      </c>
      <c r="E714" s="40">
        <v>1826.14</v>
      </c>
      <c r="F714" s="35">
        <f t="shared" si="263"/>
        <v>33418.362000000001</v>
      </c>
      <c r="G714" s="40">
        <v>1310.4000000000001</v>
      </c>
      <c r="H714" s="35">
        <f t="shared" si="259"/>
        <v>23980.320000000003</v>
      </c>
      <c r="I714" s="35">
        <f t="shared" si="264"/>
        <v>57398.682000000001</v>
      </c>
      <c r="J714" s="441"/>
      <c r="K714" s="371"/>
      <c r="L714" s="328">
        <v>1826.14</v>
      </c>
      <c r="M714" s="329">
        <f t="shared" si="265"/>
        <v>0</v>
      </c>
      <c r="N714" s="328">
        <v>1310.4000000000001</v>
      </c>
      <c r="O714" s="329">
        <f t="shared" si="260"/>
        <v>0</v>
      </c>
      <c r="P714" s="329">
        <f t="shared" si="266"/>
        <v>0</v>
      </c>
      <c r="Q714" s="473"/>
      <c r="R714" s="327">
        <f t="shared" si="261"/>
        <v>18.3</v>
      </c>
      <c r="S714" s="328">
        <v>1826.14</v>
      </c>
      <c r="T714" s="329">
        <f t="shared" si="267"/>
        <v>33418.362000000001</v>
      </c>
      <c r="U714" s="328">
        <v>1310.4000000000001</v>
      </c>
      <c r="V714" s="329">
        <f t="shared" si="262"/>
        <v>23980.320000000003</v>
      </c>
      <c r="W714" s="329">
        <f t="shared" si="268"/>
        <v>57398.682000000001</v>
      </c>
      <c r="X714" s="464"/>
    </row>
    <row r="715" spans="1:24" x14ac:dyDescent="0.25">
      <c r="A715" s="194" t="s">
        <v>1313</v>
      </c>
      <c r="B715" s="122" t="s">
        <v>1314</v>
      </c>
      <c r="C715" s="118" t="s">
        <v>1315</v>
      </c>
      <c r="D715" s="119">
        <v>40</v>
      </c>
      <c r="E715" s="40">
        <v>0</v>
      </c>
      <c r="F715" s="35">
        <f t="shared" si="263"/>
        <v>0</v>
      </c>
      <c r="G715" s="40">
        <v>349.44000000000005</v>
      </c>
      <c r="H715" s="35">
        <f t="shared" si="259"/>
        <v>13977.600000000002</v>
      </c>
      <c r="I715" s="35">
        <f t="shared" si="264"/>
        <v>13977.600000000002</v>
      </c>
      <c r="J715" s="441"/>
      <c r="K715" s="371"/>
      <c r="L715" s="328">
        <v>0</v>
      </c>
      <c r="M715" s="329">
        <f t="shared" si="265"/>
        <v>0</v>
      </c>
      <c r="N715" s="328">
        <v>349.44000000000005</v>
      </c>
      <c r="O715" s="329">
        <f t="shared" si="260"/>
        <v>0</v>
      </c>
      <c r="P715" s="329">
        <f t="shared" si="266"/>
        <v>0</v>
      </c>
      <c r="Q715" s="473"/>
      <c r="R715" s="327">
        <f t="shared" si="261"/>
        <v>40</v>
      </c>
      <c r="S715" s="328">
        <v>0</v>
      </c>
      <c r="T715" s="329">
        <f t="shared" si="267"/>
        <v>0</v>
      </c>
      <c r="U715" s="328">
        <v>349.44000000000005</v>
      </c>
      <c r="V715" s="329">
        <f t="shared" si="262"/>
        <v>13977.600000000002</v>
      </c>
      <c r="W715" s="329">
        <f t="shared" si="268"/>
        <v>13977.600000000002</v>
      </c>
      <c r="X715" s="464"/>
    </row>
    <row r="716" spans="1:24" x14ac:dyDescent="0.25">
      <c r="A716" s="194" t="s">
        <v>1316</v>
      </c>
      <c r="B716" s="122" t="s">
        <v>1317</v>
      </c>
      <c r="C716" s="50" t="s">
        <v>170</v>
      </c>
      <c r="D716" s="51">
        <v>51</v>
      </c>
      <c r="E716" s="40">
        <v>1390</v>
      </c>
      <c r="F716" s="35">
        <f t="shared" si="263"/>
        <v>70890</v>
      </c>
      <c r="G716" s="40">
        <v>2278</v>
      </c>
      <c r="H716" s="35">
        <f t="shared" si="259"/>
        <v>116178</v>
      </c>
      <c r="I716" s="35">
        <f t="shared" si="264"/>
        <v>187068</v>
      </c>
      <c r="J716" s="441"/>
      <c r="K716" s="334">
        <v>20</v>
      </c>
      <c r="L716" s="328">
        <v>1390</v>
      </c>
      <c r="M716" s="329">
        <f t="shared" si="265"/>
        <v>27800</v>
      </c>
      <c r="N716" s="328">
        <v>2278</v>
      </c>
      <c r="O716" s="329">
        <f t="shared" si="260"/>
        <v>45560</v>
      </c>
      <c r="P716" s="329">
        <f t="shared" si="266"/>
        <v>73360</v>
      </c>
      <c r="Q716" s="473"/>
      <c r="R716" s="327">
        <f t="shared" si="261"/>
        <v>31</v>
      </c>
      <c r="S716" s="328">
        <v>1390</v>
      </c>
      <c r="T716" s="329">
        <f t="shared" si="267"/>
        <v>43090</v>
      </c>
      <c r="U716" s="328">
        <v>2278</v>
      </c>
      <c r="V716" s="329">
        <f t="shared" si="262"/>
        <v>70618</v>
      </c>
      <c r="W716" s="329">
        <f t="shared" si="268"/>
        <v>113708</v>
      </c>
      <c r="X716" s="464"/>
    </row>
    <row r="717" spans="1:24" x14ac:dyDescent="0.25">
      <c r="A717" s="194" t="s">
        <v>1318</v>
      </c>
      <c r="B717" s="122" t="s">
        <v>1319</v>
      </c>
      <c r="C717" s="50" t="s">
        <v>170</v>
      </c>
      <c r="D717" s="51">
        <v>34</v>
      </c>
      <c r="E717" s="40">
        <v>490</v>
      </c>
      <c r="F717" s="35">
        <f t="shared" si="263"/>
        <v>16660</v>
      </c>
      <c r="G717" s="40">
        <v>870</v>
      </c>
      <c r="H717" s="35">
        <f t="shared" ref="H717:H767" si="269">D717*G717</f>
        <v>29580</v>
      </c>
      <c r="I717" s="35">
        <f t="shared" si="264"/>
        <v>46240</v>
      </c>
      <c r="J717" s="441"/>
      <c r="K717" s="334">
        <v>10</v>
      </c>
      <c r="L717" s="328">
        <v>490</v>
      </c>
      <c r="M717" s="329">
        <f t="shared" si="265"/>
        <v>4900</v>
      </c>
      <c r="N717" s="328">
        <v>870</v>
      </c>
      <c r="O717" s="329">
        <f t="shared" ref="O717:O767" si="270">K717*N717</f>
        <v>8700</v>
      </c>
      <c r="P717" s="329">
        <f t="shared" si="266"/>
        <v>13600</v>
      </c>
      <c r="Q717" s="473"/>
      <c r="R717" s="327">
        <f t="shared" ref="R717:R780" si="271">D717-K717</f>
        <v>24</v>
      </c>
      <c r="S717" s="328">
        <v>490</v>
      </c>
      <c r="T717" s="329">
        <f t="shared" si="267"/>
        <v>11760</v>
      </c>
      <c r="U717" s="328">
        <v>870</v>
      </c>
      <c r="V717" s="329">
        <f t="shared" ref="V717:V767" si="272">R717*U717</f>
        <v>20880</v>
      </c>
      <c r="W717" s="329">
        <f t="shared" si="268"/>
        <v>32640</v>
      </c>
      <c r="X717" s="464"/>
    </row>
    <row r="718" spans="1:24" x14ac:dyDescent="0.25">
      <c r="A718" s="194" t="s">
        <v>1320</v>
      </c>
      <c r="B718" s="122" t="s">
        <v>1321</v>
      </c>
      <c r="C718" s="50" t="s">
        <v>170</v>
      </c>
      <c r="D718" s="51">
        <v>17</v>
      </c>
      <c r="E718" s="40">
        <v>490</v>
      </c>
      <c r="F718" s="35">
        <f t="shared" ref="F718:F767" si="273">D718*E718</f>
        <v>8330</v>
      </c>
      <c r="G718" s="40">
        <v>435</v>
      </c>
      <c r="H718" s="35">
        <f t="shared" si="269"/>
        <v>7395</v>
      </c>
      <c r="I718" s="35">
        <f t="shared" ref="I718:I767" si="274">H718+F718</f>
        <v>15725</v>
      </c>
      <c r="J718" s="441"/>
      <c r="K718" s="334">
        <v>10</v>
      </c>
      <c r="L718" s="328">
        <v>490</v>
      </c>
      <c r="M718" s="329">
        <f t="shared" ref="M718:M767" si="275">K718*L718</f>
        <v>4900</v>
      </c>
      <c r="N718" s="328">
        <v>435</v>
      </c>
      <c r="O718" s="329">
        <f t="shared" si="270"/>
        <v>4350</v>
      </c>
      <c r="P718" s="329">
        <f t="shared" ref="P718:P767" si="276">O718+M718</f>
        <v>9250</v>
      </c>
      <c r="Q718" s="473"/>
      <c r="R718" s="327">
        <f t="shared" si="271"/>
        <v>7</v>
      </c>
      <c r="S718" s="328">
        <v>490</v>
      </c>
      <c r="T718" s="329">
        <f t="shared" ref="T718:T767" si="277">R718*S718</f>
        <v>3430</v>
      </c>
      <c r="U718" s="328">
        <v>435</v>
      </c>
      <c r="V718" s="329">
        <f t="shared" si="272"/>
        <v>3045</v>
      </c>
      <c r="W718" s="329">
        <f t="shared" ref="W718:W767" si="278">V718+T718</f>
        <v>6475</v>
      </c>
      <c r="X718" s="464"/>
    </row>
    <row r="719" spans="1:24" ht="28.5" x14ac:dyDescent="0.25">
      <c r="A719" s="194" t="s">
        <v>1322</v>
      </c>
      <c r="B719" s="122" t="s">
        <v>1323</v>
      </c>
      <c r="C719" s="50" t="s">
        <v>170</v>
      </c>
      <c r="D719" s="51">
        <v>17</v>
      </c>
      <c r="E719" s="40">
        <v>954</v>
      </c>
      <c r="F719" s="35">
        <f t="shared" si="273"/>
        <v>16218</v>
      </c>
      <c r="G719" s="40">
        <v>928</v>
      </c>
      <c r="H719" s="35">
        <f t="shared" si="269"/>
        <v>15776</v>
      </c>
      <c r="I719" s="35">
        <f t="shared" si="274"/>
        <v>31994</v>
      </c>
      <c r="J719" s="441"/>
      <c r="K719" s="334">
        <v>10</v>
      </c>
      <c r="L719" s="328">
        <v>954</v>
      </c>
      <c r="M719" s="329">
        <f t="shared" si="275"/>
        <v>9540</v>
      </c>
      <c r="N719" s="328">
        <v>928</v>
      </c>
      <c r="O719" s="329">
        <f t="shared" si="270"/>
        <v>9280</v>
      </c>
      <c r="P719" s="329">
        <f t="shared" si="276"/>
        <v>18820</v>
      </c>
      <c r="Q719" s="473"/>
      <c r="R719" s="327">
        <f t="shared" si="271"/>
        <v>7</v>
      </c>
      <c r="S719" s="328">
        <v>954</v>
      </c>
      <c r="T719" s="329">
        <f t="shared" si="277"/>
        <v>6678</v>
      </c>
      <c r="U719" s="328">
        <v>928</v>
      </c>
      <c r="V719" s="329">
        <f t="shared" si="272"/>
        <v>6496</v>
      </c>
      <c r="W719" s="329">
        <f t="shared" si="278"/>
        <v>13174</v>
      </c>
      <c r="X719" s="464"/>
    </row>
    <row r="720" spans="1:24" x14ac:dyDescent="0.25">
      <c r="A720" s="194" t="s">
        <v>1324</v>
      </c>
      <c r="B720" s="122" t="s">
        <v>1325</v>
      </c>
      <c r="C720" s="50" t="s">
        <v>170</v>
      </c>
      <c r="D720" s="51">
        <v>5</v>
      </c>
      <c r="E720" s="40">
        <v>590</v>
      </c>
      <c r="F720" s="35">
        <f t="shared" si="273"/>
        <v>2950</v>
      </c>
      <c r="G720" s="40">
        <v>310</v>
      </c>
      <c r="H720" s="35">
        <f t="shared" si="269"/>
        <v>1550</v>
      </c>
      <c r="I720" s="35">
        <f t="shared" si="274"/>
        <v>4500</v>
      </c>
      <c r="J720" s="441"/>
      <c r="K720" s="334">
        <v>5</v>
      </c>
      <c r="L720" s="328">
        <v>590</v>
      </c>
      <c r="M720" s="329">
        <f t="shared" si="275"/>
        <v>2950</v>
      </c>
      <c r="N720" s="328">
        <v>310</v>
      </c>
      <c r="O720" s="329">
        <f t="shared" si="270"/>
        <v>1550</v>
      </c>
      <c r="P720" s="329">
        <f t="shared" si="276"/>
        <v>4500</v>
      </c>
      <c r="Q720" s="473"/>
      <c r="R720" s="327">
        <f t="shared" si="271"/>
        <v>0</v>
      </c>
      <c r="S720" s="328">
        <v>590</v>
      </c>
      <c r="T720" s="329">
        <f t="shared" si="277"/>
        <v>0</v>
      </c>
      <c r="U720" s="328">
        <v>310</v>
      </c>
      <c r="V720" s="329">
        <f t="shared" si="272"/>
        <v>0</v>
      </c>
      <c r="W720" s="329">
        <f t="shared" si="278"/>
        <v>0</v>
      </c>
      <c r="X720" s="464"/>
    </row>
    <row r="721" spans="1:24" x14ac:dyDescent="0.25">
      <c r="A721" s="194" t="s">
        <v>1326</v>
      </c>
      <c r="B721" s="122" t="s">
        <v>1327</v>
      </c>
      <c r="C721" s="50" t="s">
        <v>170</v>
      </c>
      <c r="D721" s="51">
        <v>4</v>
      </c>
      <c r="E721" s="40">
        <v>1301</v>
      </c>
      <c r="F721" s="35">
        <f t="shared" si="273"/>
        <v>5204</v>
      </c>
      <c r="G721" s="40">
        <v>2100</v>
      </c>
      <c r="H721" s="35">
        <f t="shared" si="269"/>
        <v>8400</v>
      </c>
      <c r="I721" s="35">
        <f t="shared" si="274"/>
        <v>13604</v>
      </c>
      <c r="J721" s="441"/>
      <c r="K721" s="334">
        <v>4</v>
      </c>
      <c r="L721" s="328">
        <v>1301</v>
      </c>
      <c r="M721" s="329">
        <f t="shared" si="275"/>
        <v>5204</v>
      </c>
      <c r="N721" s="328">
        <v>2100</v>
      </c>
      <c r="O721" s="329">
        <f t="shared" si="270"/>
        <v>8400</v>
      </c>
      <c r="P721" s="329">
        <f t="shared" si="276"/>
        <v>13604</v>
      </c>
      <c r="Q721" s="473"/>
      <c r="R721" s="327">
        <f t="shared" si="271"/>
        <v>0</v>
      </c>
      <c r="S721" s="328">
        <v>1301</v>
      </c>
      <c r="T721" s="329">
        <f t="shared" si="277"/>
        <v>0</v>
      </c>
      <c r="U721" s="328">
        <v>2100</v>
      </c>
      <c r="V721" s="329">
        <f t="shared" si="272"/>
        <v>0</v>
      </c>
      <c r="W721" s="329">
        <f t="shared" si="278"/>
        <v>0</v>
      </c>
      <c r="X721" s="464"/>
    </row>
    <row r="722" spans="1:24" x14ac:dyDescent="0.25">
      <c r="A722" s="194" t="s">
        <v>1328</v>
      </c>
      <c r="B722" s="122" t="s">
        <v>1329</v>
      </c>
      <c r="C722" s="50" t="s">
        <v>170</v>
      </c>
      <c r="D722" s="51">
        <v>4</v>
      </c>
      <c r="E722" s="40">
        <v>355</v>
      </c>
      <c r="F722" s="35">
        <f t="shared" si="273"/>
        <v>1420</v>
      </c>
      <c r="G722" s="40">
        <v>293</v>
      </c>
      <c r="H722" s="35">
        <f t="shared" si="269"/>
        <v>1172</v>
      </c>
      <c r="I722" s="35">
        <f t="shared" si="274"/>
        <v>2592</v>
      </c>
      <c r="J722" s="441"/>
      <c r="K722" s="334">
        <v>4</v>
      </c>
      <c r="L722" s="328">
        <v>355</v>
      </c>
      <c r="M722" s="329">
        <f t="shared" si="275"/>
        <v>1420</v>
      </c>
      <c r="N722" s="328">
        <v>293</v>
      </c>
      <c r="O722" s="329">
        <f t="shared" si="270"/>
        <v>1172</v>
      </c>
      <c r="P722" s="329">
        <f t="shared" si="276"/>
        <v>2592</v>
      </c>
      <c r="Q722" s="473"/>
      <c r="R722" s="327">
        <f t="shared" si="271"/>
        <v>0</v>
      </c>
      <c r="S722" s="328">
        <v>355</v>
      </c>
      <c r="T722" s="329">
        <f t="shared" si="277"/>
        <v>0</v>
      </c>
      <c r="U722" s="328">
        <v>293</v>
      </c>
      <c r="V722" s="329">
        <f t="shared" si="272"/>
        <v>0</v>
      </c>
      <c r="W722" s="329">
        <f t="shared" si="278"/>
        <v>0</v>
      </c>
      <c r="X722" s="464"/>
    </row>
    <row r="723" spans="1:24" x14ac:dyDescent="0.25">
      <c r="A723" s="194" t="s">
        <v>1330</v>
      </c>
      <c r="B723" s="117" t="s">
        <v>1331</v>
      </c>
      <c r="C723" s="118" t="s">
        <v>243</v>
      </c>
      <c r="D723" s="119">
        <v>30</v>
      </c>
      <c r="E723" s="40">
        <v>1283.8</v>
      </c>
      <c r="F723" s="35">
        <f t="shared" si="273"/>
        <v>38514</v>
      </c>
      <c r="G723" s="40">
        <v>2241.1999999999998</v>
      </c>
      <c r="H723" s="35">
        <f t="shared" si="269"/>
        <v>67236</v>
      </c>
      <c r="I723" s="35">
        <f t="shared" si="274"/>
        <v>105750</v>
      </c>
      <c r="J723" s="441"/>
      <c r="K723" s="371"/>
      <c r="L723" s="328">
        <v>1283.8</v>
      </c>
      <c r="M723" s="329">
        <f t="shared" si="275"/>
        <v>0</v>
      </c>
      <c r="N723" s="328">
        <v>2241.1999999999998</v>
      </c>
      <c r="O723" s="329">
        <f t="shared" si="270"/>
        <v>0</v>
      </c>
      <c r="P723" s="329">
        <f t="shared" si="276"/>
        <v>0</v>
      </c>
      <c r="Q723" s="473"/>
      <c r="R723" s="327">
        <f t="shared" si="271"/>
        <v>30</v>
      </c>
      <c r="S723" s="328">
        <v>1283.8</v>
      </c>
      <c r="T723" s="329">
        <f t="shared" si="277"/>
        <v>38514</v>
      </c>
      <c r="U723" s="328">
        <v>2241.1999999999998</v>
      </c>
      <c r="V723" s="329">
        <f t="shared" si="272"/>
        <v>67236</v>
      </c>
      <c r="W723" s="329">
        <f t="shared" si="278"/>
        <v>105750</v>
      </c>
      <c r="X723" s="464"/>
    </row>
    <row r="724" spans="1:24" x14ac:dyDescent="0.25">
      <c r="A724" s="194" t="s">
        <v>1332</v>
      </c>
      <c r="B724" s="117" t="s">
        <v>1333</v>
      </c>
      <c r="C724" s="118" t="s">
        <v>296</v>
      </c>
      <c r="D724" s="119">
        <v>50</v>
      </c>
      <c r="E724" s="40">
        <v>1048</v>
      </c>
      <c r="F724" s="35">
        <f t="shared" si="273"/>
        <v>52400</v>
      </c>
      <c r="G724" s="40">
        <v>845.74</v>
      </c>
      <c r="H724" s="35">
        <f t="shared" si="269"/>
        <v>42287</v>
      </c>
      <c r="I724" s="35">
        <f t="shared" si="274"/>
        <v>94687</v>
      </c>
      <c r="J724" s="441"/>
      <c r="K724" s="371"/>
      <c r="L724" s="328">
        <v>1048</v>
      </c>
      <c r="M724" s="329">
        <f t="shared" si="275"/>
        <v>0</v>
      </c>
      <c r="N724" s="328">
        <v>845.74</v>
      </c>
      <c r="O724" s="329">
        <f t="shared" si="270"/>
        <v>0</v>
      </c>
      <c r="P724" s="329">
        <f t="shared" si="276"/>
        <v>0</v>
      </c>
      <c r="Q724" s="473"/>
      <c r="R724" s="327">
        <f t="shared" si="271"/>
        <v>50</v>
      </c>
      <c r="S724" s="328">
        <v>1048</v>
      </c>
      <c r="T724" s="329">
        <f t="shared" si="277"/>
        <v>52400</v>
      </c>
      <c r="U724" s="328">
        <v>845.74</v>
      </c>
      <c r="V724" s="329">
        <f t="shared" si="272"/>
        <v>42287</v>
      </c>
      <c r="W724" s="329">
        <f t="shared" si="278"/>
        <v>94687</v>
      </c>
      <c r="X724" s="464"/>
    </row>
    <row r="725" spans="1:24" x14ac:dyDescent="0.25">
      <c r="A725" s="194" t="s">
        <v>1334</v>
      </c>
      <c r="B725" s="117" t="s">
        <v>1335</v>
      </c>
      <c r="C725" s="118" t="s">
        <v>43</v>
      </c>
      <c r="D725" s="119">
        <v>32.299999999999997</v>
      </c>
      <c r="E725" s="40">
        <v>1249.74</v>
      </c>
      <c r="F725" s="35">
        <f t="shared" si="273"/>
        <v>40366.601999999999</v>
      </c>
      <c r="G725" s="40">
        <v>0</v>
      </c>
      <c r="H725" s="35">
        <f t="shared" si="269"/>
        <v>0</v>
      </c>
      <c r="I725" s="35">
        <f t="shared" si="274"/>
        <v>40366.601999999999</v>
      </c>
      <c r="J725" s="441"/>
      <c r="K725" s="371">
        <v>18</v>
      </c>
      <c r="L725" s="328">
        <v>1249.74</v>
      </c>
      <c r="M725" s="329">
        <f t="shared" si="275"/>
        <v>22495.32</v>
      </c>
      <c r="N725" s="328">
        <v>0</v>
      </c>
      <c r="O725" s="329">
        <f t="shared" si="270"/>
        <v>0</v>
      </c>
      <c r="P725" s="329">
        <f t="shared" si="276"/>
        <v>22495.32</v>
      </c>
      <c r="Q725" s="473"/>
      <c r="R725" s="327">
        <f t="shared" si="271"/>
        <v>14.299999999999997</v>
      </c>
      <c r="S725" s="328">
        <v>1249.74</v>
      </c>
      <c r="T725" s="329">
        <f t="shared" si="277"/>
        <v>17871.281999999996</v>
      </c>
      <c r="U725" s="328">
        <v>0</v>
      </c>
      <c r="V725" s="329">
        <f t="shared" si="272"/>
        <v>0</v>
      </c>
      <c r="W725" s="329">
        <f t="shared" si="278"/>
        <v>17871.281999999996</v>
      </c>
      <c r="X725" s="464"/>
    </row>
    <row r="726" spans="1:24" x14ac:dyDescent="0.25">
      <c r="A726" s="194" t="s">
        <v>1336</v>
      </c>
      <c r="B726" s="117" t="s">
        <v>1312</v>
      </c>
      <c r="C726" s="118" t="s">
        <v>43</v>
      </c>
      <c r="D726" s="119">
        <v>1.2</v>
      </c>
      <c r="E726" s="40">
        <v>1522.22</v>
      </c>
      <c r="F726" s="35">
        <f t="shared" si="273"/>
        <v>1826.664</v>
      </c>
      <c r="G726" s="40">
        <v>1092</v>
      </c>
      <c r="H726" s="35">
        <f t="shared" si="269"/>
        <v>1310.3999999999999</v>
      </c>
      <c r="I726" s="35">
        <f t="shared" si="274"/>
        <v>3137.0639999999999</v>
      </c>
      <c r="J726" s="441"/>
      <c r="K726" s="371"/>
      <c r="L726" s="328">
        <v>1522.22</v>
      </c>
      <c r="M726" s="329">
        <f t="shared" si="275"/>
        <v>0</v>
      </c>
      <c r="N726" s="328">
        <v>1092</v>
      </c>
      <c r="O726" s="329">
        <f t="shared" si="270"/>
        <v>0</v>
      </c>
      <c r="P726" s="329">
        <f t="shared" si="276"/>
        <v>0</v>
      </c>
      <c r="Q726" s="473"/>
      <c r="R726" s="327">
        <f t="shared" si="271"/>
        <v>1.2</v>
      </c>
      <c r="S726" s="328">
        <v>1522.22</v>
      </c>
      <c r="T726" s="329">
        <f t="shared" si="277"/>
        <v>1826.664</v>
      </c>
      <c r="U726" s="328">
        <v>1092</v>
      </c>
      <c r="V726" s="329">
        <f t="shared" si="272"/>
        <v>1310.3999999999999</v>
      </c>
      <c r="W726" s="329">
        <f t="shared" si="278"/>
        <v>3137.0639999999999</v>
      </c>
      <c r="X726" s="464"/>
    </row>
    <row r="727" spans="1:24" x14ac:dyDescent="0.25">
      <c r="A727" s="194" t="s">
        <v>1337</v>
      </c>
      <c r="B727" s="117" t="s">
        <v>1338</v>
      </c>
      <c r="C727" s="118" t="s">
        <v>43</v>
      </c>
      <c r="D727" s="119">
        <v>14</v>
      </c>
      <c r="E727" s="40">
        <v>1249.74</v>
      </c>
      <c r="F727" s="35">
        <f t="shared" si="273"/>
        <v>17496.36</v>
      </c>
      <c r="G727" s="40">
        <v>0</v>
      </c>
      <c r="H727" s="35">
        <f t="shared" si="269"/>
        <v>0</v>
      </c>
      <c r="I727" s="35">
        <f t="shared" si="274"/>
        <v>17496.36</v>
      </c>
      <c r="J727" s="441"/>
      <c r="K727" s="371">
        <v>14</v>
      </c>
      <c r="L727" s="328">
        <v>1249.74</v>
      </c>
      <c r="M727" s="329">
        <f t="shared" si="275"/>
        <v>17496.36</v>
      </c>
      <c r="N727" s="328">
        <v>0</v>
      </c>
      <c r="O727" s="329">
        <f t="shared" si="270"/>
        <v>0</v>
      </c>
      <c r="P727" s="329">
        <f t="shared" si="276"/>
        <v>17496.36</v>
      </c>
      <c r="Q727" s="473"/>
      <c r="R727" s="327">
        <f t="shared" si="271"/>
        <v>0</v>
      </c>
      <c r="S727" s="328">
        <v>1249.74</v>
      </c>
      <c r="T727" s="329">
        <f t="shared" si="277"/>
        <v>0</v>
      </c>
      <c r="U727" s="328">
        <v>0</v>
      </c>
      <c r="V727" s="329">
        <f t="shared" si="272"/>
        <v>0</v>
      </c>
      <c r="W727" s="329">
        <f t="shared" si="278"/>
        <v>0</v>
      </c>
      <c r="X727" s="464"/>
    </row>
    <row r="728" spans="1:24" x14ac:dyDescent="0.25">
      <c r="A728" s="194" t="s">
        <v>1339</v>
      </c>
      <c r="B728" s="117" t="s">
        <v>1340</v>
      </c>
      <c r="C728" s="118" t="s">
        <v>43</v>
      </c>
      <c r="D728" s="119">
        <v>1.2</v>
      </c>
      <c r="E728" s="40">
        <v>3144</v>
      </c>
      <c r="F728" s="35">
        <f t="shared" si="273"/>
        <v>3772.7999999999997</v>
      </c>
      <c r="G728" s="40">
        <v>0</v>
      </c>
      <c r="H728" s="35">
        <f t="shared" si="269"/>
        <v>0</v>
      </c>
      <c r="I728" s="35">
        <f t="shared" si="274"/>
        <v>3772.7999999999997</v>
      </c>
      <c r="J728" s="441"/>
      <c r="K728" s="371"/>
      <c r="L728" s="328">
        <v>3144</v>
      </c>
      <c r="M728" s="329">
        <f t="shared" si="275"/>
        <v>0</v>
      </c>
      <c r="N728" s="328">
        <v>0</v>
      </c>
      <c r="O728" s="329">
        <f t="shared" si="270"/>
        <v>0</v>
      </c>
      <c r="P728" s="329">
        <f t="shared" si="276"/>
        <v>0</v>
      </c>
      <c r="Q728" s="473"/>
      <c r="R728" s="327">
        <f t="shared" si="271"/>
        <v>1.2</v>
      </c>
      <c r="S728" s="328">
        <v>3144</v>
      </c>
      <c r="T728" s="329">
        <f t="shared" si="277"/>
        <v>3772.7999999999997</v>
      </c>
      <c r="U728" s="328">
        <v>0</v>
      </c>
      <c r="V728" s="329">
        <f t="shared" si="272"/>
        <v>0</v>
      </c>
      <c r="W728" s="329">
        <f t="shared" si="278"/>
        <v>3772.7999999999997</v>
      </c>
      <c r="X728" s="464"/>
    </row>
    <row r="729" spans="1:24" x14ac:dyDescent="0.25">
      <c r="A729" s="194" t="s">
        <v>1341</v>
      </c>
      <c r="B729" s="117" t="s">
        <v>354</v>
      </c>
      <c r="C729" s="118" t="s">
        <v>196</v>
      </c>
      <c r="D729" s="119">
        <v>1</v>
      </c>
      <c r="E729" s="40">
        <v>0</v>
      </c>
      <c r="F729" s="35">
        <f t="shared" si="273"/>
        <v>0</v>
      </c>
      <c r="G729" s="40">
        <v>28704</v>
      </c>
      <c r="H729" s="35">
        <f t="shared" si="269"/>
        <v>28704</v>
      </c>
      <c r="I729" s="35">
        <f t="shared" si="274"/>
        <v>28704</v>
      </c>
      <c r="J729" s="441"/>
      <c r="K729" s="371">
        <v>1</v>
      </c>
      <c r="L729" s="328">
        <v>0</v>
      </c>
      <c r="M729" s="329">
        <f t="shared" si="275"/>
        <v>0</v>
      </c>
      <c r="N729" s="328">
        <v>28704</v>
      </c>
      <c r="O729" s="329">
        <f t="shared" si="270"/>
        <v>28704</v>
      </c>
      <c r="P729" s="329">
        <f t="shared" si="276"/>
        <v>28704</v>
      </c>
      <c r="Q729" s="473"/>
      <c r="R729" s="327">
        <f t="shared" si="271"/>
        <v>0</v>
      </c>
      <c r="S729" s="328">
        <v>0</v>
      </c>
      <c r="T729" s="329">
        <f t="shared" si="277"/>
        <v>0</v>
      </c>
      <c r="U729" s="328">
        <v>28704</v>
      </c>
      <c r="V729" s="329">
        <f t="shared" si="272"/>
        <v>0</v>
      </c>
      <c r="W729" s="329">
        <f t="shared" si="278"/>
        <v>0</v>
      </c>
      <c r="X729" s="464"/>
    </row>
    <row r="730" spans="1:24" x14ac:dyDescent="0.25">
      <c r="A730" s="194" t="s">
        <v>1342</v>
      </c>
      <c r="B730" s="117" t="s">
        <v>381</v>
      </c>
      <c r="C730" s="118" t="s">
        <v>196</v>
      </c>
      <c r="D730" s="119">
        <v>1</v>
      </c>
      <c r="E730" s="40">
        <v>76800</v>
      </c>
      <c r="F730" s="35">
        <f t="shared" si="273"/>
        <v>76800</v>
      </c>
      <c r="G730" s="40">
        <v>0</v>
      </c>
      <c r="H730" s="35">
        <f t="shared" si="269"/>
        <v>0</v>
      </c>
      <c r="I730" s="35">
        <f t="shared" si="274"/>
        <v>76800</v>
      </c>
      <c r="J730" s="441"/>
      <c r="K730" s="371">
        <v>1</v>
      </c>
      <c r="L730" s="328">
        <v>76800</v>
      </c>
      <c r="M730" s="329">
        <f t="shared" si="275"/>
        <v>76800</v>
      </c>
      <c r="N730" s="328">
        <v>0</v>
      </c>
      <c r="O730" s="329">
        <f t="shared" si="270"/>
        <v>0</v>
      </c>
      <c r="P730" s="329">
        <f t="shared" si="276"/>
        <v>76800</v>
      </c>
      <c r="Q730" s="473"/>
      <c r="R730" s="327">
        <f t="shared" si="271"/>
        <v>0</v>
      </c>
      <c r="S730" s="328">
        <v>76800</v>
      </c>
      <c r="T730" s="329">
        <f t="shared" si="277"/>
        <v>0</v>
      </c>
      <c r="U730" s="328">
        <v>0</v>
      </c>
      <c r="V730" s="329">
        <f t="shared" si="272"/>
        <v>0</v>
      </c>
      <c r="W730" s="329">
        <f t="shared" si="278"/>
        <v>0</v>
      </c>
      <c r="X730" s="464"/>
    </row>
    <row r="731" spans="1:24" ht="28.5" x14ac:dyDescent="0.25">
      <c r="A731" s="194" t="s">
        <v>1343</v>
      </c>
      <c r="B731" s="117" t="s">
        <v>1344</v>
      </c>
      <c r="C731" s="118" t="s">
        <v>196</v>
      </c>
      <c r="D731" s="119">
        <v>1</v>
      </c>
      <c r="E731" s="40">
        <v>102000</v>
      </c>
      <c r="F731" s="35">
        <f t="shared" si="273"/>
        <v>102000</v>
      </c>
      <c r="G731" s="40">
        <v>0</v>
      </c>
      <c r="H731" s="35">
        <f t="shared" si="269"/>
        <v>0</v>
      </c>
      <c r="I731" s="35">
        <f t="shared" si="274"/>
        <v>102000</v>
      </c>
      <c r="J731" s="441"/>
      <c r="K731" s="371">
        <v>1</v>
      </c>
      <c r="L731" s="328">
        <v>102000</v>
      </c>
      <c r="M731" s="329">
        <f t="shared" si="275"/>
        <v>102000</v>
      </c>
      <c r="N731" s="328">
        <v>0</v>
      </c>
      <c r="O731" s="329">
        <f t="shared" si="270"/>
        <v>0</v>
      </c>
      <c r="P731" s="329">
        <f t="shared" si="276"/>
        <v>102000</v>
      </c>
      <c r="Q731" s="473"/>
      <c r="R731" s="327">
        <f t="shared" si="271"/>
        <v>0</v>
      </c>
      <c r="S731" s="328">
        <v>102000</v>
      </c>
      <c r="T731" s="329">
        <f t="shared" si="277"/>
        <v>0</v>
      </c>
      <c r="U731" s="328">
        <v>0</v>
      </c>
      <c r="V731" s="329">
        <f t="shared" si="272"/>
        <v>0</v>
      </c>
      <c r="W731" s="329">
        <f t="shared" si="278"/>
        <v>0</v>
      </c>
      <c r="X731" s="464"/>
    </row>
    <row r="732" spans="1:24" x14ac:dyDescent="0.25">
      <c r="A732" s="194" t="s">
        <v>1345</v>
      </c>
      <c r="B732" s="117" t="s">
        <v>1346</v>
      </c>
      <c r="C732" s="118" t="s">
        <v>170</v>
      </c>
      <c r="D732" s="119">
        <v>38</v>
      </c>
      <c r="E732" s="40">
        <v>8646</v>
      </c>
      <c r="F732" s="35">
        <f t="shared" si="273"/>
        <v>328548</v>
      </c>
      <c r="G732" s="40">
        <v>0</v>
      </c>
      <c r="H732" s="35">
        <f t="shared" si="269"/>
        <v>0</v>
      </c>
      <c r="I732" s="35">
        <f t="shared" si="274"/>
        <v>328548</v>
      </c>
      <c r="J732" s="441"/>
      <c r="K732" s="371">
        <v>36</v>
      </c>
      <c r="L732" s="328">
        <v>8646</v>
      </c>
      <c r="M732" s="329">
        <f t="shared" si="275"/>
        <v>311256</v>
      </c>
      <c r="N732" s="328">
        <v>0</v>
      </c>
      <c r="O732" s="329">
        <f t="shared" si="270"/>
        <v>0</v>
      </c>
      <c r="P732" s="329">
        <f t="shared" si="276"/>
        <v>311256</v>
      </c>
      <c r="Q732" s="473"/>
      <c r="R732" s="327">
        <f t="shared" si="271"/>
        <v>2</v>
      </c>
      <c r="S732" s="328">
        <v>8646</v>
      </c>
      <c r="T732" s="329">
        <f t="shared" si="277"/>
        <v>17292</v>
      </c>
      <c r="U732" s="328">
        <v>0</v>
      </c>
      <c r="V732" s="329">
        <f t="shared" si="272"/>
        <v>0</v>
      </c>
      <c r="W732" s="329">
        <f t="shared" si="278"/>
        <v>17292</v>
      </c>
      <c r="X732" s="464"/>
    </row>
    <row r="733" spans="1:24" x14ac:dyDescent="0.25">
      <c r="A733" s="194" t="s">
        <v>1347</v>
      </c>
      <c r="B733" s="117" t="s">
        <v>1348</v>
      </c>
      <c r="C733" s="118" t="s">
        <v>243</v>
      </c>
      <c r="D733" s="119">
        <v>200</v>
      </c>
      <c r="E733" s="40">
        <v>723.12</v>
      </c>
      <c r="F733" s="35">
        <f t="shared" si="273"/>
        <v>144624</v>
      </c>
      <c r="G733" s="40">
        <v>0</v>
      </c>
      <c r="H733" s="35">
        <f t="shared" si="269"/>
        <v>0</v>
      </c>
      <c r="I733" s="35">
        <f t="shared" si="274"/>
        <v>144624</v>
      </c>
      <c r="J733" s="441"/>
      <c r="K733" s="371"/>
      <c r="L733" s="328">
        <v>723.12</v>
      </c>
      <c r="M733" s="329">
        <f t="shared" si="275"/>
        <v>0</v>
      </c>
      <c r="N733" s="328">
        <v>0</v>
      </c>
      <c r="O733" s="329">
        <f t="shared" si="270"/>
        <v>0</v>
      </c>
      <c r="P733" s="329">
        <f t="shared" si="276"/>
        <v>0</v>
      </c>
      <c r="Q733" s="473"/>
      <c r="R733" s="327">
        <f t="shared" si="271"/>
        <v>200</v>
      </c>
      <c r="S733" s="328">
        <v>723.12</v>
      </c>
      <c r="T733" s="329">
        <f t="shared" si="277"/>
        <v>144624</v>
      </c>
      <c r="U733" s="328">
        <v>0</v>
      </c>
      <c r="V733" s="329">
        <f t="shared" si="272"/>
        <v>0</v>
      </c>
      <c r="W733" s="329">
        <f t="shared" si="278"/>
        <v>144624</v>
      </c>
      <c r="X733" s="464"/>
    </row>
    <row r="734" spans="1:24" ht="28.5" x14ac:dyDescent="0.25">
      <c r="A734" s="194" t="s">
        <v>1349</v>
      </c>
      <c r="B734" s="117" t="s">
        <v>1350</v>
      </c>
      <c r="C734" s="118" t="s">
        <v>243</v>
      </c>
      <c r="D734" s="119">
        <v>200</v>
      </c>
      <c r="E734" s="40">
        <v>276.67</v>
      </c>
      <c r="F734" s="35">
        <f t="shared" si="273"/>
        <v>55334</v>
      </c>
      <c r="G734" s="40">
        <v>0</v>
      </c>
      <c r="H734" s="35">
        <f t="shared" si="269"/>
        <v>0</v>
      </c>
      <c r="I734" s="35">
        <f t="shared" si="274"/>
        <v>55334</v>
      </c>
      <c r="J734" s="441"/>
      <c r="K734" s="371"/>
      <c r="L734" s="328">
        <v>276.67</v>
      </c>
      <c r="M734" s="329">
        <f t="shared" si="275"/>
        <v>0</v>
      </c>
      <c r="N734" s="328">
        <v>0</v>
      </c>
      <c r="O734" s="329">
        <f t="shared" si="270"/>
        <v>0</v>
      </c>
      <c r="P734" s="329">
        <f t="shared" si="276"/>
        <v>0</v>
      </c>
      <c r="Q734" s="473"/>
      <c r="R734" s="327">
        <f t="shared" si="271"/>
        <v>200</v>
      </c>
      <c r="S734" s="328">
        <v>276.67</v>
      </c>
      <c r="T734" s="329">
        <f t="shared" si="277"/>
        <v>55334</v>
      </c>
      <c r="U734" s="328">
        <v>0</v>
      </c>
      <c r="V734" s="329">
        <f t="shared" si="272"/>
        <v>0</v>
      </c>
      <c r="W734" s="329">
        <f t="shared" si="278"/>
        <v>55334</v>
      </c>
      <c r="X734" s="464"/>
    </row>
    <row r="735" spans="1:24" x14ac:dyDescent="0.25">
      <c r="A735" s="194" t="s">
        <v>1351</v>
      </c>
      <c r="B735" s="117" t="s">
        <v>1352</v>
      </c>
      <c r="C735" s="118" t="s">
        <v>170</v>
      </c>
      <c r="D735" s="119">
        <v>1</v>
      </c>
      <c r="E735" s="40">
        <v>6550</v>
      </c>
      <c r="F735" s="35">
        <f t="shared" si="273"/>
        <v>6550</v>
      </c>
      <c r="G735" s="40">
        <v>30985.19</v>
      </c>
      <c r="H735" s="35">
        <f t="shared" si="269"/>
        <v>30985.19</v>
      </c>
      <c r="I735" s="35">
        <f t="shared" si="274"/>
        <v>37535.19</v>
      </c>
      <c r="J735" s="441"/>
      <c r="K735" s="371"/>
      <c r="L735" s="328">
        <v>6550</v>
      </c>
      <c r="M735" s="329">
        <f t="shared" si="275"/>
        <v>0</v>
      </c>
      <c r="N735" s="328">
        <v>30985.19</v>
      </c>
      <c r="O735" s="329">
        <f t="shared" si="270"/>
        <v>0</v>
      </c>
      <c r="P735" s="329">
        <f t="shared" si="276"/>
        <v>0</v>
      </c>
      <c r="Q735" s="473"/>
      <c r="R735" s="327">
        <f t="shared" si="271"/>
        <v>1</v>
      </c>
      <c r="S735" s="328">
        <v>6550</v>
      </c>
      <c r="T735" s="329">
        <f t="shared" si="277"/>
        <v>6550</v>
      </c>
      <c r="U735" s="328">
        <v>30985.19</v>
      </c>
      <c r="V735" s="329">
        <f t="shared" si="272"/>
        <v>30985.19</v>
      </c>
      <c r="W735" s="329">
        <f t="shared" si="278"/>
        <v>37535.19</v>
      </c>
      <c r="X735" s="464"/>
    </row>
    <row r="736" spans="1:24" x14ac:dyDescent="0.25">
      <c r="A736" s="194" t="s">
        <v>1353</v>
      </c>
      <c r="B736" s="117" t="s">
        <v>1354</v>
      </c>
      <c r="C736" s="118" t="s">
        <v>170</v>
      </c>
      <c r="D736" s="119">
        <v>1</v>
      </c>
      <c r="E736" s="40">
        <v>6550</v>
      </c>
      <c r="F736" s="35">
        <f t="shared" si="273"/>
        <v>6550</v>
      </c>
      <c r="G736" s="40">
        <v>43656.6</v>
      </c>
      <c r="H736" s="35">
        <f t="shared" si="269"/>
        <v>43656.6</v>
      </c>
      <c r="I736" s="35">
        <f t="shared" si="274"/>
        <v>50206.6</v>
      </c>
      <c r="J736" s="441"/>
      <c r="K736" s="371"/>
      <c r="L736" s="328">
        <v>6550</v>
      </c>
      <c r="M736" s="329">
        <f t="shared" si="275"/>
        <v>0</v>
      </c>
      <c r="N736" s="328">
        <v>43656.6</v>
      </c>
      <c r="O736" s="329">
        <f t="shared" si="270"/>
        <v>0</v>
      </c>
      <c r="P736" s="329">
        <f t="shared" si="276"/>
        <v>0</v>
      </c>
      <c r="Q736" s="473"/>
      <c r="R736" s="327">
        <f t="shared" si="271"/>
        <v>1</v>
      </c>
      <c r="S736" s="328">
        <v>6550</v>
      </c>
      <c r="T736" s="329">
        <f t="shared" si="277"/>
        <v>6550</v>
      </c>
      <c r="U736" s="328">
        <v>43656.6</v>
      </c>
      <c r="V736" s="329">
        <f t="shared" si="272"/>
        <v>43656.6</v>
      </c>
      <c r="W736" s="329">
        <f t="shared" si="278"/>
        <v>50206.6</v>
      </c>
      <c r="X736" s="464"/>
    </row>
    <row r="737" spans="1:24" x14ac:dyDescent="0.25">
      <c r="A737" s="194" t="s">
        <v>1355</v>
      </c>
      <c r="B737" s="122" t="s">
        <v>1356</v>
      </c>
      <c r="C737" s="50" t="s">
        <v>170</v>
      </c>
      <c r="D737" s="51">
        <v>1</v>
      </c>
      <c r="E737" s="40">
        <v>1257.5999999999999</v>
      </c>
      <c r="F737" s="35">
        <f t="shared" si="273"/>
        <v>1257.5999999999999</v>
      </c>
      <c r="G737" s="40">
        <v>3736.2</v>
      </c>
      <c r="H737" s="35">
        <f t="shared" si="269"/>
        <v>3736.2</v>
      </c>
      <c r="I737" s="35">
        <f t="shared" si="274"/>
        <v>4993.7999999999993</v>
      </c>
      <c r="J737" s="441"/>
      <c r="K737" s="334"/>
      <c r="L737" s="328">
        <v>1257.5999999999999</v>
      </c>
      <c r="M737" s="329">
        <f t="shared" si="275"/>
        <v>0</v>
      </c>
      <c r="N737" s="328">
        <v>3736.2</v>
      </c>
      <c r="O737" s="329">
        <f t="shared" si="270"/>
        <v>0</v>
      </c>
      <c r="P737" s="329">
        <f t="shared" si="276"/>
        <v>0</v>
      </c>
      <c r="Q737" s="473"/>
      <c r="R737" s="327">
        <f t="shared" si="271"/>
        <v>1</v>
      </c>
      <c r="S737" s="328">
        <v>1257.5999999999999</v>
      </c>
      <c r="T737" s="329">
        <f t="shared" si="277"/>
        <v>1257.5999999999999</v>
      </c>
      <c r="U737" s="328">
        <v>3736.2</v>
      </c>
      <c r="V737" s="329">
        <f t="shared" si="272"/>
        <v>3736.2</v>
      </c>
      <c r="W737" s="329">
        <f t="shared" si="278"/>
        <v>4993.7999999999993</v>
      </c>
      <c r="X737" s="464"/>
    </row>
    <row r="738" spans="1:24" x14ac:dyDescent="0.25">
      <c r="A738" s="194" t="s">
        <v>1357</v>
      </c>
      <c r="B738" s="122" t="s">
        <v>1358</v>
      </c>
      <c r="C738" s="50" t="s">
        <v>170</v>
      </c>
      <c r="D738" s="51">
        <v>12</v>
      </c>
      <c r="E738" s="40">
        <v>1257.5999999999999</v>
      </c>
      <c r="F738" s="35">
        <f t="shared" si="273"/>
        <v>15091.199999999999</v>
      </c>
      <c r="G738" s="40">
        <v>3872.86</v>
      </c>
      <c r="H738" s="35">
        <f t="shared" si="269"/>
        <v>46474.32</v>
      </c>
      <c r="I738" s="35">
        <f t="shared" si="274"/>
        <v>61565.52</v>
      </c>
      <c r="J738" s="441"/>
      <c r="K738" s="334"/>
      <c r="L738" s="328">
        <v>1257.5999999999999</v>
      </c>
      <c r="M738" s="329">
        <f t="shared" si="275"/>
        <v>0</v>
      </c>
      <c r="N738" s="328">
        <v>3872.86</v>
      </c>
      <c r="O738" s="329">
        <f t="shared" si="270"/>
        <v>0</v>
      </c>
      <c r="P738" s="329">
        <f t="shared" si="276"/>
        <v>0</v>
      </c>
      <c r="Q738" s="473"/>
      <c r="R738" s="327">
        <f t="shared" si="271"/>
        <v>12</v>
      </c>
      <c r="S738" s="328">
        <v>1257.5999999999999</v>
      </c>
      <c r="T738" s="329">
        <f t="shared" si="277"/>
        <v>15091.199999999999</v>
      </c>
      <c r="U738" s="328">
        <v>3872.86</v>
      </c>
      <c r="V738" s="329">
        <f t="shared" si="272"/>
        <v>46474.32</v>
      </c>
      <c r="W738" s="329">
        <f t="shared" si="278"/>
        <v>61565.52</v>
      </c>
      <c r="X738" s="464"/>
    </row>
    <row r="739" spans="1:24" x14ac:dyDescent="0.25">
      <c r="A739" s="194" t="s">
        <v>1359</v>
      </c>
      <c r="B739" s="122" t="s">
        <v>1360</v>
      </c>
      <c r="C739" s="50" t="s">
        <v>170</v>
      </c>
      <c r="D739" s="51">
        <v>2</v>
      </c>
      <c r="E739" s="40">
        <v>1257.5999999999999</v>
      </c>
      <c r="F739" s="35">
        <f t="shared" si="273"/>
        <v>2515.1999999999998</v>
      </c>
      <c r="G739" s="40">
        <v>8991.84</v>
      </c>
      <c r="H739" s="35">
        <f t="shared" si="269"/>
        <v>17983.68</v>
      </c>
      <c r="I739" s="35">
        <f t="shared" si="274"/>
        <v>20498.88</v>
      </c>
      <c r="J739" s="441"/>
      <c r="K739" s="334"/>
      <c r="L739" s="328">
        <v>1257.5999999999999</v>
      </c>
      <c r="M739" s="329">
        <f t="shared" si="275"/>
        <v>0</v>
      </c>
      <c r="N739" s="328">
        <v>8991.84</v>
      </c>
      <c r="O739" s="329">
        <f t="shared" si="270"/>
        <v>0</v>
      </c>
      <c r="P739" s="329">
        <f t="shared" si="276"/>
        <v>0</v>
      </c>
      <c r="Q739" s="473"/>
      <c r="R739" s="327">
        <f t="shared" si="271"/>
        <v>2</v>
      </c>
      <c r="S739" s="328">
        <v>1257.5999999999999</v>
      </c>
      <c r="T739" s="329">
        <f t="shared" si="277"/>
        <v>2515.1999999999998</v>
      </c>
      <c r="U739" s="328">
        <v>8991.84</v>
      </c>
      <c r="V739" s="329">
        <f t="shared" si="272"/>
        <v>17983.68</v>
      </c>
      <c r="W739" s="329">
        <f t="shared" si="278"/>
        <v>20498.88</v>
      </c>
      <c r="X739" s="464"/>
    </row>
    <row r="740" spans="1:24" x14ac:dyDescent="0.25">
      <c r="A740" s="194" t="s">
        <v>1361</v>
      </c>
      <c r="B740" s="122" t="s">
        <v>1362</v>
      </c>
      <c r="C740" s="50" t="s">
        <v>170</v>
      </c>
      <c r="D740" s="51">
        <v>2</v>
      </c>
      <c r="E740" s="40">
        <v>1257.5999999999999</v>
      </c>
      <c r="F740" s="35">
        <f t="shared" si="273"/>
        <v>2515.1999999999998</v>
      </c>
      <c r="G740" s="40">
        <v>36603.839999999997</v>
      </c>
      <c r="H740" s="35">
        <f t="shared" si="269"/>
        <v>73207.679999999993</v>
      </c>
      <c r="I740" s="35">
        <f t="shared" si="274"/>
        <v>75722.87999999999</v>
      </c>
      <c r="J740" s="441"/>
      <c r="K740" s="334"/>
      <c r="L740" s="328">
        <v>1257.5999999999999</v>
      </c>
      <c r="M740" s="329">
        <f t="shared" si="275"/>
        <v>0</v>
      </c>
      <c r="N740" s="328">
        <v>36603.839999999997</v>
      </c>
      <c r="O740" s="329">
        <f t="shared" si="270"/>
        <v>0</v>
      </c>
      <c r="P740" s="329">
        <f t="shared" si="276"/>
        <v>0</v>
      </c>
      <c r="Q740" s="473"/>
      <c r="R740" s="327">
        <f t="shared" si="271"/>
        <v>2</v>
      </c>
      <c r="S740" s="328">
        <v>1257.5999999999999</v>
      </c>
      <c r="T740" s="329">
        <f t="shared" si="277"/>
        <v>2515.1999999999998</v>
      </c>
      <c r="U740" s="328">
        <v>36603.839999999997</v>
      </c>
      <c r="V740" s="329">
        <f t="shared" si="272"/>
        <v>73207.679999999993</v>
      </c>
      <c r="W740" s="329">
        <f t="shared" si="278"/>
        <v>75722.87999999999</v>
      </c>
      <c r="X740" s="464"/>
    </row>
    <row r="741" spans="1:24" x14ac:dyDescent="0.25">
      <c r="A741" s="194" t="s">
        <v>1363</v>
      </c>
      <c r="B741" s="122" t="s">
        <v>1364</v>
      </c>
      <c r="C741" s="50" t="s">
        <v>170</v>
      </c>
      <c r="D741" s="51">
        <v>1</v>
      </c>
      <c r="E741" s="40">
        <v>1257.5999999999999</v>
      </c>
      <c r="F741" s="35">
        <f t="shared" si="273"/>
        <v>1257.5999999999999</v>
      </c>
      <c r="G741" s="40">
        <v>28289.35</v>
      </c>
      <c r="H741" s="35">
        <f t="shared" si="269"/>
        <v>28289.35</v>
      </c>
      <c r="I741" s="35">
        <f t="shared" si="274"/>
        <v>29546.949999999997</v>
      </c>
      <c r="J741" s="441"/>
      <c r="K741" s="334"/>
      <c r="L741" s="328">
        <v>1257.5999999999999</v>
      </c>
      <c r="M741" s="329">
        <f t="shared" si="275"/>
        <v>0</v>
      </c>
      <c r="N741" s="328">
        <v>28289.35</v>
      </c>
      <c r="O741" s="329">
        <f t="shared" si="270"/>
        <v>0</v>
      </c>
      <c r="P741" s="329">
        <f t="shared" si="276"/>
        <v>0</v>
      </c>
      <c r="Q741" s="473"/>
      <c r="R741" s="327">
        <f t="shared" si="271"/>
        <v>1</v>
      </c>
      <c r="S741" s="328">
        <v>1257.5999999999999</v>
      </c>
      <c r="T741" s="329">
        <f t="shared" si="277"/>
        <v>1257.5999999999999</v>
      </c>
      <c r="U741" s="328">
        <v>28289.35</v>
      </c>
      <c r="V741" s="329">
        <f t="shared" si="272"/>
        <v>28289.35</v>
      </c>
      <c r="W741" s="329">
        <f t="shared" si="278"/>
        <v>29546.949999999997</v>
      </c>
      <c r="X741" s="464"/>
    </row>
    <row r="742" spans="1:24" x14ac:dyDescent="0.25">
      <c r="A742" s="194" t="s">
        <v>1365</v>
      </c>
      <c r="B742" s="122" t="s">
        <v>1366</v>
      </c>
      <c r="C742" s="118" t="s">
        <v>296</v>
      </c>
      <c r="D742" s="119">
        <v>20</v>
      </c>
      <c r="E742" s="40">
        <v>314.39999999999998</v>
      </c>
      <c r="F742" s="35">
        <f t="shared" si="273"/>
        <v>6288</v>
      </c>
      <c r="G742" s="40">
        <v>1610.14</v>
      </c>
      <c r="H742" s="35">
        <f t="shared" si="269"/>
        <v>32202.800000000003</v>
      </c>
      <c r="I742" s="35">
        <f t="shared" si="274"/>
        <v>38490.800000000003</v>
      </c>
      <c r="J742" s="441"/>
      <c r="K742" s="371">
        <v>5</v>
      </c>
      <c r="L742" s="328">
        <v>314.39999999999998</v>
      </c>
      <c r="M742" s="329">
        <f t="shared" si="275"/>
        <v>1572</v>
      </c>
      <c r="N742" s="328">
        <v>1610.14</v>
      </c>
      <c r="O742" s="329">
        <f t="shared" si="270"/>
        <v>8050.7000000000007</v>
      </c>
      <c r="P742" s="329">
        <f t="shared" si="276"/>
        <v>9622.7000000000007</v>
      </c>
      <c r="Q742" s="473"/>
      <c r="R742" s="327">
        <f t="shared" si="271"/>
        <v>15</v>
      </c>
      <c r="S742" s="328">
        <v>314.39999999999998</v>
      </c>
      <c r="T742" s="329">
        <f t="shared" si="277"/>
        <v>4716</v>
      </c>
      <c r="U742" s="328">
        <v>1610.14</v>
      </c>
      <c r="V742" s="329">
        <f t="shared" si="272"/>
        <v>24152.100000000002</v>
      </c>
      <c r="W742" s="329">
        <f t="shared" si="278"/>
        <v>28868.100000000002</v>
      </c>
      <c r="X742" s="464"/>
    </row>
    <row r="743" spans="1:24" x14ac:dyDescent="0.25">
      <c r="A743" s="194" t="s">
        <v>1367</v>
      </c>
      <c r="B743" s="122" t="s">
        <v>1368</v>
      </c>
      <c r="C743" s="118" t="s">
        <v>296</v>
      </c>
      <c r="D743" s="119">
        <v>90</v>
      </c>
      <c r="E743" s="40">
        <v>314.39999999999998</v>
      </c>
      <c r="F743" s="35">
        <f t="shared" si="273"/>
        <v>28295.999999999996</v>
      </c>
      <c r="G743" s="40">
        <v>403.1</v>
      </c>
      <c r="H743" s="35">
        <f t="shared" si="269"/>
        <v>36279</v>
      </c>
      <c r="I743" s="35">
        <f t="shared" si="274"/>
        <v>64575</v>
      </c>
      <c r="J743" s="441"/>
      <c r="K743" s="371">
        <v>90</v>
      </c>
      <c r="L743" s="328">
        <v>314.39999999999998</v>
      </c>
      <c r="M743" s="329">
        <f t="shared" si="275"/>
        <v>28295.999999999996</v>
      </c>
      <c r="N743" s="328">
        <v>403.1</v>
      </c>
      <c r="O743" s="329">
        <f t="shared" si="270"/>
        <v>36279</v>
      </c>
      <c r="P743" s="329">
        <f t="shared" si="276"/>
        <v>64575</v>
      </c>
      <c r="Q743" s="473"/>
      <c r="R743" s="327">
        <f t="shared" si="271"/>
        <v>0</v>
      </c>
      <c r="S743" s="328">
        <v>314.39999999999998</v>
      </c>
      <c r="T743" s="329">
        <f t="shared" si="277"/>
        <v>0</v>
      </c>
      <c r="U743" s="328">
        <v>403.1</v>
      </c>
      <c r="V743" s="329">
        <f t="shared" si="272"/>
        <v>0</v>
      </c>
      <c r="W743" s="329">
        <f t="shared" si="278"/>
        <v>0</v>
      </c>
      <c r="X743" s="464"/>
    </row>
    <row r="744" spans="1:24" x14ac:dyDescent="0.25">
      <c r="A744" s="194" t="s">
        <v>1369</v>
      </c>
      <c r="B744" s="122" t="s">
        <v>1370</v>
      </c>
      <c r="C744" s="118" t="s">
        <v>296</v>
      </c>
      <c r="D744" s="119">
        <v>1000</v>
      </c>
      <c r="E744" s="40">
        <v>162.44</v>
      </c>
      <c r="F744" s="35">
        <f t="shared" si="273"/>
        <v>162440</v>
      </c>
      <c r="G744" s="40">
        <v>112.48</v>
      </c>
      <c r="H744" s="35">
        <f t="shared" si="269"/>
        <v>112480</v>
      </c>
      <c r="I744" s="35">
        <f t="shared" si="274"/>
        <v>274920</v>
      </c>
      <c r="J744" s="441"/>
      <c r="K744" s="371">
        <v>1000</v>
      </c>
      <c r="L744" s="328">
        <v>162.44</v>
      </c>
      <c r="M744" s="329">
        <f t="shared" si="275"/>
        <v>162440</v>
      </c>
      <c r="N744" s="328">
        <v>112.48</v>
      </c>
      <c r="O744" s="329">
        <f t="shared" si="270"/>
        <v>112480</v>
      </c>
      <c r="P744" s="329">
        <f t="shared" si="276"/>
        <v>274920</v>
      </c>
      <c r="Q744" s="473"/>
      <c r="R744" s="327">
        <f t="shared" si="271"/>
        <v>0</v>
      </c>
      <c r="S744" s="328">
        <v>162.44</v>
      </c>
      <c r="T744" s="329">
        <f t="shared" si="277"/>
        <v>0</v>
      </c>
      <c r="U744" s="328">
        <v>112.48</v>
      </c>
      <c r="V744" s="329">
        <f t="shared" si="272"/>
        <v>0</v>
      </c>
      <c r="W744" s="329">
        <f t="shared" si="278"/>
        <v>0</v>
      </c>
      <c r="X744" s="464"/>
    </row>
    <row r="745" spans="1:24" x14ac:dyDescent="0.25">
      <c r="A745" s="194" t="s">
        <v>1371</v>
      </c>
      <c r="B745" s="117" t="s">
        <v>1372</v>
      </c>
      <c r="C745" s="118" t="s">
        <v>296</v>
      </c>
      <c r="D745" s="119">
        <v>250</v>
      </c>
      <c r="E745" s="40">
        <v>182</v>
      </c>
      <c r="F745" s="35">
        <f t="shared" si="273"/>
        <v>45500</v>
      </c>
      <c r="G745" s="40">
        <v>115.65</v>
      </c>
      <c r="H745" s="35">
        <f t="shared" si="269"/>
        <v>28912.5</v>
      </c>
      <c r="I745" s="35">
        <f t="shared" si="274"/>
        <v>74412.5</v>
      </c>
      <c r="J745" s="441"/>
      <c r="K745" s="371">
        <v>250</v>
      </c>
      <c r="L745" s="328">
        <v>182</v>
      </c>
      <c r="M745" s="329">
        <f t="shared" si="275"/>
        <v>45500</v>
      </c>
      <c r="N745" s="328">
        <v>115.65</v>
      </c>
      <c r="O745" s="329">
        <f t="shared" si="270"/>
        <v>28912.5</v>
      </c>
      <c r="P745" s="329">
        <f t="shared" si="276"/>
        <v>74412.5</v>
      </c>
      <c r="Q745" s="473"/>
      <c r="R745" s="327">
        <f t="shared" si="271"/>
        <v>0</v>
      </c>
      <c r="S745" s="328">
        <v>182</v>
      </c>
      <c r="T745" s="329">
        <f t="shared" si="277"/>
        <v>0</v>
      </c>
      <c r="U745" s="328">
        <v>115.65</v>
      </c>
      <c r="V745" s="329">
        <f t="shared" si="272"/>
        <v>0</v>
      </c>
      <c r="W745" s="329">
        <f t="shared" si="278"/>
        <v>0</v>
      </c>
      <c r="X745" s="464"/>
    </row>
    <row r="746" spans="1:24" x14ac:dyDescent="0.25">
      <c r="A746" s="194" t="s">
        <v>1373</v>
      </c>
      <c r="B746" s="117" t="s">
        <v>1374</v>
      </c>
      <c r="C746" s="118" t="s">
        <v>296</v>
      </c>
      <c r="D746" s="119">
        <v>350</v>
      </c>
      <c r="E746" s="40">
        <v>182</v>
      </c>
      <c r="F746" s="35">
        <f t="shared" si="273"/>
        <v>63700</v>
      </c>
      <c r="G746" s="40">
        <v>426.41</v>
      </c>
      <c r="H746" s="35">
        <f t="shared" si="269"/>
        <v>149243.5</v>
      </c>
      <c r="I746" s="35">
        <f t="shared" si="274"/>
        <v>212943.5</v>
      </c>
      <c r="J746" s="441"/>
      <c r="K746" s="371">
        <v>350</v>
      </c>
      <c r="L746" s="328">
        <v>182</v>
      </c>
      <c r="M746" s="329">
        <f t="shared" si="275"/>
        <v>63700</v>
      </c>
      <c r="N746" s="328">
        <v>426.41</v>
      </c>
      <c r="O746" s="329">
        <f t="shared" si="270"/>
        <v>149243.5</v>
      </c>
      <c r="P746" s="329">
        <f t="shared" si="276"/>
        <v>212943.5</v>
      </c>
      <c r="Q746" s="473"/>
      <c r="R746" s="327">
        <f t="shared" si="271"/>
        <v>0</v>
      </c>
      <c r="S746" s="328">
        <v>182</v>
      </c>
      <c r="T746" s="329">
        <f t="shared" si="277"/>
        <v>0</v>
      </c>
      <c r="U746" s="328">
        <v>426.41</v>
      </c>
      <c r="V746" s="329">
        <f t="shared" si="272"/>
        <v>0</v>
      </c>
      <c r="W746" s="329">
        <f t="shared" si="278"/>
        <v>0</v>
      </c>
      <c r="X746" s="464"/>
    </row>
    <row r="747" spans="1:24" x14ac:dyDescent="0.25">
      <c r="A747" s="194" t="s">
        <v>1375</v>
      </c>
      <c r="B747" s="117" t="s">
        <v>1376</v>
      </c>
      <c r="C747" s="118" t="s">
        <v>296</v>
      </c>
      <c r="D747" s="119">
        <v>1028.4000000000001</v>
      </c>
      <c r="E747" s="40">
        <v>354</v>
      </c>
      <c r="F747" s="35">
        <f t="shared" si="273"/>
        <v>364053.60000000003</v>
      </c>
      <c r="G747" s="40">
        <v>577.65</v>
      </c>
      <c r="H747" s="35">
        <f t="shared" si="269"/>
        <v>594055.26</v>
      </c>
      <c r="I747" s="35">
        <f t="shared" si="274"/>
        <v>958108.8600000001</v>
      </c>
      <c r="J747" s="441"/>
      <c r="K747" s="371">
        <v>1000</v>
      </c>
      <c r="L747" s="328">
        <v>354</v>
      </c>
      <c r="M747" s="329">
        <f t="shared" si="275"/>
        <v>354000</v>
      </c>
      <c r="N747" s="328">
        <v>577.65</v>
      </c>
      <c r="O747" s="329">
        <f t="shared" si="270"/>
        <v>577650</v>
      </c>
      <c r="P747" s="329">
        <f t="shared" si="276"/>
        <v>931650</v>
      </c>
      <c r="Q747" s="473"/>
      <c r="R747" s="327">
        <f t="shared" si="271"/>
        <v>28.400000000000091</v>
      </c>
      <c r="S747" s="328">
        <v>354</v>
      </c>
      <c r="T747" s="329">
        <f t="shared" si="277"/>
        <v>10053.600000000031</v>
      </c>
      <c r="U747" s="328">
        <v>577.65</v>
      </c>
      <c r="V747" s="329">
        <f t="shared" si="272"/>
        <v>16405.260000000053</v>
      </c>
      <c r="W747" s="329">
        <f t="shared" si="278"/>
        <v>26458.860000000084</v>
      </c>
      <c r="X747" s="464"/>
    </row>
    <row r="748" spans="1:24" x14ac:dyDescent="0.25">
      <c r="A748" s="194" t="s">
        <v>1377</v>
      </c>
      <c r="B748" s="117" t="s">
        <v>1378</v>
      </c>
      <c r="C748" s="118" t="s">
        <v>296</v>
      </c>
      <c r="D748" s="119">
        <v>158</v>
      </c>
      <c r="E748" s="40">
        <v>354</v>
      </c>
      <c r="F748" s="35">
        <f t="shared" si="273"/>
        <v>55932</v>
      </c>
      <c r="G748" s="40">
        <v>1067.04</v>
      </c>
      <c r="H748" s="35">
        <f t="shared" si="269"/>
        <v>168592.32</v>
      </c>
      <c r="I748" s="35">
        <f t="shared" si="274"/>
        <v>224524.32</v>
      </c>
      <c r="J748" s="441"/>
      <c r="K748" s="371"/>
      <c r="L748" s="328">
        <v>354</v>
      </c>
      <c r="M748" s="329">
        <f t="shared" si="275"/>
        <v>0</v>
      </c>
      <c r="N748" s="328">
        <v>1067.04</v>
      </c>
      <c r="O748" s="329">
        <f t="shared" si="270"/>
        <v>0</v>
      </c>
      <c r="P748" s="329">
        <f t="shared" si="276"/>
        <v>0</v>
      </c>
      <c r="Q748" s="473"/>
      <c r="R748" s="327">
        <f t="shared" si="271"/>
        <v>158</v>
      </c>
      <c r="S748" s="328">
        <v>354</v>
      </c>
      <c r="T748" s="329">
        <f t="shared" si="277"/>
        <v>55932</v>
      </c>
      <c r="U748" s="328">
        <v>1067.04</v>
      </c>
      <c r="V748" s="329">
        <f t="shared" si="272"/>
        <v>168592.32</v>
      </c>
      <c r="W748" s="329">
        <f t="shared" si="278"/>
        <v>224524.32</v>
      </c>
      <c r="X748" s="464"/>
    </row>
    <row r="749" spans="1:24" x14ac:dyDescent="0.25">
      <c r="A749" s="195" t="s">
        <v>1379</v>
      </c>
      <c r="B749" s="196" t="s">
        <v>1380</v>
      </c>
      <c r="C749" s="197" t="s">
        <v>296</v>
      </c>
      <c r="D749" s="198">
        <v>273.60000000000002</v>
      </c>
      <c r="E749" s="40">
        <v>354</v>
      </c>
      <c r="F749" s="35">
        <f t="shared" si="273"/>
        <v>96854.400000000009</v>
      </c>
      <c r="G749" s="40">
        <v>2099.5100000000002</v>
      </c>
      <c r="H749" s="35">
        <f t="shared" si="269"/>
        <v>574425.9360000001</v>
      </c>
      <c r="I749" s="35">
        <f t="shared" si="274"/>
        <v>671280.33600000013</v>
      </c>
      <c r="J749" s="452"/>
      <c r="K749" s="391">
        <v>240</v>
      </c>
      <c r="L749" s="328">
        <v>354</v>
      </c>
      <c r="M749" s="329">
        <f t="shared" si="275"/>
        <v>84960</v>
      </c>
      <c r="N749" s="328">
        <v>2099.5100000000002</v>
      </c>
      <c r="O749" s="329">
        <f t="shared" si="270"/>
        <v>503882.4</v>
      </c>
      <c r="P749" s="329">
        <f t="shared" si="276"/>
        <v>588842.4</v>
      </c>
      <c r="Q749" s="484"/>
      <c r="R749" s="327">
        <f t="shared" si="271"/>
        <v>33.600000000000023</v>
      </c>
      <c r="S749" s="328">
        <v>354</v>
      </c>
      <c r="T749" s="329">
        <f t="shared" si="277"/>
        <v>11894.400000000009</v>
      </c>
      <c r="U749" s="328">
        <v>2099.5100000000002</v>
      </c>
      <c r="V749" s="329">
        <f t="shared" si="272"/>
        <v>70543.536000000051</v>
      </c>
      <c r="W749" s="329">
        <f t="shared" si="278"/>
        <v>82437.93600000006</v>
      </c>
      <c r="X749" s="464"/>
    </row>
    <row r="750" spans="1:24" x14ac:dyDescent="0.25">
      <c r="A750" s="194" t="s">
        <v>1381</v>
      </c>
      <c r="B750" s="196" t="s">
        <v>1382</v>
      </c>
      <c r="C750" s="197" t="s">
        <v>296</v>
      </c>
      <c r="D750" s="198">
        <v>47.5</v>
      </c>
      <c r="E750" s="40">
        <v>314.40000000000003</v>
      </c>
      <c r="F750" s="35">
        <f t="shared" si="273"/>
        <v>14934.000000000002</v>
      </c>
      <c r="G750" s="40">
        <v>2519.4</v>
      </c>
      <c r="H750" s="35">
        <f t="shared" si="269"/>
        <v>119671.5</v>
      </c>
      <c r="I750" s="35">
        <f t="shared" si="274"/>
        <v>134605.5</v>
      </c>
      <c r="J750" s="452"/>
      <c r="K750" s="391"/>
      <c r="L750" s="328">
        <v>314.40000000000003</v>
      </c>
      <c r="M750" s="329">
        <f t="shared" si="275"/>
        <v>0</v>
      </c>
      <c r="N750" s="328">
        <v>2519.4</v>
      </c>
      <c r="O750" s="329">
        <f t="shared" si="270"/>
        <v>0</v>
      </c>
      <c r="P750" s="329">
        <f t="shared" si="276"/>
        <v>0</v>
      </c>
      <c r="Q750" s="484"/>
      <c r="R750" s="327">
        <f t="shared" si="271"/>
        <v>47.5</v>
      </c>
      <c r="S750" s="328">
        <v>314.40000000000003</v>
      </c>
      <c r="T750" s="329">
        <f t="shared" si="277"/>
        <v>14934.000000000002</v>
      </c>
      <c r="U750" s="328">
        <v>2519.4</v>
      </c>
      <c r="V750" s="329">
        <f t="shared" si="272"/>
        <v>119671.5</v>
      </c>
      <c r="W750" s="329">
        <f t="shared" si="278"/>
        <v>134605.5</v>
      </c>
      <c r="X750" s="464"/>
    </row>
    <row r="751" spans="1:24" x14ac:dyDescent="0.25">
      <c r="A751" s="195" t="s">
        <v>1383</v>
      </c>
      <c r="B751" s="117" t="s">
        <v>293</v>
      </c>
      <c r="C751" s="118" t="s">
        <v>170</v>
      </c>
      <c r="D751" s="119">
        <v>1732</v>
      </c>
      <c r="E751" s="40">
        <v>0</v>
      </c>
      <c r="F751" s="35">
        <f t="shared" si="273"/>
        <v>0</v>
      </c>
      <c r="G751" s="40">
        <v>6.4870000000000001</v>
      </c>
      <c r="H751" s="35">
        <f t="shared" si="269"/>
        <v>11235.484</v>
      </c>
      <c r="I751" s="35">
        <f t="shared" si="274"/>
        <v>11235.484</v>
      </c>
      <c r="J751" s="441"/>
      <c r="K751" s="371"/>
      <c r="L751" s="328">
        <v>0</v>
      </c>
      <c r="M751" s="329">
        <f t="shared" si="275"/>
        <v>0</v>
      </c>
      <c r="N751" s="328">
        <v>6.4870000000000001</v>
      </c>
      <c r="O751" s="329">
        <f t="shared" si="270"/>
        <v>0</v>
      </c>
      <c r="P751" s="329">
        <f t="shared" si="276"/>
        <v>0</v>
      </c>
      <c r="Q751" s="473"/>
      <c r="R751" s="327">
        <f t="shared" si="271"/>
        <v>1732</v>
      </c>
      <c r="S751" s="328">
        <v>0</v>
      </c>
      <c r="T751" s="329">
        <f t="shared" si="277"/>
        <v>0</v>
      </c>
      <c r="U751" s="328">
        <v>6.4870000000000001</v>
      </c>
      <c r="V751" s="329">
        <f t="shared" si="272"/>
        <v>11235.484</v>
      </c>
      <c r="W751" s="329">
        <f t="shared" si="278"/>
        <v>11235.484</v>
      </c>
      <c r="X751" s="464"/>
    </row>
    <row r="752" spans="1:24" x14ac:dyDescent="0.25">
      <c r="A752" s="194" t="s">
        <v>1384</v>
      </c>
      <c r="B752" s="196" t="s">
        <v>1385</v>
      </c>
      <c r="C752" s="118" t="s">
        <v>28</v>
      </c>
      <c r="D752" s="119">
        <v>5</v>
      </c>
      <c r="E752" s="40">
        <v>2620</v>
      </c>
      <c r="F752" s="35">
        <f t="shared" si="273"/>
        <v>13100</v>
      </c>
      <c r="G752" s="40">
        <v>5200</v>
      </c>
      <c r="H752" s="35">
        <f t="shared" si="269"/>
        <v>26000</v>
      </c>
      <c r="I752" s="35">
        <f t="shared" si="274"/>
        <v>39100</v>
      </c>
      <c r="J752" s="441"/>
      <c r="K752" s="371"/>
      <c r="L752" s="328">
        <v>2620</v>
      </c>
      <c r="M752" s="329">
        <f t="shared" si="275"/>
        <v>0</v>
      </c>
      <c r="N752" s="328">
        <v>5200</v>
      </c>
      <c r="O752" s="329">
        <f t="shared" si="270"/>
        <v>0</v>
      </c>
      <c r="P752" s="329">
        <f t="shared" si="276"/>
        <v>0</v>
      </c>
      <c r="Q752" s="473"/>
      <c r="R752" s="327">
        <f t="shared" si="271"/>
        <v>5</v>
      </c>
      <c r="S752" s="328">
        <v>2620</v>
      </c>
      <c r="T752" s="329">
        <f t="shared" si="277"/>
        <v>13100</v>
      </c>
      <c r="U752" s="328">
        <v>5200</v>
      </c>
      <c r="V752" s="329">
        <f t="shared" si="272"/>
        <v>26000</v>
      </c>
      <c r="W752" s="329">
        <f t="shared" si="278"/>
        <v>39100</v>
      </c>
      <c r="X752" s="464"/>
    </row>
    <row r="753" spans="1:24" x14ac:dyDescent="0.25">
      <c r="A753" s="195" t="s">
        <v>1386</v>
      </c>
      <c r="B753" s="196" t="s">
        <v>1387</v>
      </c>
      <c r="C753" s="118" t="s">
        <v>28</v>
      </c>
      <c r="D753" s="119">
        <v>1</v>
      </c>
      <c r="E753" s="40">
        <v>2620</v>
      </c>
      <c r="F753" s="35">
        <f t="shared" si="273"/>
        <v>2620</v>
      </c>
      <c r="G753" s="40">
        <v>8320</v>
      </c>
      <c r="H753" s="35">
        <f t="shared" si="269"/>
        <v>8320</v>
      </c>
      <c r="I753" s="35">
        <f t="shared" si="274"/>
        <v>10940</v>
      </c>
      <c r="J753" s="441"/>
      <c r="K753" s="371"/>
      <c r="L753" s="328">
        <v>2620</v>
      </c>
      <c r="M753" s="329">
        <f t="shared" si="275"/>
        <v>0</v>
      </c>
      <c r="N753" s="328">
        <v>8320</v>
      </c>
      <c r="O753" s="329">
        <f t="shared" si="270"/>
        <v>0</v>
      </c>
      <c r="P753" s="329">
        <f t="shared" si="276"/>
        <v>0</v>
      </c>
      <c r="Q753" s="473"/>
      <c r="R753" s="327">
        <f t="shared" si="271"/>
        <v>1</v>
      </c>
      <c r="S753" s="328">
        <v>2620</v>
      </c>
      <c r="T753" s="329">
        <f t="shared" si="277"/>
        <v>2620</v>
      </c>
      <c r="U753" s="328">
        <v>8320</v>
      </c>
      <c r="V753" s="329">
        <f t="shared" si="272"/>
        <v>8320</v>
      </c>
      <c r="W753" s="329">
        <f t="shared" si="278"/>
        <v>10940</v>
      </c>
      <c r="X753" s="464"/>
    </row>
    <row r="754" spans="1:24" x14ac:dyDescent="0.25">
      <c r="A754" s="194" t="s">
        <v>1388</v>
      </c>
      <c r="B754" s="196" t="s">
        <v>1389</v>
      </c>
      <c r="C754" s="118" t="s">
        <v>296</v>
      </c>
      <c r="D754" s="119">
        <v>17</v>
      </c>
      <c r="E754" s="40">
        <v>314.40000000000003</v>
      </c>
      <c r="F754" s="35">
        <f t="shared" si="273"/>
        <v>5344.8</v>
      </c>
      <c r="G754" s="40">
        <v>1420.1200000000001</v>
      </c>
      <c r="H754" s="35">
        <f t="shared" si="269"/>
        <v>24142.04</v>
      </c>
      <c r="I754" s="35">
        <f t="shared" si="274"/>
        <v>29486.84</v>
      </c>
      <c r="J754" s="441"/>
      <c r="K754" s="371"/>
      <c r="L754" s="328">
        <v>314.40000000000003</v>
      </c>
      <c r="M754" s="329">
        <f t="shared" si="275"/>
        <v>0</v>
      </c>
      <c r="N754" s="328">
        <v>1420.1200000000001</v>
      </c>
      <c r="O754" s="329">
        <f t="shared" si="270"/>
        <v>0</v>
      </c>
      <c r="P754" s="329">
        <f t="shared" si="276"/>
        <v>0</v>
      </c>
      <c r="Q754" s="473"/>
      <c r="R754" s="327">
        <f t="shared" si="271"/>
        <v>17</v>
      </c>
      <c r="S754" s="328">
        <v>314.40000000000003</v>
      </c>
      <c r="T754" s="329">
        <f t="shared" si="277"/>
        <v>5344.8</v>
      </c>
      <c r="U754" s="328">
        <v>1420.1200000000001</v>
      </c>
      <c r="V754" s="329">
        <f t="shared" si="272"/>
        <v>24142.04</v>
      </c>
      <c r="W754" s="329">
        <f t="shared" si="278"/>
        <v>29486.84</v>
      </c>
      <c r="X754" s="464"/>
    </row>
    <row r="755" spans="1:24" x14ac:dyDescent="0.25">
      <c r="A755" s="195" t="s">
        <v>1390</v>
      </c>
      <c r="B755" s="196" t="s">
        <v>1391</v>
      </c>
      <c r="C755" s="118" t="s">
        <v>296</v>
      </c>
      <c r="D755" s="119">
        <v>950</v>
      </c>
      <c r="E755" s="40">
        <v>186.02</v>
      </c>
      <c r="F755" s="35">
        <f t="shared" si="273"/>
        <v>176719</v>
      </c>
      <c r="G755" s="40">
        <v>365.43000000000006</v>
      </c>
      <c r="H755" s="35">
        <f t="shared" si="269"/>
        <v>347158.50000000006</v>
      </c>
      <c r="I755" s="35">
        <f t="shared" si="274"/>
        <v>523877.50000000006</v>
      </c>
      <c r="J755" s="441"/>
      <c r="K755" s="371"/>
      <c r="L755" s="328">
        <v>186.02</v>
      </c>
      <c r="M755" s="329">
        <f t="shared" si="275"/>
        <v>0</v>
      </c>
      <c r="N755" s="328">
        <v>365.43000000000006</v>
      </c>
      <c r="O755" s="329">
        <f t="shared" si="270"/>
        <v>0</v>
      </c>
      <c r="P755" s="329">
        <f t="shared" si="276"/>
        <v>0</v>
      </c>
      <c r="Q755" s="473"/>
      <c r="R755" s="327">
        <f t="shared" si="271"/>
        <v>950</v>
      </c>
      <c r="S755" s="328">
        <v>186.02</v>
      </c>
      <c r="T755" s="329">
        <f t="shared" si="277"/>
        <v>176719</v>
      </c>
      <c r="U755" s="328">
        <v>365.43000000000006</v>
      </c>
      <c r="V755" s="329">
        <f t="shared" si="272"/>
        <v>347158.50000000006</v>
      </c>
      <c r="W755" s="329">
        <f t="shared" si="278"/>
        <v>523877.50000000006</v>
      </c>
      <c r="X755" s="464"/>
    </row>
    <row r="756" spans="1:24" x14ac:dyDescent="0.25">
      <c r="A756" s="194" t="s">
        <v>1392</v>
      </c>
      <c r="B756" s="196" t="s">
        <v>1393</v>
      </c>
      <c r="C756" s="118" t="s">
        <v>296</v>
      </c>
      <c r="D756" s="119">
        <v>180</v>
      </c>
      <c r="E756" s="40">
        <v>162.43476000000001</v>
      </c>
      <c r="F756" s="35">
        <f t="shared" si="273"/>
        <v>29238.256800000003</v>
      </c>
      <c r="G756" s="40">
        <v>322.40519999999998</v>
      </c>
      <c r="H756" s="35">
        <f t="shared" si="269"/>
        <v>58032.935999999994</v>
      </c>
      <c r="I756" s="35">
        <f t="shared" si="274"/>
        <v>87271.19279999999</v>
      </c>
      <c r="J756" s="441"/>
      <c r="K756" s="371"/>
      <c r="L756" s="328">
        <v>162.43476000000001</v>
      </c>
      <c r="M756" s="329">
        <f t="shared" si="275"/>
        <v>0</v>
      </c>
      <c r="N756" s="328">
        <v>322.40519999999998</v>
      </c>
      <c r="O756" s="329">
        <f t="shared" si="270"/>
        <v>0</v>
      </c>
      <c r="P756" s="329">
        <f t="shared" si="276"/>
        <v>0</v>
      </c>
      <c r="Q756" s="473"/>
      <c r="R756" s="327">
        <f t="shared" si="271"/>
        <v>180</v>
      </c>
      <c r="S756" s="328">
        <v>162.43476000000001</v>
      </c>
      <c r="T756" s="329">
        <f t="shared" si="277"/>
        <v>29238.256800000003</v>
      </c>
      <c r="U756" s="328">
        <v>322.40519999999998</v>
      </c>
      <c r="V756" s="329">
        <f t="shared" si="272"/>
        <v>58032.935999999994</v>
      </c>
      <c r="W756" s="329">
        <f t="shared" si="278"/>
        <v>87271.19279999999</v>
      </c>
      <c r="X756" s="464"/>
    </row>
    <row r="757" spans="1:24" x14ac:dyDescent="0.25">
      <c r="A757" s="195" t="s">
        <v>1394</v>
      </c>
      <c r="B757" s="196" t="s">
        <v>1395</v>
      </c>
      <c r="C757" s="118" t="s">
        <v>296</v>
      </c>
      <c r="D757" s="119">
        <v>9</v>
      </c>
      <c r="E757" s="40">
        <v>314.40000000000003</v>
      </c>
      <c r="F757" s="35">
        <f t="shared" si="273"/>
        <v>2829.6000000000004</v>
      </c>
      <c r="G757" s="40">
        <v>1342.1200000000001</v>
      </c>
      <c r="H757" s="35">
        <f t="shared" si="269"/>
        <v>12079.080000000002</v>
      </c>
      <c r="I757" s="35">
        <f t="shared" si="274"/>
        <v>14908.680000000002</v>
      </c>
      <c r="J757" s="441"/>
      <c r="K757" s="371"/>
      <c r="L757" s="328">
        <v>314.40000000000003</v>
      </c>
      <c r="M757" s="329">
        <f t="shared" si="275"/>
        <v>0</v>
      </c>
      <c r="N757" s="328">
        <v>1342.1200000000001</v>
      </c>
      <c r="O757" s="329">
        <f t="shared" si="270"/>
        <v>0</v>
      </c>
      <c r="P757" s="329">
        <f t="shared" si="276"/>
        <v>0</v>
      </c>
      <c r="Q757" s="473"/>
      <c r="R757" s="327">
        <f t="shared" si="271"/>
        <v>9</v>
      </c>
      <c r="S757" s="328">
        <v>314.40000000000003</v>
      </c>
      <c r="T757" s="329">
        <f t="shared" si="277"/>
        <v>2829.6000000000004</v>
      </c>
      <c r="U757" s="328">
        <v>1342.1200000000001</v>
      </c>
      <c r="V757" s="329">
        <f t="shared" si="272"/>
        <v>12079.080000000002</v>
      </c>
      <c r="W757" s="329">
        <f t="shared" si="278"/>
        <v>14908.680000000002</v>
      </c>
      <c r="X757" s="464"/>
    </row>
    <row r="758" spans="1:24" x14ac:dyDescent="0.25">
      <c r="A758" s="195" t="s">
        <v>1396</v>
      </c>
      <c r="B758" s="196" t="s">
        <v>1397</v>
      </c>
      <c r="C758" s="197" t="s">
        <v>296</v>
      </c>
      <c r="D758" s="119">
        <v>9</v>
      </c>
      <c r="E758" s="40">
        <v>314.40000000000003</v>
      </c>
      <c r="F758" s="35">
        <f t="shared" si="273"/>
        <v>2829.6000000000004</v>
      </c>
      <c r="G758" s="40">
        <v>694.2</v>
      </c>
      <c r="H758" s="35">
        <f t="shared" si="269"/>
        <v>6247.8</v>
      </c>
      <c r="I758" s="35">
        <f t="shared" si="274"/>
        <v>9077.4000000000015</v>
      </c>
      <c r="J758" s="441"/>
      <c r="K758" s="371"/>
      <c r="L758" s="328">
        <v>314.40000000000003</v>
      </c>
      <c r="M758" s="329">
        <f t="shared" si="275"/>
        <v>0</v>
      </c>
      <c r="N758" s="328">
        <v>694.2</v>
      </c>
      <c r="O758" s="329">
        <f t="shared" si="270"/>
        <v>0</v>
      </c>
      <c r="P758" s="329">
        <f t="shared" si="276"/>
        <v>0</v>
      </c>
      <c r="Q758" s="473"/>
      <c r="R758" s="327">
        <f t="shared" si="271"/>
        <v>9</v>
      </c>
      <c r="S758" s="328">
        <v>314.40000000000003</v>
      </c>
      <c r="T758" s="329">
        <f t="shared" si="277"/>
        <v>2829.6000000000004</v>
      </c>
      <c r="U758" s="328">
        <v>694.2</v>
      </c>
      <c r="V758" s="329">
        <f t="shared" si="272"/>
        <v>6247.8</v>
      </c>
      <c r="W758" s="329">
        <f t="shared" si="278"/>
        <v>9077.4000000000015</v>
      </c>
      <c r="X758" s="464"/>
    </row>
    <row r="759" spans="1:24" ht="28.5" x14ac:dyDescent="0.25">
      <c r="A759" s="194" t="s">
        <v>1398</v>
      </c>
      <c r="B759" s="117" t="s">
        <v>1399</v>
      </c>
      <c r="C759" s="118" t="s">
        <v>449</v>
      </c>
      <c r="D759" s="210">
        <v>41</v>
      </c>
      <c r="E759" s="40">
        <v>393</v>
      </c>
      <c r="F759" s="35">
        <f t="shared" si="273"/>
        <v>16113</v>
      </c>
      <c r="G759" s="40">
        <v>416</v>
      </c>
      <c r="H759" s="35">
        <f t="shared" si="269"/>
        <v>17056</v>
      </c>
      <c r="I759" s="35">
        <f t="shared" si="274"/>
        <v>33169</v>
      </c>
      <c r="J759" s="455"/>
      <c r="K759" s="395"/>
      <c r="L759" s="328">
        <v>393</v>
      </c>
      <c r="M759" s="329">
        <f t="shared" si="275"/>
        <v>0</v>
      </c>
      <c r="N759" s="328">
        <v>416</v>
      </c>
      <c r="O759" s="329">
        <f t="shared" si="270"/>
        <v>0</v>
      </c>
      <c r="P759" s="329">
        <f t="shared" si="276"/>
        <v>0</v>
      </c>
      <c r="Q759" s="487"/>
      <c r="R759" s="327">
        <f t="shared" si="271"/>
        <v>41</v>
      </c>
      <c r="S759" s="328">
        <v>393</v>
      </c>
      <c r="T759" s="329">
        <f t="shared" si="277"/>
        <v>16113</v>
      </c>
      <c r="U759" s="328">
        <v>416</v>
      </c>
      <c r="V759" s="329">
        <f t="shared" si="272"/>
        <v>17056</v>
      </c>
      <c r="W759" s="329">
        <f t="shared" si="278"/>
        <v>33169</v>
      </c>
      <c r="X759" s="464"/>
    </row>
    <row r="760" spans="1:24" ht="28.5" x14ac:dyDescent="0.25">
      <c r="A760" s="195" t="s">
        <v>1400</v>
      </c>
      <c r="B760" s="196" t="s">
        <v>1401</v>
      </c>
      <c r="C760" s="197" t="s">
        <v>449</v>
      </c>
      <c r="D760" s="211">
        <v>39.200000000000003</v>
      </c>
      <c r="E760" s="40">
        <v>393</v>
      </c>
      <c r="F760" s="35">
        <f t="shared" si="273"/>
        <v>15405.6</v>
      </c>
      <c r="G760" s="40">
        <v>518.07600000000002</v>
      </c>
      <c r="H760" s="35">
        <f t="shared" si="269"/>
        <v>20308.579200000004</v>
      </c>
      <c r="I760" s="35">
        <f t="shared" si="274"/>
        <v>35714.179200000006</v>
      </c>
      <c r="J760" s="456"/>
      <c r="K760" s="396"/>
      <c r="L760" s="328">
        <v>393</v>
      </c>
      <c r="M760" s="329">
        <f t="shared" si="275"/>
        <v>0</v>
      </c>
      <c r="N760" s="328">
        <v>518.07600000000002</v>
      </c>
      <c r="O760" s="329">
        <f t="shared" si="270"/>
        <v>0</v>
      </c>
      <c r="P760" s="329">
        <f t="shared" si="276"/>
        <v>0</v>
      </c>
      <c r="Q760" s="488"/>
      <c r="R760" s="327">
        <f t="shared" si="271"/>
        <v>39.200000000000003</v>
      </c>
      <c r="S760" s="328">
        <v>393</v>
      </c>
      <c r="T760" s="329">
        <f t="shared" si="277"/>
        <v>15405.6</v>
      </c>
      <c r="U760" s="328">
        <v>518.07600000000002</v>
      </c>
      <c r="V760" s="329">
        <f t="shared" si="272"/>
        <v>20308.579200000004</v>
      </c>
      <c r="W760" s="329">
        <f t="shared" si="278"/>
        <v>35714.179200000006</v>
      </c>
      <c r="X760" s="464"/>
    </row>
    <row r="761" spans="1:24" ht="28.5" x14ac:dyDescent="0.25">
      <c r="A761" s="194" t="s">
        <v>1402</v>
      </c>
      <c r="B761" s="117" t="s">
        <v>1403</v>
      </c>
      <c r="C761" s="118" t="s">
        <v>449</v>
      </c>
      <c r="D761" s="119">
        <v>3.3</v>
      </c>
      <c r="E761" s="40">
        <v>393</v>
      </c>
      <c r="F761" s="35">
        <f t="shared" si="273"/>
        <v>1296.8999999999999</v>
      </c>
      <c r="G761" s="40">
        <v>465.40000000000003</v>
      </c>
      <c r="H761" s="35">
        <f t="shared" si="269"/>
        <v>1535.82</v>
      </c>
      <c r="I761" s="35">
        <f t="shared" si="274"/>
        <v>2832.72</v>
      </c>
      <c r="J761" s="441"/>
      <c r="K761" s="371"/>
      <c r="L761" s="328">
        <v>393</v>
      </c>
      <c r="M761" s="329">
        <f t="shared" si="275"/>
        <v>0</v>
      </c>
      <c r="N761" s="328">
        <v>465.40000000000003</v>
      </c>
      <c r="O761" s="329">
        <f t="shared" si="270"/>
        <v>0</v>
      </c>
      <c r="P761" s="329">
        <f t="shared" si="276"/>
        <v>0</v>
      </c>
      <c r="Q761" s="473"/>
      <c r="R761" s="327">
        <f t="shared" si="271"/>
        <v>3.3</v>
      </c>
      <c r="S761" s="328">
        <v>393</v>
      </c>
      <c r="T761" s="329">
        <f t="shared" si="277"/>
        <v>1296.8999999999999</v>
      </c>
      <c r="U761" s="328">
        <v>465.40000000000003</v>
      </c>
      <c r="V761" s="329">
        <f t="shared" si="272"/>
        <v>1535.82</v>
      </c>
      <c r="W761" s="329">
        <f t="shared" si="278"/>
        <v>2832.72</v>
      </c>
      <c r="X761" s="464"/>
    </row>
    <row r="762" spans="1:24" x14ac:dyDescent="0.25">
      <c r="A762" s="195" t="s">
        <v>1404</v>
      </c>
      <c r="B762" s="117" t="s">
        <v>1405</v>
      </c>
      <c r="C762" s="118" t="s">
        <v>28</v>
      </c>
      <c r="D762" s="119">
        <v>50</v>
      </c>
      <c r="E762" s="40">
        <v>6.5500000000000007</v>
      </c>
      <c r="F762" s="35">
        <f t="shared" si="273"/>
        <v>327.50000000000006</v>
      </c>
      <c r="G762" s="40">
        <v>19.344000000000001</v>
      </c>
      <c r="H762" s="35">
        <f t="shared" si="269"/>
        <v>967.2</v>
      </c>
      <c r="I762" s="35">
        <f t="shared" si="274"/>
        <v>1294.7</v>
      </c>
      <c r="J762" s="441"/>
      <c r="K762" s="371"/>
      <c r="L762" s="328">
        <v>6.5500000000000007</v>
      </c>
      <c r="M762" s="329">
        <f t="shared" si="275"/>
        <v>0</v>
      </c>
      <c r="N762" s="328">
        <v>19.344000000000001</v>
      </c>
      <c r="O762" s="329">
        <f t="shared" si="270"/>
        <v>0</v>
      </c>
      <c r="P762" s="329">
        <f t="shared" si="276"/>
        <v>0</v>
      </c>
      <c r="Q762" s="473"/>
      <c r="R762" s="327">
        <f t="shared" si="271"/>
        <v>50</v>
      </c>
      <c r="S762" s="328">
        <v>6.5500000000000007</v>
      </c>
      <c r="T762" s="329">
        <f t="shared" si="277"/>
        <v>327.50000000000006</v>
      </c>
      <c r="U762" s="328">
        <v>19.344000000000001</v>
      </c>
      <c r="V762" s="329">
        <f t="shared" si="272"/>
        <v>967.2</v>
      </c>
      <c r="W762" s="329">
        <f t="shared" si="278"/>
        <v>1294.7</v>
      </c>
      <c r="X762" s="464"/>
    </row>
    <row r="763" spans="1:24" x14ac:dyDescent="0.25">
      <c r="A763" s="195" t="s">
        <v>1406</v>
      </c>
      <c r="B763" s="196" t="s">
        <v>1407</v>
      </c>
      <c r="C763" s="197" t="s">
        <v>28</v>
      </c>
      <c r="D763" s="198">
        <v>57</v>
      </c>
      <c r="E763" s="40">
        <v>484.70000000000005</v>
      </c>
      <c r="F763" s="35">
        <f t="shared" si="273"/>
        <v>27627.9</v>
      </c>
      <c r="G763" s="40">
        <v>868.82900000000006</v>
      </c>
      <c r="H763" s="35">
        <f t="shared" si="269"/>
        <v>49523.253000000004</v>
      </c>
      <c r="I763" s="35">
        <f t="shared" si="274"/>
        <v>77151.153000000006</v>
      </c>
      <c r="J763" s="452"/>
      <c r="K763" s="391"/>
      <c r="L763" s="328">
        <v>484.70000000000005</v>
      </c>
      <c r="M763" s="329">
        <f t="shared" si="275"/>
        <v>0</v>
      </c>
      <c r="N763" s="328">
        <v>868.82900000000006</v>
      </c>
      <c r="O763" s="329">
        <f t="shared" si="270"/>
        <v>0</v>
      </c>
      <c r="P763" s="329">
        <f t="shared" si="276"/>
        <v>0</v>
      </c>
      <c r="Q763" s="484"/>
      <c r="R763" s="327">
        <f t="shared" si="271"/>
        <v>57</v>
      </c>
      <c r="S763" s="328">
        <v>484.70000000000005</v>
      </c>
      <c r="T763" s="329">
        <f t="shared" si="277"/>
        <v>27627.9</v>
      </c>
      <c r="U763" s="328">
        <v>868.82900000000006</v>
      </c>
      <c r="V763" s="329">
        <f t="shared" si="272"/>
        <v>49523.253000000004</v>
      </c>
      <c r="W763" s="329">
        <f t="shared" si="278"/>
        <v>77151.153000000006</v>
      </c>
      <c r="X763" s="464"/>
    </row>
    <row r="764" spans="1:24" x14ac:dyDescent="0.25">
      <c r="A764" s="194" t="s">
        <v>1408</v>
      </c>
      <c r="B764" s="117" t="s">
        <v>1409</v>
      </c>
      <c r="C764" s="118" t="s">
        <v>28</v>
      </c>
      <c r="D764" s="119">
        <v>4</v>
      </c>
      <c r="E764" s="40">
        <v>484.70000000000005</v>
      </c>
      <c r="F764" s="35">
        <f t="shared" si="273"/>
        <v>1938.8000000000002</v>
      </c>
      <c r="G764" s="40">
        <v>832</v>
      </c>
      <c r="H764" s="35">
        <f t="shared" si="269"/>
        <v>3328</v>
      </c>
      <c r="I764" s="35">
        <f t="shared" si="274"/>
        <v>5266.8</v>
      </c>
      <c r="J764" s="441"/>
      <c r="K764" s="371"/>
      <c r="L764" s="328">
        <v>484.70000000000005</v>
      </c>
      <c r="M764" s="329">
        <f t="shared" si="275"/>
        <v>0</v>
      </c>
      <c r="N764" s="328">
        <v>832</v>
      </c>
      <c r="O764" s="329">
        <f t="shared" si="270"/>
        <v>0</v>
      </c>
      <c r="P764" s="329">
        <f t="shared" si="276"/>
        <v>0</v>
      </c>
      <c r="Q764" s="473"/>
      <c r="R764" s="327">
        <f t="shared" si="271"/>
        <v>4</v>
      </c>
      <c r="S764" s="328">
        <v>484.70000000000005</v>
      </c>
      <c r="T764" s="329">
        <f t="shared" si="277"/>
        <v>1938.8000000000002</v>
      </c>
      <c r="U764" s="328">
        <v>832</v>
      </c>
      <c r="V764" s="329">
        <f t="shared" si="272"/>
        <v>3328</v>
      </c>
      <c r="W764" s="329">
        <f t="shared" si="278"/>
        <v>5266.8</v>
      </c>
      <c r="X764" s="464"/>
    </row>
    <row r="765" spans="1:24" x14ac:dyDescent="0.25">
      <c r="A765" s="195" t="s">
        <v>1410</v>
      </c>
      <c r="B765" s="196" t="s">
        <v>1411</v>
      </c>
      <c r="C765" s="197" t="s">
        <v>28</v>
      </c>
      <c r="D765" s="198">
        <v>69</v>
      </c>
      <c r="E765" s="40">
        <v>65.5</v>
      </c>
      <c r="F765" s="35">
        <f t="shared" si="273"/>
        <v>4519.5</v>
      </c>
      <c r="G765" s="40">
        <v>127.4</v>
      </c>
      <c r="H765" s="35">
        <f t="shared" si="269"/>
        <v>8790.6</v>
      </c>
      <c r="I765" s="35">
        <f t="shared" si="274"/>
        <v>13310.1</v>
      </c>
      <c r="J765" s="452"/>
      <c r="K765" s="391"/>
      <c r="L765" s="328">
        <v>65.5</v>
      </c>
      <c r="M765" s="329">
        <f t="shared" si="275"/>
        <v>0</v>
      </c>
      <c r="N765" s="328">
        <v>127.4</v>
      </c>
      <c r="O765" s="329">
        <f t="shared" si="270"/>
        <v>0</v>
      </c>
      <c r="P765" s="329">
        <f t="shared" si="276"/>
        <v>0</v>
      </c>
      <c r="Q765" s="484"/>
      <c r="R765" s="327">
        <f t="shared" si="271"/>
        <v>69</v>
      </c>
      <c r="S765" s="328">
        <v>65.5</v>
      </c>
      <c r="T765" s="329">
        <f t="shared" si="277"/>
        <v>4519.5</v>
      </c>
      <c r="U765" s="328">
        <v>127.4</v>
      </c>
      <c r="V765" s="329">
        <f t="shared" si="272"/>
        <v>8790.6</v>
      </c>
      <c r="W765" s="329">
        <f t="shared" si="278"/>
        <v>13310.1</v>
      </c>
      <c r="X765" s="464"/>
    </row>
    <row r="766" spans="1:24" x14ac:dyDescent="0.25">
      <c r="A766" s="212" t="s">
        <v>1412</v>
      </c>
      <c r="B766" s="117" t="s">
        <v>1413</v>
      </c>
      <c r="C766" s="118" t="s">
        <v>28</v>
      </c>
      <c r="D766" s="119">
        <v>27</v>
      </c>
      <c r="E766" s="40">
        <v>720.5</v>
      </c>
      <c r="F766" s="35">
        <f t="shared" si="273"/>
        <v>19453.5</v>
      </c>
      <c r="G766" s="40">
        <v>1014</v>
      </c>
      <c r="H766" s="35">
        <f t="shared" si="269"/>
        <v>27378</v>
      </c>
      <c r="I766" s="35">
        <f t="shared" si="274"/>
        <v>46831.5</v>
      </c>
      <c r="J766" s="441"/>
      <c r="K766" s="371"/>
      <c r="L766" s="328">
        <v>720.5</v>
      </c>
      <c r="M766" s="329">
        <f t="shared" si="275"/>
        <v>0</v>
      </c>
      <c r="N766" s="328">
        <v>1014</v>
      </c>
      <c r="O766" s="329">
        <f t="shared" si="270"/>
        <v>0</v>
      </c>
      <c r="P766" s="329">
        <f t="shared" si="276"/>
        <v>0</v>
      </c>
      <c r="Q766" s="473"/>
      <c r="R766" s="327">
        <f t="shared" si="271"/>
        <v>27</v>
      </c>
      <c r="S766" s="328">
        <v>720.5</v>
      </c>
      <c r="T766" s="329">
        <f t="shared" si="277"/>
        <v>19453.5</v>
      </c>
      <c r="U766" s="328">
        <v>1014</v>
      </c>
      <c r="V766" s="329">
        <f t="shared" si="272"/>
        <v>27378</v>
      </c>
      <c r="W766" s="329">
        <f t="shared" si="278"/>
        <v>46831.5</v>
      </c>
      <c r="X766" s="464"/>
    </row>
    <row r="767" spans="1:24" x14ac:dyDescent="0.25">
      <c r="A767" s="195" t="s">
        <v>1414</v>
      </c>
      <c r="B767" s="117" t="s">
        <v>1415</v>
      </c>
      <c r="C767" s="118" t="s">
        <v>28</v>
      </c>
      <c r="D767" s="119">
        <v>820</v>
      </c>
      <c r="E767" s="40">
        <v>6.5500000000000007</v>
      </c>
      <c r="F767" s="35">
        <f t="shared" si="273"/>
        <v>5371.0000000000009</v>
      </c>
      <c r="G767" s="40">
        <v>19.344000000000001</v>
      </c>
      <c r="H767" s="35">
        <f t="shared" si="269"/>
        <v>15862.080000000002</v>
      </c>
      <c r="I767" s="35">
        <f t="shared" si="274"/>
        <v>21233.08</v>
      </c>
      <c r="J767" s="441"/>
      <c r="K767" s="371"/>
      <c r="L767" s="328">
        <v>6.5500000000000007</v>
      </c>
      <c r="M767" s="329">
        <f t="shared" si="275"/>
        <v>0</v>
      </c>
      <c r="N767" s="328">
        <v>19.344000000000001</v>
      </c>
      <c r="O767" s="329">
        <f t="shared" si="270"/>
        <v>0</v>
      </c>
      <c r="P767" s="329">
        <f t="shared" si="276"/>
        <v>0</v>
      </c>
      <c r="Q767" s="473"/>
      <c r="R767" s="327">
        <f t="shared" si="271"/>
        <v>820</v>
      </c>
      <c r="S767" s="328">
        <v>6.5500000000000007</v>
      </c>
      <c r="T767" s="329">
        <f t="shared" si="277"/>
        <v>5371.0000000000009</v>
      </c>
      <c r="U767" s="328">
        <v>19.344000000000001</v>
      </c>
      <c r="V767" s="329">
        <f t="shared" si="272"/>
        <v>15862.080000000002</v>
      </c>
      <c r="W767" s="329">
        <f t="shared" si="278"/>
        <v>21233.08</v>
      </c>
      <c r="X767" s="464"/>
    </row>
    <row r="768" spans="1:24" x14ac:dyDescent="0.25">
      <c r="A768" s="74" t="s">
        <v>1416</v>
      </c>
      <c r="B768" s="75" t="s">
        <v>1417</v>
      </c>
      <c r="C768" s="76"/>
      <c r="D768" s="77"/>
      <c r="E768" s="112"/>
      <c r="F768" s="80">
        <f>SUM(F769:F778)</f>
        <v>270435.38</v>
      </c>
      <c r="G768" s="27"/>
      <c r="H768" s="80">
        <f>SUM(H769:H778)</f>
        <v>642268.26</v>
      </c>
      <c r="I768" s="80">
        <f>SUM(I769:I778)</f>
        <v>912703.64</v>
      </c>
      <c r="J768" s="447"/>
      <c r="K768" s="350"/>
      <c r="L768" s="367"/>
      <c r="M768" s="353">
        <f>SUM(M769:M778)</f>
        <v>27510</v>
      </c>
      <c r="N768" s="370"/>
      <c r="O768" s="353">
        <f>SUM(O769:O778)</f>
        <v>279922</v>
      </c>
      <c r="P768" s="353">
        <f>SUM(P769:P778)</f>
        <v>307432</v>
      </c>
      <c r="Q768" s="479"/>
      <c r="R768" s="327">
        <f t="shared" si="271"/>
        <v>0</v>
      </c>
      <c r="S768" s="367"/>
      <c r="T768" s="353">
        <f>SUM(T769:T778)</f>
        <v>242925.38</v>
      </c>
      <c r="U768" s="370"/>
      <c r="V768" s="353">
        <f>SUM(V769:V778)</f>
        <v>362346.26</v>
      </c>
      <c r="W768" s="353">
        <f>SUM(W769:W778)</f>
        <v>605271.64</v>
      </c>
      <c r="X768" s="464"/>
    </row>
    <row r="769" spans="1:24" x14ac:dyDescent="0.25">
      <c r="A769" s="194" t="s">
        <v>1418</v>
      </c>
      <c r="B769" s="117" t="s">
        <v>1419</v>
      </c>
      <c r="C769" s="118" t="s">
        <v>170</v>
      </c>
      <c r="D769" s="119">
        <v>1</v>
      </c>
      <c r="E769" s="40">
        <v>5502</v>
      </c>
      <c r="F769" s="35">
        <f t="shared" ref="F769:F778" si="279">D769*E769</f>
        <v>5502</v>
      </c>
      <c r="G769" s="40">
        <v>87964</v>
      </c>
      <c r="H769" s="35">
        <f t="shared" ref="H769:H778" si="280">D769*G769</f>
        <v>87964</v>
      </c>
      <c r="I769" s="35">
        <f>H769+F769</f>
        <v>93466</v>
      </c>
      <c r="J769" s="441"/>
      <c r="K769" s="371">
        <v>1</v>
      </c>
      <c r="L769" s="328">
        <v>5502</v>
      </c>
      <c r="M769" s="329">
        <f t="shared" ref="M769:M778" si="281">K769*L769</f>
        <v>5502</v>
      </c>
      <c r="N769" s="328">
        <v>87964</v>
      </c>
      <c r="O769" s="329">
        <f t="shared" ref="O769:O778" si="282">K769*N769</f>
        <v>87964</v>
      </c>
      <c r="P769" s="329">
        <f>O769+M769</f>
        <v>93466</v>
      </c>
      <c r="Q769" s="473"/>
      <c r="R769" s="327">
        <f t="shared" si="271"/>
        <v>0</v>
      </c>
      <c r="S769" s="328">
        <v>5502</v>
      </c>
      <c r="T769" s="329">
        <f t="shared" ref="T769:T778" si="283">R769*S769</f>
        <v>0</v>
      </c>
      <c r="U769" s="328">
        <v>87964</v>
      </c>
      <c r="V769" s="329">
        <f t="shared" ref="V769:V778" si="284">R769*U769</f>
        <v>0</v>
      </c>
      <c r="W769" s="329">
        <f>V769+T769</f>
        <v>0</v>
      </c>
      <c r="X769" s="464"/>
    </row>
    <row r="770" spans="1:24" ht="28.5" x14ac:dyDescent="0.25">
      <c r="A770" s="194" t="s">
        <v>1420</v>
      </c>
      <c r="B770" s="117" t="s">
        <v>1421</v>
      </c>
      <c r="C770" s="118" t="s">
        <v>296</v>
      </c>
      <c r="D770" s="119">
        <v>70</v>
      </c>
      <c r="E770" s="40">
        <v>314.39999999999998</v>
      </c>
      <c r="F770" s="35">
        <f t="shared" si="279"/>
        <v>22008</v>
      </c>
      <c r="G770" s="40">
        <v>2519.4</v>
      </c>
      <c r="H770" s="35">
        <f t="shared" si="280"/>
        <v>176358</v>
      </c>
      <c r="I770" s="35">
        <f t="shared" ref="I770:I778" si="285">H770+F770</f>
        <v>198366</v>
      </c>
      <c r="J770" s="441"/>
      <c r="K770" s="371">
        <v>70</v>
      </c>
      <c r="L770" s="328">
        <v>314.39999999999998</v>
      </c>
      <c r="M770" s="329">
        <f t="shared" si="281"/>
        <v>22008</v>
      </c>
      <c r="N770" s="328">
        <v>2519.4</v>
      </c>
      <c r="O770" s="329">
        <f t="shared" si="282"/>
        <v>176358</v>
      </c>
      <c r="P770" s="329">
        <f t="shared" ref="P770:P778" si="286">O770+M770</f>
        <v>198366</v>
      </c>
      <c r="Q770" s="473"/>
      <c r="R770" s="327">
        <f t="shared" si="271"/>
        <v>0</v>
      </c>
      <c r="S770" s="328">
        <v>314.39999999999998</v>
      </c>
      <c r="T770" s="329">
        <f t="shared" si="283"/>
        <v>0</v>
      </c>
      <c r="U770" s="328">
        <v>2519.4</v>
      </c>
      <c r="V770" s="329">
        <f t="shared" si="284"/>
        <v>0</v>
      </c>
      <c r="W770" s="329">
        <f t="shared" ref="W770:W778" si="287">V770+T770</f>
        <v>0</v>
      </c>
      <c r="X770" s="464"/>
    </row>
    <row r="771" spans="1:24" ht="28.5" x14ac:dyDescent="0.25">
      <c r="A771" s="194" t="s">
        <v>1422</v>
      </c>
      <c r="B771" s="117" t="s">
        <v>1423</v>
      </c>
      <c r="C771" s="118" t="s">
        <v>296</v>
      </c>
      <c r="D771" s="119">
        <v>124.5</v>
      </c>
      <c r="E771" s="40">
        <v>162.44</v>
      </c>
      <c r="F771" s="35">
        <f t="shared" si="279"/>
        <v>20223.78</v>
      </c>
      <c r="G771" s="40">
        <v>496.6</v>
      </c>
      <c r="H771" s="35">
        <f t="shared" si="280"/>
        <v>61826.700000000004</v>
      </c>
      <c r="I771" s="35">
        <f t="shared" si="285"/>
        <v>82050.48000000001</v>
      </c>
      <c r="J771" s="441"/>
      <c r="K771" s="371"/>
      <c r="L771" s="328">
        <v>162.44</v>
      </c>
      <c r="M771" s="329">
        <f t="shared" si="281"/>
        <v>0</v>
      </c>
      <c r="N771" s="328">
        <v>496.6</v>
      </c>
      <c r="O771" s="329">
        <f t="shared" si="282"/>
        <v>0</v>
      </c>
      <c r="P771" s="329">
        <f t="shared" si="286"/>
        <v>0</v>
      </c>
      <c r="Q771" s="473"/>
      <c r="R771" s="327">
        <f t="shared" si="271"/>
        <v>124.5</v>
      </c>
      <c r="S771" s="328">
        <v>162.44</v>
      </c>
      <c r="T771" s="329">
        <f t="shared" si="283"/>
        <v>20223.78</v>
      </c>
      <c r="U771" s="328">
        <v>496.6</v>
      </c>
      <c r="V771" s="329">
        <f t="shared" si="284"/>
        <v>61826.700000000004</v>
      </c>
      <c r="W771" s="329">
        <f t="shared" si="287"/>
        <v>82050.48000000001</v>
      </c>
      <c r="X771" s="464"/>
    </row>
    <row r="772" spans="1:24" ht="28.5" x14ac:dyDescent="0.25">
      <c r="A772" s="194" t="s">
        <v>1424</v>
      </c>
      <c r="B772" s="117" t="s">
        <v>1425</v>
      </c>
      <c r="C772" s="118" t="s">
        <v>296</v>
      </c>
      <c r="D772" s="119">
        <v>310</v>
      </c>
      <c r="E772" s="40">
        <v>162.44</v>
      </c>
      <c r="F772" s="35">
        <f t="shared" si="279"/>
        <v>50356.4</v>
      </c>
      <c r="G772" s="40">
        <v>434.2</v>
      </c>
      <c r="H772" s="35">
        <f t="shared" si="280"/>
        <v>134602</v>
      </c>
      <c r="I772" s="35">
        <f t="shared" si="285"/>
        <v>184958.4</v>
      </c>
      <c r="J772" s="441"/>
      <c r="K772" s="371"/>
      <c r="L772" s="328">
        <v>162.44</v>
      </c>
      <c r="M772" s="329">
        <f t="shared" si="281"/>
        <v>0</v>
      </c>
      <c r="N772" s="328">
        <v>434.2</v>
      </c>
      <c r="O772" s="329">
        <f t="shared" si="282"/>
        <v>0</v>
      </c>
      <c r="P772" s="329">
        <f t="shared" si="286"/>
        <v>0</v>
      </c>
      <c r="Q772" s="473"/>
      <c r="R772" s="327">
        <f t="shared" si="271"/>
        <v>310</v>
      </c>
      <c r="S772" s="328">
        <v>162.44</v>
      </c>
      <c r="T772" s="329">
        <f t="shared" si="283"/>
        <v>50356.4</v>
      </c>
      <c r="U772" s="328">
        <v>434.2</v>
      </c>
      <c r="V772" s="329">
        <f t="shared" si="284"/>
        <v>134602</v>
      </c>
      <c r="W772" s="329">
        <f t="shared" si="287"/>
        <v>184958.4</v>
      </c>
      <c r="X772" s="464"/>
    </row>
    <row r="773" spans="1:24" x14ac:dyDescent="0.25">
      <c r="A773" s="194" t="s">
        <v>1426</v>
      </c>
      <c r="B773" s="117" t="s">
        <v>1427</v>
      </c>
      <c r="C773" s="118" t="s">
        <v>243</v>
      </c>
      <c r="D773" s="119">
        <v>20</v>
      </c>
      <c r="E773" s="40">
        <v>162.44</v>
      </c>
      <c r="F773" s="35">
        <f t="shared" si="279"/>
        <v>3248.8</v>
      </c>
      <c r="G773" s="40">
        <v>322.40000000000003</v>
      </c>
      <c r="H773" s="35">
        <f t="shared" si="280"/>
        <v>6448.0000000000009</v>
      </c>
      <c r="I773" s="35">
        <f t="shared" si="285"/>
        <v>9696.8000000000011</v>
      </c>
      <c r="J773" s="441"/>
      <c r="K773" s="371"/>
      <c r="L773" s="328">
        <v>162.44</v>
      </c>
      <c r="M773" s="329">
        <f t="shared" si="281"/>
        <v>0</v>
      </c>
      <c r="N773" s="328">
        <v>322.40000000000003</v>
      </c>
      <c r="O773" s="329">
        <f t="shared" si="282"/>
        <v>0</v>
      </c>
      <c r="P773" s="329">
        <f t="shared" si="286"/>
        <v>0</v>
      </c>
      <c r="Q773" s="473"/>
      <c r="R773" s="327">
        <f t="shared" si="271"/>
        <v>20</v>
      </c>
      <c r="S773" s="328">
        <v>162.44</v>
      </c>
      <c r="T773" s="329">
        <f t="shared" si="283"/>
        <v>3248.8</v>
      </c>
      <c r="U773" s="328">
        <v>322.40000000000003</v>
      </c>
      <c r="V773" s="329">
        <f t="shared" si="284"/>
        <v>6448.0000000000009</v>
      </c>
      <c r="W773" s="329">
        <f t="shared" si="287"/>
        <v>9696.8000000000011</v>
      </c>
      <c r="X773" s="464"/>
    </row>
    <row r="774" spans="1:24" x14ac:dyDescent="0.25">
      <c r="A774" s="194" t="s">
        <v>1428</v>
      </c>
      <c r="B774" s="117" t="s">
        <v>648</v>
      </c>
      <c r="C774" s="118" t="s">
        <v>243</v>
      </c>
      <c r="D774" s="119">
        <v>310</v>
      </c>
      <c r="E774" s="40">
        <v>162.44</v>
      </c>
      <c r="F774" s="35">
        <f t="shared" si="279"/>
        <v>50356.4</v>
      </c>
      <c r="G774" s="40">
        <v>120.276</v>
      </c>
      <c r="H774" s="35">
        <f t="shared" si="280"/>
        <v>37285.56</v>
      </c>
      <c r="I774" s="35">
        <f t="shared" si="285"/>
        <v>87641.959999999992</v>
      </c>
      <c r="J774" s="441"/>
      <c r="K774" s="371"/>
      <c r="L774" s="328">
        <v>162.44</v>
      </c>
      <c r="M774" s="329">
        <f t="shared" si="281"/>
        <v>0</v>
      </c>
      <c r="N774" s="328">
        <v>120.276</v>
      </c>
      <c r="O774" s="329">
        <f t="shared" si="282"/>
        <v>0</v>
      </c>
      <c r="P774" s="329">
        <f t="shared" si="286"/>
        <v>0</v>
      </c>
      <c r="Q774" s="473"/>
      <c r="R774" s="327">
        <f t="shared" si="271"/>
        <v>310</v>
      </c>
      <c r="S774" s="328">
        <v>162.44</v>
      </c>
      <c r="T774" s="329">
        <f t="shared" si="283"/>
        <v>50356.4</v>
      </c>
      <c r="U774" s="328">
        <v>120.276</v>
      </c>
      <c r="V774" s="329">
        <f t="shared" si="284"/>
        <v>37285.56</v>
      </c>
      <c r="W774" s="329">
        <f t="shared" si="287"/>
        <v>87641.959999999992</v>
      </c>
      <c r="X774" s="464"/>
    </row>
    <row r="775" spans="1:24" x14ac:dyDescent="0.25">
      <c r="A775" s="194" t="s">
        <v>1429</v>
      </c>
      <c r="B775" s="117" t="s">
        <v>1430</v>
      </c>
      <c r="C775" s="118" t="s">
        <v>243</v>
      </c>
      <c r="D775" s="119">
        <v>600</v>
      </c>
      <c r="E775" s="40">
        <v>52.4</v>
      </c>
      <c r="F775" s="35">
        <f t="shared" si="279"/>
        <v>31440</v>
      </c>
      <c r="G775" s="40">
        <v>130</v>
      </c>
      <c r="H775" s="35">
        <f t="shared" si="280"/>
        <v>78000</v>
      </c>
      <c r="I775" s="35">
        <f t="shared" si="285"/>
        <v>109440</v>
      </c>
      <c r="J775" s="441"/>
      <c r="K775" s="371"/>
      <c r="L775" s="328">
        <v>52.4</v>
      </c>
      <c r="M775" s="329">
        <f t="shared" si="281"/>
        <v>0</v>
      </c>
      <c r="N775" s="328">
        <v>130</v>
      </c>
      <c r="O775" s="329">
        <f t="shared" si="282"/>
        <v>0</v>
      </c>
      <c r="P775" s="329">
        <f t="shared" si="286"/>
        <v>0</v>
      </c>
      <c r="Q775" s="473"/>
      <c r="R775" s="327">
        <f t="shared" si="271"/>
        <v>600</v>
      </c>
      <c r="S775" s="328">
        <v>52.4</v>
      </c>
      <c r="T775" s="329">
        <f t="shared" si="283"/>
        <v>31440</v>
      </c>
      <c r="U775" s="328">
        <v>130</v>
      </c>
      <c r="V775" s="329">
        <f t="shared" si="284"/>
        <v>78000</v>
      </c>
      <c r="W775" s="329">
        <f t="shared" si="287"/>
        <v>109440</v>
      </c>
      <c r="X775" s="464"/>
    </row>
    <row r="776" spans="1:24" x14ac:dyDescent="0.25">
      <c r="A776" s="194" t="s">
        <v>1431</v>
      </c>
      <c r="B776" s="117" t="s">
        <v>348</v>
      </c>
      <c r="C776" s="118" t="s">
        <v>170</v>
      </c>
      <c r="D776" s="119">
        <v>1200</v>
      </c>
      <c r="E776" s="40">
        <v>32.75</v>
      </c>
      <c r="F776" s="35">
        <f t="shared" si="279"/>
        <v>39300</v>
      </c>
      <c r="G776" s="40">
        <v>36.82</v>
      </c>
      <c r="H776" s="35">
        <f t="shared" si="280"/>
        <v>44184</v>
      </c>
      <c r="I776" s="35">
        <f t="shared" si="285"/>
        <v>83484</v>
      </c>
      <c r="J776" s="441"/>
      <c r="K776" s="371"/>
      <c r="L776" s="328">
        <v>32.75</v>
      </c>
      <c r="M776" s="329">
        <f t="shared" si="281"/>
        <v>0</v>
      </c>
      <c r="N776" s="328">
        <v>36.82</v>
      </c>
      <c r="O776" s="329">
        <f t="shared" si="282"/>
        <v>0</v>
      </c>
      <c r="P776" s="329">
        <f t="shared" si="286"/>
        <v>0</v>
      </c>
      <c r="Q776" s="473"/>
      <c r="R776" s="327">
        <f t="shared" si="271"/>
        <v>1200</v>
      </c>
      <c r="S776" s="328">
        <v>32.75</v>
      </c>
      <c r="T776" s="329">
        <f t="shared" si="283"/>
        <v>39300</v>
      </c>
      <c r="U776" s="328">
        <v>36.82</v>
      </c>
      <c r="V776" s="329">
        <f t="shared" si="284"/>
        <v>44184</v>
      </c>
      <c r="W776" s="329">
        <f t="shared" si="287"/>
        <v>83484</v>
      </c>
      <c r="X776" s="464"/>
    </row>
    <row r="777" spans="1:24" ht="14.25" customHeight="1" x14ac:dyDescent="0.25">
      <c r="A777" s="194" t="s">
        <v>1432</v>
      </c>
      <c r="B777" s="117" t="s">
        <v>354</v>
      </c>
      <c r="C777" s="118" t="s">
        <v>196</v>
      </c>
      <c r="D777" s="119">
        <v>1</v>
      </c>
      <c r="E777" s="40">
        <v>0</v>
      </c>
      <c r="F777" s="35">
        <f t="shared" si="279"/>
        <v>0</v>
      </c>
      <c r="G777" s="40">
        <v>15600</v>
      </c>
      <c r="H777" s="35">
        <f t="shared" si="280"/>
        <v>15600</v>
      </c>
      <c r="I777" s="35">
        <f t="shared" si="285"/>
        <v>15600</v>
      </c>
      <c r="J777" s="441"/>
      <c r="K777" s="371">
        <v>1</v>
      </c>
      <c r="L777" s="328">
        <v>0</v>
      </c>
      <c r="M777" s="329">
        <f t="shared" si="281"/>
        <v>0</v>
      </c>
      <c r="N777" s="328">
        <v>15600</v>
      </c>
      <c r="O777" s="329">
        <f t="shared" si="282"/>
        <v>15600</v>
      </c>
      <c r="P777" s="329">
        <f t="shared" si="286"/>
        <v>15600</v>
      </c>
      <c r="Q777" s="473"/>
      <c r="R777" s="327">
        <f t="shared" si="271"/>
        <v>0</v>
      </c>
      <c r="S777" s="328">
        <v>0</v>
      </c>
      <c r="T777" s="329">
        <f t="shared" si="283"/>
        <v>0</v>
      </c>
      <c r="U777" s="328">
        <v>15600</v>
      </c>
      <c r="V777" s="329">
        <f t="shared" si="284"/>
        <v>0</v>
      </c>
      <c r="W777" s="329">
        <f t="shared" si="287"/>
        <v>0</v>
      </c>
      <c r="X777" s="464"/>
    </row>
    <row r="778" spans="1:24" x14ac:dyDescent="0.25">
      <c r="A778" s="194" t="s">
        <v>1433</v>
      </c>
      <c r="B778" s="117" t="s">
        <v>381</v>
      </c>
      <c r="C778" s="118" t="s">
        <v>196</v>
      </c>
      <c r="D778" s="119">
        <v>1</v>
      </c>
      <c r="E778" s="40">
        <v>48000</v>
      </c>
      <c r="F778" s="35">
        <f t="shared" si="279"/>
        <v>48000</v>
      </c>
      <c r="G778" s="40">
        <v>0</v>
      </c>
      <c r="H778" s="35">
        <f t="shared" si="280"/>
        <v>0</v>
      </c>
      <c r="I778" s="35">
        <f t="shared" si="285"/>
        <v>48000</v>
      </c>
      <c r="J778" s="441"/>
      <c r="K778" s="371"/>
      <c r="L778" s="328">
        <v>48000</v>
      </c>
      <c r="M778" s="329">
        <f t="shared" si="281"/>
        <v>0</v>
      </c>
      <c r="N778" s="328">
        <v>0</v>
      </c>
      <c r="O778" s="329">
        <f t="shared" si="282"/>
        <v>0</v>
      </c>
      <c r="P778" s="329">
        <f t="shared" si="286"/>
        <v>0</v>
      </c>
      <c r="Q778" s="473"/>
      <c r="R778" s="327">
        <f t="shared" si="271"/>
        <v>1</v>
      </c>
      <c r="S778" s="328">
        <v>48000</v>
      </c>
      <c r="T778" s="329">
        <f t="shared" si="283"/>
        <v>48000</v>
      </c>
      <c r="U778" s="328">
        <v>0</v>
      </c>
      <c r="V778" s="329">
        <f t="shared" si="284"/>
        <v>0</v>
      </c>
      <c r="W778" s="329">
        <f t="shared" si="287"/>
        <v>48000</v>
      </c>
      <c r="X778" s="464"/>
    </row>
    <row r="779" spans="1:24" x14ac:dyDescent="0.25">
      <c r="A779" s="108" t="s">
        <v>1434</v>
      </c>
      <c r="B779" s="109" t="s">
        <v>1435</v>
      </c>
      <c r="C779" s="110"/>
      <c r="D779" s="111"/>
      <c r="E779" s="112"/>
      <c r="F779" s="28">
        <f>F780+F781+F782+F783</f>
        <v>2633600.52</v>
      </c>
      <c r="G779" s="112"/>
      <c r="H779" s="28">
        <f>H780+H781+H782+H783</f>
        <v>6186996.46</v>
      </c>
      <c r="I779" s="28">
        <f>I780+I781+I782+I783</f>
        <v>8820596.9800000004</v>
      </c>
      <c r="J779" s="450"/>
      <c r="K779" s="366"/>
      <c r="L779" s="367"/>
      <c r="M779" s="368">
        <f>M780+M781+M782+M783</f>
        <v>0</v>
      </c>
      <c r="N779" s="367"/>
      <c r="O779" s="368">
        <f>O780+O781+O782+O783</f>
        <v>0</v>
      </c>
      <c r="P779" s="368">
        <f>P780+P781+P782+P783</f>
        <v>0</v>
      </c>
      <c r="Q779" s="482"/>
      <c r="R779" s="327">
        <f t="shared" si="271"/>
        <v>0</v>
      </c>
      <c r="S779" s="367"/>
      <c r="T779" s="368">
        <f>T780+T781+T782+T783</f>
        <v>2633600.52</v>
      </c>
      <c r="U779" s="367"/>
      <c r="V779" s="368">
        <f>V780+V781+V782+V783</f>
        <v>6186996.46</v>
      </c>
      <c r="W779" s="368">
        <f>W780+W781+W782+W783</f>
        <v>8820596.9800000004</v>
      </c>
      <c r="X779" s="464"/>
    </row>
    <row r="780" spans="1:24" x14ac:dyDescent="0.25">
      <c r="A780" s="208" t="s">
        <v>1436</v>
      </c>
      <c r="B780" s="209" t="s">
        <v>390</v>
      </c>
      <c r="C780" s="202" t="s">
        <v>386</v>
      </c>
      <c r="D780" s="203">
        <v>14</v>
      </c>
      <c r="E780" s="93">
        <v>29532.639999999999</v>
      </c>
      <c r="F780" s="103">
        <f>D780*E780</f>
        <v>413456.95999999996</v>
      </c>
      <c r="G780" s="93">
        <v>262311.77</v>
      </c>
      <c r="H780" s="103">
        <f>D780*G780</f>
        <v>3672364.7800000003</v>
      </c>
      <c r="I780" s="103">
        <f>H780+F780</f>
        <v>4085821.74</v>
      </c>
      <c r="J780" s="441"/>
      <c r="K780" s="393"/>
      <c r="L780" s="358">
        <v>29532.639999999999</v>
      </c>
      <c r="M780" s="362">
        <f>K780*L780</f>
        <v>0</v>
      </c>
      <c r="N780" s="358">
        <v>262311.77</v>
      </c>
      <c r="O780" s="362">
        <f>K780*N780</f>
        <v>0</v>
      </c>
      <c r="P780" s="362">
        <f>O780+M780</f>
        <v>0</v>
      </c>
      <c r="Q780" s="473"/>
      <c r="R780" s="327">
        <f t="shared" si="271"/>
        <v>14</v>
      </c>
      <c r="S780" s="358">
        <v>29532.639999999999</v>
      </c>
      <c r="T780" s="362">
        <f>R780*S780</f>
        <v>413456.95999999996</v>
      </c>
      <c r="U780" s="358">
        <v>262311.77</v>
      </c>
      <c r="V780" s="362">
        <f>R780*U780</f>
        <v>3672364.7800000003</v>
      </c>
      <c r="W780" s="362">
        <f>V780+T780</f>
        <v>4085821.74</v>
      </c>
      <c r="X780" s="464"/>
    </row>
    <row r="781" spans="1:24" x14ac:dyDescent="0.25">
      <c r="A781" s="208" t="s">
        <v>1437</v>
      </c>
      <c r="B781" s="209" t="s">
        <v>408</v>
      </c>
      <c r="C781" s="202" t="s">
        <v>449</v>
      </c>
      <c r="D781" s="203">
        <v>3470</v>
      </c>
      <c r="E781" s="93">
        <v>305</v>
      </c>
      <c r="F781" s="103">
        <f>D781*E781</f>
        <v>1058350</v>
      </c>
      <c r="G781" s="93">
        <v>405</v>
      </c>
      <c r="H781" s="103">
        <f>D781*G781</f>
        <v>1405350</v>
      </c>
      <c r="I781" s="103">
        <f t="shared" ref="I781:I783" si="288">H781+F781</f>
        <v>2463700</v>
      </c>
      <c r="J781" s="441"/>
      <c r="K781" s="393"/>
      <c r="L781" s="358">
        <v>305</v>
      </c>
      <c r="M781" s="362">
        <f>K781*L781</f>
        <v>0</v>
      </c>
      <c r="N781" s="358">
        <v>405</v>
      </c>
      <c r="O781" s="362">
        <f>K781*N781</f>
        <v>0</v>
      </c>
      <c r="P781" s="362">
        <f t="shared" ref="P781:P783" si="289">O781+M781</f>
        <v>0</v>
      </c>
      <c r="Q781" s="473"/>
      <c r="R781" s="327">
        <f t="shared" ref="R781:R844" si="290">D781-K781</f>
        <v>3470</v>
      </c>
      <c r="S781" s="358">
        <v>305</v>
      </c>
      <c r="T781" s="362">
        <f>R781*S781</f>
        <v>1058350</v>
      </c>
      <c r="U781" s="358">
        <v>405</v>
      </c>
      <c r="V781" s="362">
        <f>R781*U781</f>
        <v>1405350</v>
      </c>
      <c r="W781" s="362">
        <f t="shared" ref="W781:W783" si="291">V781+T781</f>
        <v>2463700</v>
      </c>
      <c r="X781" s="464"/>
    </row>
    <row r="782" spans="1:24" x14ac:dyDescent="0.25">
      <c r="A782" s="208" t="s">
        <v>1438</v>
      </c>
      <c r="B782" s="209" t="s">
        <v>429</v>
      </c>
      <c r="C782" s="202" t="s">
        <v>28</v>
      </c>
      <c r="D782" s="203">
        <v>6</v>
      </c>
      <c r="E782" s="93">
        <v>55632.26</v>
      </c>
      <c r="F782" s="103">
        <f>D782*E782</f>
        <v>333793.56</v>
      </c>
      <c r="G782" s="93">
        <v>184880.28</v>
      </c>
      <c r="H782" s="103">
        <f>D782*G782</f>
        <v>1109281.68</v>
      </c>
      <c r="I782" s="103">
        <f t="shared" si="288"/>
        <v>1443075.24</v>
      </c>
      <c r="J782" s="441"/>
      <c r="K782" s="393"/>
      <c r="L782" s="358">
        <v>55632.26</v>
      </c>
      <c r="M782" s="362">
        <f>K782*L782</f>
        <v>0</v>
      </c>
      <c r="N782" s="358">
        <v>184880.28</v>
      </c>
      <c r="O782" s="362">
        <f>K782*N782</f>
        <v>0</v>
      </c>
      <c r="P782" s="362">
        <f t="shared" si="289"/>
        <v>0</v>
      </c>
      <c r="Q782" s="473"/>
      <c r="R782" s="327">
        <f t="shared" si="290"/>
        <v>6</v>
      </c>
      <c r="S782" s="358">
        <v>55632.26</v>
      </c>
      <c r="T782" s="362">
        <f>R782*S782</f>
        <v>333793.56</v>
      </c>
      <c r="U782" s="358">
        <v>184880.28</v>
      </c>
      <c r="V782" s="362">
        <f>R782*U782</f>
        <v>1109281.68</v>
      </c>
      <c r="W782" s="362">
        <f t="shared" si="291"/>
        <v>1443075.24</v>
      </c>
      <c r="X782" s="464"/>
    </row>
    <row r="783" spans="1:24" x14ac:dyDescent="0.25">
      <c r="A783" s="208" t="s">
        <v>1439</v>
      </c>
      <c r="B783" s="209" t="s">
        <v>410</v>
      </c>
      <c r="C783" s="202" t="s">
        <v>386</v>
      </c>
      <c r="D783" s="203">
        <v>1</v>
      </c>
      <c r="E783" s="93">
        <v>828000</v>
      </c>
      <c r="F783" s="103">
        <f>D783*E783</f>
        <v>828000</v>
      </c>
      <c r="G783" s="93">
        <v>0</v>
      </c>
      <c r="H783" s="103">
        <f>D783*G783</f>
        <v>0</v>
      </c>
      <c r="I783" s="103">
        <f t="shared" si="288"/>
        <v>828000</v>
      </c>
      <c r="J783" s="441"/>
      <c r="K783" s="393"/>
      <c r="L783" s="358">
        <v>828000</v>
      </c>
      <c r="M783" s="362">
        <f>K783*L783</f>
        <v>0</v>
      </c>
      <c r="N783" s="358">
        <v>0</v>
      </c>
      <c r="O783" s="362">
        <f>K783*N783</f>
        <v>0</v>
      </c>
      <c r="P783" s="362">
        <f t="shared" si="289"/>
        <v>0</v>
      </c>
      <c r="Q783" s="473"/>
      <c r="R783" s="327">
        <f t="shared" si="290"/>
        <v>1</v>
      </c>
      <c r="S783" s="358">
        <v>828000</v>
      </c>
      <c r="T783" s="362">
        <f>R783*S783</f>
        <v>828000</v>
      </c>
      <c r="U783" s="358">
        <v>0</v>
      </c>
      <c r="V783" s="362">
        <f>R783*U783</f>
        <v>0</v>
      </c>
      <c r="W783" s="362">
        <f t="shared" si="291"/>
        <v>828000</v>
      </c>
      <c r="X783" s="464"/>
    </row>
    <row r="784" spans="1:24" x14ac:dyDescent="0.25">
      <c r="A784" s="213" t="s">
        <v>1440</v>
      </c>
      <c r="B784" s="109" t="s">
        <v>1441</v>
      </c>
      <c r="C784" s="110"/>
      <c r="D784" s="111"/>
      <c r="E784" s="112"/>
      <c r="F784" s="28">
        <f>F785+F786+F787</f>
        <v>672437.88</v>
      </c>
      <c r="G784" s="112"/>
      <c r="H784" s="28">
        <f>H785+H786+H787</f>
        <v>406081.89</v>
      </c>
      <c r="I784" s="28">
        <f>I785+I786+I787</f>
        <v>1078519.77</v>
      </c>
      <c r="J784" s="450"/>
      <c r="K784" s="366"/>
      <c r="L784" s="367"/>
      <c r="M784" s="368">
        <f>M785+M786+M787</f>
        <v>0</v>
      </c>
      <c r="N784" s="367"/>
      <c r="O784" s="368">
        <f>O785+O786+O787</f>
        <v>0</v>
      </c>
      <c r="P784" s="368">
        <f>P785+P786+P787</f>
        <v>0</v>
      </c>
      <c r="Q784" s="482"/>
      <c r="R784" s="327">
        <f t="shared" si="290"/>
        <v>0</v>
      </c>
      <c r="S784" s="367"/>
      <c r="T784" s="368">
        <f>T785+T786+T787</f>
        <v>672437.88</v>
      </c>
      <c r="U784" s="367"/>
      <c r="V784" s="368">
        <f>V785+V786+V787</f>
        <v>406081.89</v>
      </c>
      <c r="W784" s="368">
        <f>W785+W786+W787</f>
        <v>1078519.77</v>
      </c>
      <c r="X784" s="464"/>
    </row>
    <row r="785" spans="1:24" x14ac:dyDescent="0.25">
      <c r="A785" s="208" t="s">
        <v>1442</v>
      </c>
      <c r="B785" s="209" t="s">
        <v>390</v>
      </c>
      <c r="C785" s="202" t="s">
        <v>386</v>
      </c>
      <c r="D785" s="203">
        <v>3</v>
      </c>
      <c r="E785" s="93">
        <v>44520.959999999999</v>
      </c>
      <c r="F785" s="103">
        <f>D785*E785</f>
        <v>133562.88</v>
      </c>
      <c r="G785" s="93">
        <v>127629.13</v>
      </c>
      <c r="H785" s="103">
        <f>D785*G785</f>
        <v>382887.39</v>
      </c>
      <c r="I785" s="103">
        <f>E785*D785+G785*D785</f>
        <v>516450.27</v>
      </c>
      <c r="J785" s="441"/>
      <c r="K785" s="393"/>
      <c r="L785" s="358">
        <v>44520.959999999999</v>
      </c>
      <c r="M785" s="362">
        <f>K785*L785</f>
        <v>0</v>
      </c>
      <c r="N785" s="358">
        <v>127629.13</v>
      </c>
      <c r="O785" s="362">
        <f>K785*N785</f>
        <v>0</v>
      </c>
      <c r="P785" s="362">
        <f>L785*K785+N785*K785</f>
        <v>0</v>
      </c>
      <c r="Q785" s="473"/>
      <c r="R785" s="327">
        <f t="shared" si="290"/>
        <v>3</v>
      </c>
      <c r="S785" s="358">
        <v>44520.959999999999</v>
      </c>
      <c r="T785" s="362">
        <f>R785*S785</f>
        <v>133562.88</v>
      </c>
      <c r="U785" s="358">
        <v>127629.13</v>
      </c>
      <c r="V785" s="362">
        <f>R785*U785</f>
        <v>382887.39</v>
      </c>
      <c r="W785" s="362">
        <f>S785*R785+U785*R785</f>
        <v>516450.27</v>
      </c>
      <c r="X785" s="464"/>
    </row>
    <row r="786" spans="1:24" x14ac:dyDescent="0.25">
      <c r="A786" s="208" t="s">
        <v>1443</v>
      </c>
      <c r="B786" s="209" t="s">
        <v>408</v>
      </c>
      <c r="C786" s="202" t="s">
        <v>449</v>
      </c>
      <c r="D786" s="203">
        <v>50</v>
      </c>
      <c r="E786" s="93">
        <v>323.7</v>
      </c>
      <c r="F786" s="103">
        <f>D786*E786</f>
        <v>16185</v>
      </c>
      <c r="G786" s="93">
        <v>463.89</v>
      </c>
      <c r="H786" s="103">
        <f>D786*G786</f>
        <v>23194.5</v>
      </c>
      <c r="I786" s="103">
        <f>E786*D786+G786*D786</f>
        <v>39379.5</v>
      </c>
      <c r="J786" s="441"/>
      <c r="K786" s="393"/>
      <c r="L786" s="358">
        <v>323.7</v>
      </c>
      <c r="M786" s="362">
        <f>K786*L786</f>
        <v>0</v>
      </c>
      <c r="N786" s="358">
        <v>463.89</v>
      </c>
      <c r="O786" s="362">
        <f>K786*N786</f>
        <v>0</v>
      </c>
      <c r="P786" s="362">
        <f>L786*K786+N786*K786</f>
        <v>0</v>
      </c>
      <c r="Q786" s="473"/>
      <c r="R786" s="327">
        <f t="shared" si="290"/>
        <v>50</v>
      </c>
      <c r="S786" s="358">
        <v>323.7</v>
      </c>
      <c r="T786" s="362">
        <f>R786*S786</f>
        <v>16185</v>
      </c>
      <c r="U786" s="358">
        <v>463.89</v>
      </c>
      <c r="V786" s="362">
        <f>R786*U786</f>
        <v>23194.5</v>
      </c>
      <c r="W786" s="362">
        <f>S786*R786+U786*R786</f>
        <v>39379.5</v>
      </c>
      <c r="X786" s="464"/>
    </row>
    <row r="787" spans="1:24" x14ac:dyDescent="0.25">
      <c r="A787" s="208" t="s">
        <v>1444</v>
      </c>
      <c r="B787" s="209" t="s">
        <v>410</v>
      </c>
      <c r="C787" s="202" t="s">
        <v>386</v>
      </c>
      <c r="D787" s="203">
        <v>1</v>
      </c>
      <c r="E787" s="93">
        <v>522690</v>
      </c>
      <c r="F787" s="103">
        <f>D787*E787</f>
        <v>522690</v>
      </c>
      <c r="G787" s="93">
        <v>0</v>
      </c>
      <c r="H787" s="103">
        <f>D787*G787</f>
        <v>0</v>
      </c>
      <c r="I787" s="103">
        <f>E787*D787+G787*D787</f>
        <v>522690</v>
      </c>
      <c r="J787" s="441"/>
      <c r="K787" s="393"/>
      <c r="L787" s="358">
        <v>522690</v>
      </c>
      <c r="M787" s="362">
        <f>K787*L787</f>
        <v>0</v>
      </c>
      <c r="N787" s="358">
        <v>0</v>
      </c>
      <c r="O787" s="362">
        <f>K787*N787</f>
        <v>0</v>
      </c>
      <c r="P787" s="362">
        <f>L787*K787+N787*K787</f>
        <v>0</v>
      </c>
      <c r="Q787" s="473"/>
      <c r="R787" s="327">
        <f t="shared" si="290"/>
        <v>1</v>
      </c>
      <c r="S787" s="358">
        <v>522690</v>
      </c>
      <c r="T787" s="362">
        <f>R787*S787</f>
        <v>522690</v>
      </c>
      <c r="U787" s="358">
        <v>0</v>
      </c>
      <c r="V787" s="362">
        <f>R787*U787</f>
        <v>0</v>
      </c>
      <c r="W787" s="362">
        <f>S787*R787+U787*R787</f>
        <v>522690</v>
      </c>
      <c r="X787" s="464"/>
    </row>
    <row r="788" spans="1:24" x14ac:dyDescent="0.25">
      <c r="A788" s="214">
        <v>2</v>
      </c>
      <c r="B788" s="21" t="s">
        <v>1445</v>
      </c>
      <c r="C788" s="22"/>
      <c r="D788" s="23"/>
      <c r="E788" s="24"/>
      <c r="F788" s="25"/>
      <c r="G788" s="24"/>
      <c r="H788" s="25"/>
      <c r="I788" s="26"/>
      <c r="J788" s="438"/>
      <c r="K788" s="317"/>
      <c r="L788" s="318"/>
      <c r="M788" s="319"/>
      <c r="N788" s="318"/>
      <c r="O788" s="319"/>
      <c r="P788" s="320"/>
      <c r="Q788" s="470"/>
      <c r="R788" s="327">
        <f t="shared" si="290"/>
        <v>0</v>
      </c>
      <c r="S788" s="318"/>
      <c r="T788" s="319"/>
      <c r="U788" s="318"/>
      <c r="V788" s="319"/>
      <c r="W788" s="320"/>
      <c r="X788" s="464"/>
    </row>
    <row r="789" spans="1:24" x14ac:dyDescent="0.25">
      <c r="A789" s="108" t="s">
        <v>1446</v>
      </c>
      <c r="B789" s="109" t="s">
        <v>1447</v>
      </c>
      <c r="C789" s="110"/>
      <c r="D789" s="111"/>
      <c r="E789" s="112"/>
      <c r="F789" s="28">
        <f>SUM(F790:F802)</f>
        <v>316049</v>
      </c>
      <c r="G789" s="112"/>
      <c r="H789" s="28">
        <f>SUM(H790:H802)</f>
        <v>765964.16599999985</v>
      </c>
      <c r="I789" s="28">
        <f>SUM(I790:I802)</f>
        <v>1082013.1659999997</v>
      </c>
      <c r="J789" s="450"/>
      <c r="K789" s="366"/>
      <c r="L789" s="367"/>
      <c r="M789" s="368">
        <f>SUM(M790:M802)</f>
        <v>257540</v>
      </c>
      <c r="N789" s="367"/>
      <c r="O789" s="368">
        <f>SUM(O790:O802)</f>
        <v>696167.7</v>
      </c>
      <c r="P789" s="368">
        <f>SUM(P790:P802)</f>
        <v>953707.7</v>
      </c>
      <c r="Q789" s="482"/>
      <c r="R789" s="327">
        <f t="shared" si="290"/>
        <v>0</v>
      </c>
      <c r="S789" s="367"/>
      <c r="T789" s="368">
        <f>SUM(T790:T802)</f>
        <v>58509</v>
      </c>
      <c r="U789" s="367"/>
      <c r="V789" s="368">
        <f>SUM(V790:V802)</f>
        <v>69796.466</v>
      </c>
      <c r="W789" s="368">
        <f>SUM(W790:W802)</f>
        <v>128305.466</v>
      </c>
      <c r="X789" s="464"/>
    </row>
    <row r="790" spans="1:24" x14ac:dyDescent="0.25">
      <c r="A790" s="194" t="s">
        <v>1448</v>
      </c>
      <c r="B790" s="117" t="s">
        <v>1449</v>
      </c>
      <c r="C790" s="118" t="s">
        <v>170</v>
      </c>
      <c r="D790" s="119">
        <v>2</v>
      </c>
      <c r="E790" s="40">
        <v>5502</v>
      </c>
      <c r="F790" s="35">
        <f t="shared" ref="F790:F802" si="292">D790*E790</f>
        <v>11004</v>
      </c>
      <c r="G790" s="40">
        <v>32487</v>
      </c>
      <c r="H790" s="35">
        <f t="shared" ref="H790:H802" si="293">D790*G790</f>
        <v>64974</v>
      </c>
      <c r="I790" s="35">
        <f>E790*D790+G790*D790</f>
        <v>75978</v>
      </c>
      <c r="J790" s="441"/>
      <c r="K790" s="371">
        <v>2</v>
      </c>
      <c r="L790" s="328">
        <v>5502</v>
      </c>
      <c r="M790" s="329">
        <f t="shared" ref="M790:M802" si="294">K790*L790</f>
        <v>11004</v>
      </c>
      <c r="N790" s="328">
        <v>32487</v>
      </c>
      <c r="O790" s="329">
        <f t="shared" ref="O790:O802" si="295">K790*N790</f>
        <v>64974</v>
      </c>
      <c r="P790" s="329">
        <f>L790*K790+N790*K790</f>
        <v>75978</v>
      </c>
      <c r="Q790" s="473"/>
      <c r="R790" s="327">
        <f t="shared" si="290"/>
        <v>0</v>
      </c>
      <c r="S790" s="328">
        <v>5502</v>
      </c>
      <c r="T790" s="329">
        <f t="shared" ref="T790:T802" si="296">R790*S790</f>
        <v>0</v>
      </c>
      <c r="U790" s="328">
        <v>32487</v>
      </c>
      <c r="V790" s="329">
        <f t="shared" ref="V790:V802" si="297">R790*U790</f>
        <v>0</v>
      </c>
      <c r="W790" s="329">
        <f>S790*R790+U790*R790</f>
        <v>0</v>
      </c>
      <c r="X790" s="464"/>
    </row>
    <row r="791" spans="1:24" ht="28.5" x14ac:dyDescent="0.25">
      <c r="A791" s="194" t="s">
        <v>1450</v>
      </c>
      <c r="B791" s="117" t="s">
        <v>1451</v>
      </c>
      <c r="C791" s="118" t="s">
        <v>243</v>
      </c>
      <c r="D791" s="119">
        <v>350</v>
      </c>
      <c r="E791" s="40">
        <v>182</v>
      </c>
      <c r="F791" s="35">
        <f t="shared" si="292"/>
        <v>63700</v>
      </c>
      <c r="G791" s="40">
        <v>322.39999999999998</v>
      </c>
      <c r="H791" s="35">
        <f t="shared" si="293"/>
        <v>112839.99999999999</v>
      </c>
      <c r="I791" s="35">
        <f>E791*D791+G791*D791</f>
        <v>176540</v>
      </c>
      <c r="J791" s="441"/>
      <c r="K791" s="371">
        <v>280</v>
      </c>
      <c r="L791" s="328">
        <v>182</v>
      </c>
      <c r="M791" s="329">
        <f t="shared" si="294"/>
        <v>50960</v>
      </c>
      <c r="N791" s="328">
        <v>322.39999999999998</v>
      </c>
      <c r="O791" s="329">
        <f t="shared" si="295"/>
        <v>90272</v>
      </c>
      <c r="P791" s="329">
        <f>L791*K791+N791*K791</f>
        <v>141232</v>
      </c>
      <c r="Q791" s="473"/>
      <c r="R791" s="327">
        <f t="shared" si="290"/>
        <v>70</v>
      </c>
      <c r="S791" s="328">
        <v>182</v>
      </c>
      <c r="T791" s="329">
        <f t="shared" si="296"/>
        <v>12740</v>
      </c>
      <c r="U791" s="328">
        <v>322.39999999999998</v>
      </c>
      <c r="V791" s="329">
        <f t="shared" si="297"/>
        <v>22568</v>
      </c>
      <c r="W791" s="329">
        <f>S791*R791+U791*R791</f>
        <v>35308</v>
      </c>
      <c r="X791" s="464"/>
    </row>
    <row r="792" spans="1:24" ht="28.5" x14ac:dyDescent="0.25">
      <c r="A792" s="194" t="s">
        <v>1452</v>
      </c>
      <c r="B792" s="122" t="s">
        <v>1453</v>
      </c>
      <c r="C792" s="118" t="s">
        <v>296</v>
      </c>
      <c r="D792" s="119">
        <v>250</v>
      </c>
      <c r="E792" s="40">
        <v>182</v>
      </c>
      <c r="F792" s="35">
        <f t="shared" si="292"/>
        <v>45500</v>
      </c>
      <c r="G792" s="40">
        <v>160</v>
      </c>
      <c r="H792" s="35">
        <f t="shared" si="293"/>
        <v>40000</v>
      </c>
      <c r="I792" s="35">
        <f>E792*D792+G792*D792</f>
        <v>85500</v>
      </c>
      <c r="J792" s="441"/>
      <c r="K792" s="371">
        <v>136</v>
      </c>
      <c r="L792" s="328">
        <v>182</v>
      </c>
      <c r="M792" s="329">
        <f t="shared" si="294"/>
        <v>24752</v>
      </c>
      <c r="N792" s="328">
        <v>160</v>
      </c>
      <c r="O792" s="329">
        <f t="shared" si="295"/>
        <v>21760</v>
      </c>
      <c r="P792" s="329">
        <f>L792*K792+N792*K792</f>
        <v>46512</v>
      </c>
      <c r="Q792" s="473"/>
      <c r="R792" s="327">
        <f t="shared" si="290"/>
        <v>114</v>
      </c>
      <c r="S792" s="328">
        <v>182</v>
      </c>
      <c r="T792" s="329">
        <f t="shared" si="296"/>
        <v>20748</v>
      </c>
      <c r="U792" s="328">
        <v>160</v>
      </c>
      <c r="V792" s="329">
        <f t="shared" si="297"/>
        <v>18240</v>
      </c>
      <c r="W792" s="329">
        <f>S792*R792+U792*R792</f>
        <v>38988</v>
      </c>
      <c r="X792" s="464"/>
    </row>
    <row r="793" spans="1:24" ht="28.5" x14ac:dyDescent="0.25">
      <c r="A793" s="194" t="s">
        <v>1454</v>
      </c>
      <c r="B793" s="117" t="s">
        <v>1455</v>
      </c>
      <c r="C793" s="118" t="s">
        <v>170</v>
      </c>
      <c r="D793" s="119">
        <v>23</v>
      </c>
      <c r="E793" s="40">
        <v>4585</v>
      </c>
      <c r="F793" s="35">
        <f t="shared" si="292"/>
        <v>105455</v>
      </c>
      <c r="G793" s="40">
        <v>21362.9</v>
      </c>
      <c r="H793" s="35">
        <f t="shared" si="293"/>
        <v>491346.7</v>
      </c>
      <c r="I793" s="35">
        <f>E793*D793+G793*D793</f>
        <v>596801.69999999995</v>
      </c>
      <c r="J793" s="441"/>
      <c r="K793" s="371">
        <v>23</v>
      </c>
      <c r="L793" s="328">
        <v>4585</v>
      </c>
      <c r="M793" s="329">
        <f t="shared" si="294"/>
        <v>105455</v>
      </c>
      <c r="N793" s="328">
        <v>21362.9</v>
      </c>
      <c r="O793" s="329">
        <f t="shared" si="295"/>
        <v>491346.7</v>
      </c>
      <c r="P793" s="329">
        <f>L793*K793+N793*K793</f>
        <v>596801.69999999995</v>
      </c>
      <c r="Q793" s="473"/>
      <c r="R793" s="327">
        <f t="shared" si="290"/>
        <v>0</v>
      </c>
      <c r="S793" s="328">
        <v>4585</v>
      </c>
      <c r="T793" s="329">
        <f t="shared" si="296"/>
        <v>0</v>
      </c>
      <c r="U793" s="328">
        <v>21362.9</v>
      </c>
      <c r="V793" s="329">
        <f t="shared" si="297"/>
        <v>0</v>
      </c>
      <c r="W793" s="329">
        <f>S793*R793+U793*R793</f>
        <v>0</v>
      </c>
      <c r="X793" s="464"/>
    </row>
    <row r="794" spans="1:24" x14ac:dyDescent="0.25">
      <c r="A794" s="215" t="s">
        <v>1456</v>
      </c>
      <c r="B794" s="122" t="s">
        <v>543</v>
      </c>
      <c r="C794" s="118" t="s">
        <v>170</v>
      </c>
      <c r="D794" s="119">
        <v>500</v>
      </c>
      <c r="E794" s="40">
        <v>13.100000000000001</v>
      </c>
      <c r="F794" s="35">
        <f t="shared" si="292"/>
        <v>6550.0000000000009</v>
      </c>
      <c r="G794" s="40">
        <v>31.72</v>
      </c>
      <c r="H794" s="35">
        <f t="shared" si="293"/>
        <v>15860</v>
      </c>
      <c r="I794" s="35">
        <f>F794+H794</f>
        <v>22410</v>
      </c>
      <c r="J794" s="441"/>
      <c r="K794" s="371"/>
      <c r="L794" s="328">
        <v>13.100000000000001</v>
      </c>
      <c r="M794" s="329">
        <f t="shared" si="294"/>
        <v>0</v>
      </c>
      <c r="N794" s="328">
        <v>31.72</v>
      </c>
      <c r="O794" s="329">
        <f t="shared" si="295"/>
        <v>0</v>
      </c>
      <c r="P794" s="329">
        <f>M794+O794</f>
        <v>0</v>
      </c>
      <c r="Q794" s="473"/>
      <c r="R794" s="327">
        <f t="shared" si="290"/>
        <v>500</v>
      </c>
      <c r="S794" s="328">
        <v>13.100000000000001</v>
      </c>
      <c r="T794" s="329">
        <f t="shared" si="296"/>
        <v>6550.0000000000009</v>
      </c>
      <c r="U794" s="328">
        <v>31.72</v>
      </c>
      <c r="V794" s="329">
        <f t="shared" si="297"/>
        <v>15860</v>
      </c>
      <c r="W794" s="329">
        <f>T794+V794</f>
        <v>22410</v>
      </c>
      <c r="X794" s="464"/>
    </row>
    <row r="795" spans="1:24" x14ac:dyDescent="0.25">
      <c r="A795" s="215" t="s">
        <v>1457</v>
      </c>
      <c r="B795" s="122" t="s">
        <v>620</v>
      </c>
      <c r="C795" s="118" t="s">
        <v>170</v>
      </c>
      <c r="D795" s="119">
        <v>21</v>
      </c>
      <c r="E795" s="40">
        <v>262</v>
      </c>
      <c r="F795" s="35">
        <f t="shared" si="292"/>
        <v>5502</v>
      </c>
      <c r="G795" s="40">
        <v>151.346</v>
      </c>
      <c r="H795" s="35">
        <f t="shared" si="293"/>
        <v>3178.2660000000001</v>
      </c>
      <c r="I795" s="35">
        <f>F795+H795</f>
        <v>8680.2659999999996</v>
      </c>
      <c r="J795" s="441"/>
      <c r="K795" s="371"/>
      <c r="L795" s="328">
        <v>262</v>
      </c>
      <c r="M795" s="329">
        <f t="shared" si="294"/>
        <v>0</v>
      </c>
      <c r="N795" s="328">
        <v>151.346</v>
      </c>
      <c r="O795" s="329">
        <f t="shared" si="295"/>
        <v>0</v>
      </c>
      <c r="P795" s="329">
        <f>M795+O795</f>
        <v>0</v>
      </c>
      <c r="Q795" s="473"/>
      <c r="R795" s="327">
        <f t="shared" si="290"/>
        <v>21</v>
      </c>
      <c r="S795" s="328">
        <v>262</v>
      </c>
      <c r="T795" s="329">
        <f t="shared" si="296"/>
        <v>5502</v>
      </c>
      <c r="U795" s="328">
        <v>151.346</v>
      </c>
      <c r="V795" s="329">
        <f t="shared" si="297"/>
        <v>3178.2660000000001</v>
      </c>
      <c r="W795" s="329">
        <f>T795+V795</f>
        <v>8680.2659999999996</v>
      </c>
      <c r="X795" s="464"/>
    </row>
    <row r="796" spans="1:24" x14ac:dyDescent="0.25">
      <c r="A796" s="194" t="s">
        <v>1458</v>
      </c>
      <c r="B796" s="117" t="s">
        <v>1459</v>
      </c>
      <c r="C796" s="118" t="s">
        <v>170</v>
      </c>
      <c r="D796" s="119">
        <v>120</v>
      </c>
      <c r="E796" s="40">
        <v>0</v>
      </c>
      <c r="F796" s="35">
        <f t="shared" si="292"/>
        <v>0</v>
      </c>
      <c r="G796" s="40">
        <v>14.35</v>
      </c>
      <c r="H796" s="35">
        <f t="shared" si="293"/>
        <v>1722</v>
      </c>
      <c r="I796" s="35">
        <f t="shared" ref="I796:I801" si="298">E796*D796+G796*D796</f>
        <v>1722</v>
      </c>
      <c r="J796" s="441"/>
      <c r="K796" s="371">
        <v>120</v>
      </c>
      <c r="L796" s="328">
        <v>0</v>
      </c>
      <c r="M796" s="329">
        <f t="shared" si="294"/>
        <v>0</v>
      </c>
      <c r="N796" s="328">
        <v>14.35</v>
      </c>
      <c r="O796" s="329">
        <f t="shared" si="295"/>
        <v>1722</v>
      </c>
      <c r="P796" s="329">
        <f t="shared" ref="P796:P801" si="299">L796*K796+N796*K796</f>
        <v>1722</v>
      </c>
      <c r="Q796" s="473"/>
      <c r="R796" s="327">
        <f t="shared" si="290"/>
        <v>0</v>
      </c>
      <c r="S796" s="328">
        <v>0</v>
      </c>
      <c r="T796" s="329">
        <f t="shared" si="296"/>
        <v>0</v>
      </c>
      <c r="U796" s="328">
        <v>14.35</v>
      </c>
      <c r="V796" s="329">
        <f t="shared" si="297"/>
        <v>0</v>
      </c>
      <c r="W796" s="329">
        <f t="shared" ref="W796:W801" si="300">S796*R796+U796*R796</f>
        <v>0</v>
      </c>
      <c r="X796" s="464"/>
    </row>
    <row r="797" spans="1:24" x14ac:dyDescent="0.25">
      <c r="A797" s="194" t="s">
        <v>1460</v>
      </c>
      <c r="B797" s="117" t="s">
        <v>1461</v>
      </c>
      <c r="C797" s="118" t="s">
        <v>170</v>
      </c>
      <c r="D797" s="119">
        <v>46</v>
      </c>
      <c r="E797" s="40">
        <v>65.5</v>
      </c>
      <c r="F797" s="35">
        <f t="shared" si="292"/>
        <v>3013</v>
      </c>
      <c r="G797" s="40">
        <v>122.3</v>
      </c>
      <c r="H797" s="35">
        <f t="shared" si="293"/>
        <v>5625.8</v>
      </c>
      <c r="I797" s="35">
        <f t="shared" si="298"/>
        <v>8638.7999999999993</v>
      </c>
      <c r="J797" s="441"/>
      <c r="K797" s="371">
        <v>46</v>
      </c>
      <c r="L797" s="328">
        <v>65.5</v>
      </c>
      <c r="M797" s="329">
        <f t="shared" si="294"/>
        <v>3013</v>
      </c>
      <c r="N797" s="328">
        <v>122.3</v>
      </c>
      <c r="O797" s="329">
        <f t="shared" si="295"/>
        <v>5625.8</v>
      </c>
      <c r="P797" s="329">
        <f t="shared" si="299"/>
        <v>8638.7999999999993</v>
      </c>
      <c r="Q797" s="473"/>
      <c r="R797" s="327">
        <f t="shared" si="290"/>
        <v>0</v>
      </c>
      <c r="S797" s="328">
        <v>65.5</v>
      </c>
      <c r="T797" s="329">
        <f t="shared" si="296"/>
        <v>0</v>
      </c>
      <c r="U797" s="328">
        <v>122.3</v>
      </c>
      <c r="V797" s="329">
        <f t="shared" si="297"/>
        <v>0</v>
      </c>
      <c r="W797" s="329">
        <f t="shared" si="300"/>
        <v>0</v>
      </c>
      <c r="X797" s="464"/>
    </row>
    <row r="798" spans="1:24" x14ac:dyDescent="0.25">
      <c r="A798" s="194" t="s">
        <v>1462</v>
      </c>
      <c r="B798" s="117" t="s">
        <v>1463</v>
      </c>
      <c r="C798" s="118" t="s">
        <v>170</v>
      </c>
      <c r="D798" s="119">
        <v>23</v>
      </c>
      <c r="E798" s="40">
        <v>65.5</v>
      </c>
      <c r="F798" s="35">
        <f t="shared" si="292"/>
        <v>1506.5</v>
      </c>
      <c r="G798" s="40">
        <v>127.4</v>
      </c>
      <c r="H798" s="35">
        <f t="shared" si="293"/>
        <v>2930.2000000000003</v>
      </c>
      <c r="I798" s="35">
        <f t="shared" si="298"/>
        <v>4436.7000000000007</v>
      </c>
      <c r="J798" s="441"/>
      <c r="K798" s="371"/>
      <c r="L798" s="328">
        <v>65.5</v>
      </c>
      <c r="M798" s="329">
        <f t="shared" si="294"/>
        <v>0</v>
      </c>
      <c r="N798" s="328">
        <v>127.4</v>
      </c>
      <c r="O798" s="329">
        <f t="shared" si="295"/>
        <v>0</v>
      </c>
      <c r="P798" s="329">
        <f t="shared" si="299"/>
        <v>0</v>
      </c>
      <c r="Q798" s="473"/>
      <c r="R798" s="327">
        <f t="shared" si="290"/>
        <v>23</v>
      </c>
      <c r="S798" s="328">
        <v>65.5</v>
      </c>
      <c r="T798" s="329">
        <f t="shared" si="296"/>
        <v>1506.5</v>
      </c>
      <c r="U798" s="328">
        <v>127.4</v>
      </c>
      <c r="V798" s="329">
        <f t="shared" si="297"/>
        <v>2930.2000000000003</v>
      </c>
      <c r="W798" s="329">
        <f t="shared" si="300"/>
        <v>4436.7000000000007</v>
      </c>
      <c r="X798" s="464"/>
    </row>
    <row r="799" spans="1:24" x14ac:dyDescent="0.25">
      <c r="A799" s="194" t="s">
        <v>1464</v>
      </c>
      <c r="B799" s="117" t="s">
        <v>1465</v>
      </c>
      <c r="C799" s="118" t="s">
        <v>170</v>
      </c>
      <c r="D799" s="119">
        <v>272</v>
      </c>
      <c r="E799" s="40">
        <v>32.75</v>
      </c>
      <c r="F799" s="35">
        <f t="shared" si="292"/>
        <v>8908</v>
      </c>
      <c r="G799" s="40">
        <v>15.6</v>
      </c>
      <c r="H799" s="35">
        <f t="shared" si="293"/>
        <v>4243.2</v>
      </c>
      <c r="I799" s="35">
        <f t="shared" si="298"/>
        <v>13151.2</v>
      </c>
      <c r="J799" s="441"/>
      <c r="K799" s="371">
        <v>272</v>
      </c>
      <c r="L799" s="328">
        <v>32.75</v>
      </c>
      <c r="M799" s="329">
        <f t="shared" si="294"/>
        <v>8908</v>
      </c>
      <c r="N799" s="328">
        <v>15.6</v>
      </c>
      <c r="O799" s="329">
        <f t="shared" si="295"/>
        <v>4243.2</v>
      </c>
      <c r="P799" s="329">
        <f t="shared" si="299"/>
        <v>13151.2</v>
      </c>
      <c r="Q799" s="473"/>
      <c r="R799" s="327">
        <f t="shared" si="290"/>
        <v>0</v>
      </c>
      <c r="S799" s="328">
        <v>32.75</v>
      </c>
      <c r="T799" s="329">
        <f t="shared" si="296"/>
        <v>0</v>
      </c>
      <c r="U799" s="328">
        <v>15.6</v>
      </c>
      <c r="V799" s="329">
        <f t="shared" si="297"/>
        <v>0</v>
      </c>
      <c r="W799" s="329">
        <f t="shared" si="300"/>
        <v>0</v>
      </c>
      <c r="X799" s="464"/>
    </row>
    <row r="800" spans="1:24" x14ac:dyDescent="0.25">
      <c r="A800" s="194" t="s">
        <v>1466</v>
      </c>
      <c r="B800" s="117" t="s">
        <v>354</v>
      </c>
      <c r="C800" s="118" t="s">
        <v>196</v>
      </c>
      <c r="D800" s="119">
        <v>1</v>
      </c>
      <c r="E800" s="40">
        <v>0</v>
      </c>
      <c r="F800" s="35">
        <f t="shared" si="292"/>
        <v>0</v>
      </c>
      <c r="G800" s="40">
        <v>16224</v>
      </c>
      <c r="H800" s="35">
        <f t="shared" si="293"/>
        <v>16224</v>
      </c>
      <c r="I800" s="35">
        <f t="shared" si="298"/>
        <v>16224</v>
      </c>
      <c r="J800" s="441"/>
      <c r="K800" s="371">
        <v>1</v>
      </c>
      <c r="L800" s="328">
        <v>0</v>
      </c>
      <c r="M800" s="329">
        <f t="shared" si="294"/>
        <v>0</v>
      </c>
      <c r="N800" s="328">
        <v>16224</v>
      </c>
      <c r="O800" s="329">
        <f t="shared" si="295"/>
        <v>16224</v>
      </c>
      <c r="P800" s="329">
        <f t="shared" si="299"/>
        <v>16224</v>
      </c>
      <c r="Q800" s="473"/>
      <c r="R800" s="327">
        <f t="shared" si="290"/>
        <v>0</v>
      </c>
      <c r="S800" s="328">
        <v>0</v>
      </c>
      <c r="T800" s="329">
        <f t="shared" si="296"/>
        <v>0</v>
      </c>
      <c r="U800" s="328">
        <v>16224</v>
      </c>
      <c r="V800" s="329">
        <f t="shared" si="297"/>
        <v>0</v>
      </c>
      <c r="W800" s="329">
        <f t="shared" si="300"/>
        <v>0</v>
      </c>
      <c r="X800" s="464"/>
    </row>
    <row r="801" spans="1:24" x14ac:dyDescent="0.25">
      <c r="A801" s="194" t="s">
        <v>1467</v>
      </c>
      <c r="B801" s="117" t="s">
        <v>381</v>
      </c>
      <c r="C801" s="118" t="s">
        <v>196</v>
      </c>
      <c r="D801" s="119">
        <v>1</v>
      </c>
      <c r="E801" s="40">
        <v>53448</v>
      </c>
      <c r="F801" s="35">
        <f t="shared" si="292"/>
        <v>53448</v>
      </c>
      <c r="G801" s="40">
        <v>0</v>
      </c>
      <c r="H801" s="35">
        <f t="shared" si="293"/>
        <v>0</v>
      </c>
      <c r="I801" s="35">
        <f t="shared" si="298"/>
        <v>53448</v>
      </c>
      <c r="J801" s="441"/>
      <c r="K801" s="371">
        <v>1</v>
      </c>
      <c r="L801" s="328">
        <v>53448</v>
      </c>
      <c r="M801" s="329">
        <f t="shared" si="294"/>
        <v>53448</v>
      </c>
      <c r="N801" s="328">
        <v>0</v>
      </c>
      <c r="O801" s="329">
        <f t="shared" si="295"/>
        <v>0</v>
      </c>
      <c r="P801" s="329">
        <f t="shared" si="299"/>
        <v>53448</v>
      </c>
      <c r="Q801" s="473"/>
      <c r="R801" s="327">
        <f t="shared" si="290"/>
        <v>0</v>
      </c>
      <c r="S801" s="328">
        <v>53448</v>
      </c>
      <c r="T801" s="329">
        <f t="shared" si="296"/>
        <v>0</v>
      </c>
      <c r="U801" s="328">
        <v>0</v>
      </c>
      <c r="V801" s="329">
        <f t="shared" si="297"/>
        <v>0</v>
      </c>
      <c r="W801" s="329">
        <f t="shared" si="300"/>
        <v>0</v>
      </c>
      <c r="X801" s="464"/>
    </row>
    <row r="802" spans="1:24" ht="28.5" x14ac:dyDescent="0.25">
      <c r="A802" s="215" t="s">
        <v>1468</v>
      </c>
      <c r="B802" s="122" t="s">
        <v>674</v>
      </c>
      <c r="C802" s="118" t="s">
        <v>296</v>
      </c>
      <c r="D802" s="119">
        <v>250</v>
      </c>
      <c r="E802" s="40">
        <v>45.85</v>
      </c>
      <c r="F802" s="35">
        <f t="shared" si="292"/>
        <v>11462.5</v>
      </c>
      <c r="G802" s="40">
        <v>28.080000000000002</v>
      </c>
      <c r="H802" s="35">
        <f t="shared" si="293"/>
        <v>7020.0000000000009</v>
      </c>
      <c r="I802" s="35">
        <f>F802+H802</f>
        <v>18482.5</v>
      </c>
      <c r="J802" s="441"/>
      <c r="K802" s="371"/>
      <c r="L802" s="328">
        <v>45.85</v>
      </c>
      <c r="M802" s="329">
        <f t="shared" si="294"/>
        <v>0</v>
      </c>
      <c r="N802" s="328">
        <v>28.080000000000002</v>
      </c>
      <c r="O802" s="329">
        <f t="shared" si="295"/>
        <v>0</v>
      </c>
      <c r="P802" s="329">
        <f>M802+O802</f>
        <v>0</v>
      </c>
      <c r="Q802" s="473"/>
      <c r="R802" s="327">
        <f t="shared" si="290"/>
        <v>250</v>
      </c>
      <c r="S802" s="328">
        <v>45.85</v>
      </c>
      <c r="T802" s="329">
        <f t="shared" si="296"/>
        <v>11462.5</v>
      </c>
      <c r="U802" s="328">
        <v>28.080000000000002</v>
      </c>
      <c r="V802" s="329">
        <f t="shared" si="297"/>
        <v>7020.0000000000009</v>
      </c>
      <c r="W802" s="329">
        <f>T802+V802</f>
        <v>18482.5</v>
      </c>
      <c r="X802" s="464"/>
    </row>
    <row r="803" spans="1:24" x14ac:dyDescent="0.25">
      <c r="A803" s="214">
        <v>3</v>
      </c>
      <c r="B803" s="21" t="s">
        <v>1469</v>
      </c>
      <c r="C803" s="22"/>
      <c r="D803" s="23"/>
      <c r="E803" s="24"/>
      <c r="F803" s="25"/>
      <c r="G803" s="24"/>
      <c r="H803" s="25"/>
      <c r="I803" s="26"/>
      <c r="J803" s="438"/>
      <c r="K803" s="317"/>
      <c r="L803" s="318"/>
      <c r="M803" s="319"/>
      <c r="N803" s="318"/>
      <c r="O803" s="319"/>
      <c r="P803" s="320"/>
      <c r="Q803" s="470"/>
      <c r="R803" s="327">
        <f t="shared" si="290"/>
        <v>0</v>
      </c>
      <c r="S803" s="318"/>
      <c r="T803" s="319"/>
      <c r="U803" s="318"/>
      <c r="V803" s="319"/>
      <c r="W803" s="320"/>
      <c r="X803" s="464"/>
    </row>
    <row r="804" spans="1:24" x14ac:dyDescent="0.25">
      <c r="A804" s="108" t="s">
        <v>1470</v>
      </c>
      <c r="B804" s="109" t="s">
        <v>1471</v>
      </c>
      <c r="C804" s="110"/>
      <c r="D804" s="111"/>
      <c r="E804" s="112"/>
      <c r="F804" s="28">
        <f>F805+F825+F846+F868</f>
        <v>21098569.363199998</v>
      </c>
      <c r="G804" s="112"/>
      <c r="H804" s="28">
        <f>H805+H825+H846+H868</f>
        <v>32901573.342999998</v>
      </c>
      <c r="I804" s="28">
        <f>I805+I825+I846+I868</f>
        <v>54000142.706200004</v>
      </c>
      <c r="J804" s="450"/>
      <c r="K804" s="366"/>
      <c r="L804" s="367"/>
      <c r="M804" s="368">
        <f>M805+M825+M846+M868</f>
        <v>19196092.828000002</v>
      </c>
      <c r="N804" s="367"/>
      <c r="O804" s="368">
        <f>O805+O825+O846+O868</f>
        <v>32645531.873600002</v>
      </c>
      <c r="P804" s="368">
        <f>P805+P825+P846+P868</f>
        <v>51841624.721599996</v>
      </c>
      <c r="Q804" s="482"/>
      <c r="R804" s="327">
        <f t="shared" si="290"/>
        <v>0</v>
      </c>
      <c r="S804" s="367"/>
      <c r="T804" s="368">
        <f>T805+T825+T846+T868</f>
        <v>1902476.5252</v>
      </c>
      <c r="U804" s="367"/>
      <c r="V804" s="368">
        <f>V805+V825+V846+V868</f>
        <v>256041.46940000058</v>
      </c>
      <c r="W804" s="368">
        <f>W805+W825+W846+W868</f>
        <v>2158517.9946000008</v>
      </c>
      <c r="X804" s="464"/>
    </row>
    <row r="805" spans="1:24" x14ac:dyDescent="0.25">
      <c r="A805" s="216" t="s">
        <v>1472</v>
      </c>
      <c r="B805" s="217" t="s">
        <v>1473</v>
      </c>
      <c r="C805" s="218"/>
      <c r="D805" s="219"/>
      <c r="E805" s="222"/>
      <c r="F805" s="221">
        <f>SUM(F806:F824)</f>
        <v>3725239.8856000002</v>
      </c>
      <c r="G805" s="220"/>
      <c r="H805" s="221">
        <f>SUM(H806:H824)</f>
        <v>6467333.347599999</v>
      </c>
      <c r="I805" s="221">
        <f>SUM(I806:I824)</f>
        <v>10192573.233199999</v>
      </c>
      <c r="J805" s="450"/>
      <c r="K805" s="397"/>
      <c r="L805" s="398"/>
      <c r="M805" s="399">
        <f>SUM(M806:M824)</f>
        <v>3280061.3188</v>
      </c>
      <c r="N805" s="400"/>
      <c r="O805" s="399">
        <f>SUM(O806:O824)</f>
        <v>6418155.2985999994</v>
      </c>
      <c r="P805" s="399">
        <f>SUM(P806:P824)</f>
        <v>9698216.6173999999</v>
      </c>
      <c r="Q805" s="482"/>
      <c r="R805" s="327">
        <f t="shared" si="290"/>
        <v>0</v>
      </c>
      <c r="S805" s="398"/>
      <c r="T805" s="399">
        <f>SUM(T806:T824)</f>
        <v>445178.56680000003</v>
      </c>
      <c r="U805" s="400"/>
      <c r="V805" s="399">
        <f>SUM(V806:V824)</f>
        <v>49178.049000000006</v>
      </c>
      <c r="W805" s="399">
        <f>SUM(W806:W824)</f>
        <v>494356.61580000003</v>
      </c>
      <c r="X805" s="464"/>
    </row>
    <row r="806" spans="1:24" x14ac:dyDescent="0.25">
      <c r="A806" s="200" t="s">
        <v>1474</v>
      </c>
      <c r="B806" s="223" t="s">
        <v>1475</v>
      </c>
      <c r="C806" s="224"/>
      <c r="D806" s="225"/>
      <c r="E806" s="226"/>
      <c r="F806" s="94"/>
      <c r="G806" s="94"/>
      <c r="H806" s="94"/>
      <c r="I806" s="94"/>
      <c r="J806" s="440"/>
      <c r="K806" s="401"/>
      <c r="L806" s="402"/>
      <c r="M806" s="359"/>
      <c r="N806" s="359"/>
      <c r="O806" s="359"/>
      <c r="P806" s="359"/>
      <c r="Q806" s="472"/>
      <c r="R806" s="327">
        <f t="shared" si="290"/>
        <v>0</v>
      </c>
      <c r="S806" s="402"/>
      <c r="T806" s="359"/>
      <c r="U806" s="359"/>
      <c r="V806" s="359"/>
      <c r="W806" s="359"/>
      <c r="X806" s="464"/>
    </row>
    <row r="807" spans="1:24" x14ac:dyDescent="0.25">
      <c r="A807" s="208" t="s">
        <v>1476</v>
      </c>
      <c r="B807" s="157" t="s">
        <v>805</v>
      </c>
      <c r="C807" s="158" t="s">
        <v>43</v>
      </c>
      <c r="D807" s="168">
        <v>84.186999999999998</v>
      </c>
      <c r="E807" s="93">
        <v>1590</v>
      </c>
      <c r="F807" s="103">
        <f>D807*E807</f>
        <v>133857.32999999999</v>
      </c>
      <c r="G807" s="93">
        <v>0</v>
      </c>
      <c r="H807" s="103">
        <f>G807*D807</f>
        <v>0</v>
      </c>
      <c r="I807" s="103">
        <f>E807*D807+G807*D807</f>
        <v>133857.32999999999</v>
      </c>
      <c r="J807" s="441"/>
      <c r="K807" s="383">
        <v>84.186999999999998</v>
      </c>
      <c r="L807" s="358">
        <v>1590</v>
      </c>
      <c r="M807" s="362">
        <f>K807*L807</f>
        <v>133857.32999999999</v>
      </c>
      <c r="N807" s="358">
        <v>0</v>
      </c>
      <c r="O807" s="362">
        <f>N807*K807</f>
        <v>0</v>
      </c>
      <c r="P807" s="362">
        <f>L807*K807+N807*K807</f>
        <v>133857.32999999999</v>
      </c>
      <c r="Q807" s="473"/>
      <c r="R807" s="327">
        <f t="shared" si="290"/>
        <v>0</v>
      </c>
      <c r="S807" s="358">
        <v>1590</v>
      </c>
      <c r="T807" s="362">
        <f>R807*S807</f>
        <v>0</v>
      </c>
      <c r="U807" s="358">
        <v>0</v>
      </c>
      <c r="V807" s="362">
        <f>U807*R807</f>
        <v>0</v>
      </c>
      <c r="W807" s="362">
        <f>S807*R807+U807*R807</f>
        <v>0</v>
      </c>
      <c r="X807" s="464"/>
    </row>
    <row r="808" spans="1:24" x14ac:dyDescent="0.25">
      <c r="A808" s="208" t="s">
        <v>1477</v>
      </c>
      <c r="B808" s="156" t="s">
        <v>1478</v>
      </c>
      <c r="C808" s="114" t="s">
        <v>43</v>
      </c>
      <c r="D808" s="115">
        <v>57.27</v>
      </c>
      <c r="E808" s="93">
        <v>19422</v>
      </c>
      <c r="F808" s="103">
        <f>D808*E808</f>
        <v>1112297.9400000002</v>
      </c>
      <c r="G808" s="93">
        <v>0</v>
      </c>
      <c r="H808" s="103">
        <f>G808*D808</f>
        <v>0</v>
      </c>
      <c r="I808" s="103">
        <f>E808*D808+G808*D808</f>
        <v>1112297.9400000002</v>
      </c>
      <c r="J808" s="441"/>
      <c r="K808" s="369">
        <v>57.27</v>
      </c>
      <c r="L808" s="358">
        <v>19422</v>
      </c>
      <c r="M808" s="362">
        <f>K808*L808</f>
        <v>1112297.9400000002</v>
      </c>
      <c r="N808" s="358">
        <v>0</v>
      </c>
      <c r="O808" s="362">
        <f>N808*K808</f>
        <v>0</v>
      </c>
      <c r="P808" s="362">
        <f>L808*K808+N808*K808</f>
        <v>1112297.9400000002</v>
      </c>
      <c r="Q808" s="473"/>
      <c r="R808" s="327">
        <f t="shared" si="290"/>
        <v>0</v>
      </c>
      <c r="S808" s="358">
        <v>19422</v>
      </c>
      <c r="T808" s="362">
        <f>R808*S808</f>
        <v>0</v>
      </c>
      <c r="U808" s="358">
        <v>0</v>
      </c>
      <c r="V808" s="362">
        <f>U808*R808</f>
        <v>0</v>
      </c>
      <c r="W808" s="362">
        <f>S808*R808+U808*R808</f>
        <v>0</v>
      </c>
      <c r="X808" s="464"/>
    </row>
    <row r="809" spans="1:24" ht="28.5" x14ac:dyDescent="0.25">
      <c r="A809" s="208" t="s">
        <v>1479</v>
      </c>
      <c r="B809" s="156" t="s">
        <v>929</v>
      </c>
      <c r="C809" s="114" t="s">
        <v>43</v>
      </c>
      <c r="D809" s="115">
        <v>90.69</v>
      </c>
      <c r="E809" s="107">
        <v>2405</v>
      </c>
      <c r="F809" s="103">
        <f>D809*E809</f>
        <v>218109.44999999998</v>
      </c>
      <c r="G809" s="107">
        <v>0</v>
      </c>
      <c r="H809" s="103">
        <f>G809*D809</f>
        <v>0</v>
      </c>
      <c r="I809" s="94">
        <f>E809*D809+G809*D809</f>
        <v>218109.44999999998</v>
      </c>
      <c r="J809" s="441"/>
      <c r="K809" s="369">
        <v>90.69</v>
      </c>
      <c r="L809" s="365">
        <v>2405</v>
      </c>
      <c r="M809" s="362">
        <f>K809*L809</f>
        <v>218109.44999999998</v>
      </c>
      <c r="N809" s="365">
        <v>0</v>
      </c>
      <c r="O809" s="362">
        <f>N809*K809</f>
        <v>0</v>
      </c>
      <c r="P809" s="359">
        <f>L809*K809+N809*K809</f>
        <v>218109.44999999998</v>
      </c>
      <c r="Q809" s="473"/>
      <c r="R809" s="327">
        <f t="shared" si="290"/>
        <v>0</v>
      </c>
      <c r="S809" s="365">
        <v>2405</v>
      </c>
      <c r="T809" s="362">
        <f>R809*S809</f>
        <v>0</v>
      </c>
      <c r="U809" s="365">
        <v>0</v>
      </c>
      <c r="V809" s="362">
        <f>U809*R809</f>
        <v>0</v>
      </c>
      <c r="W809" s="359">
        <f>S809*R809+U809*R809</f>
        <v>0</v>
      </c>
      <c r="X809" s="464"/>
    </row>
    <row r="810" spans="1:24" x14ac:dyDescent="0.25">
      <c r="A810" s="208" t="s">
        <v>1480</v>
      </c>
      <c r="B810" s="157" t="s">
        <v>809</v>
      </c>
      <c r="C810" s="158" t="s">
        <v>43</v>
      </c>
      <c r="D810" s="119">
        <v>54.41</v>
      </c>
      <c r="E810" s="93">
        <v>1590</v>
      </c>
      <c r="F810" s="103">
        <f>D810*E810</f>
        <v>86511.9</v>
      </c>
      <c r="G810" s="93">
        <v>0</v>
      </c>
      <c r="H810" s="103">
        <f>G810*D810</f>
        <v>0</v>
      </c>
      <c r="I810" s="103">
        <f>E810*D810+G810*D810</f>
        <v>86511.9</v>
      </c>
      <c r="J810" s="441"/>
      <c r="K810" s="383">
        <v>54.41</v>
      </c>
      <c r="L810" s="358">
        <v>1590</v>
      </c>
      <c r="M810" s="362">
        <f>K810*L810</f>
        <v>86511.9</v>
      </c>
      <c r="N810" s="358">
        <v>0</v>
      </c>
      <c r="O810" s="362">
        <f>N810*K810</f>
        <v>0</v>
      </c>
      <c r="P810" s="362">
        <f>L810*K810+N810*K810</f>
        <v>86511.9</v>
      </c>
      <c r="Q810" s="473"/>
      <c r="R810" s="327">
        <v>0</v>
      </c>
      <c r="S810" s="358">
        <v>1590</v>
      </c>
      <c r="T810" s="362">
        <f>R810*S810</f>
        <v>0</v>
      </c>
      <c r="U810" s="358">
        <v>0</v>
      </c>
      <c r="V810" s="362">
        <f>U810*R810</f>
        <v>0</v>
      </c>
      <c r="W810" s="362">
        <f>S810*R810+U810*R810</f>
        <v>0</v>
      </c>
      <c r="X810" s="464"/>
    </row>
    <row r="811" spans="1:24" ht="28.5" x14ac:dyDescent="0.25">
      <c r="A811" s="200" t="s">
        <v>1481</v>
      </c>
      <c r="B811" s="113" t="s">
        <v>1482</v>
      </c>
      <c r="C811" s="114"/>
      <c r="D811" s="119"/>
      <c r="E811" s="93"/>
      <c r="F811" s="87"/>
      <c r="G811" s="93"/>
      <c r="H811" s="87"/>
      <c r="I811" s="103"/>
      <c r="J811" s="441"/>
      <c r="K811" s="369"/>
      <c r="L811" s="358"/>
      <c r="M811" s="356"/>
      <c r="N811" s="358"/>
      <c r="O811" s="356"/>
      <c r="P811" s="362"/>
      <c r="Q811" s="473"/>
      <c r="R811" s="327">
        <f t="shared" si="290"/>
        <v>0</v>
      </c>
      <c r="S811" s="358"/>
      <c r="T811" s="356"/>
      <c r="U811" s="358"/>
      <c r="V811" s="356"/>
      <c r="W811" s="362"/>
      <c r="X811" s="464"/>
    </row>
    <row r="812" spans="1:24" x14ac:dyDescent="0.25">
      <c r="A812" s="208" t="s">
        <v>1483</v>
      </c>
      <c r="B812" s="156" t="s">
        <v>1484</v>
      </c>
      <c r="C812" s="114" t="s">
        <v>43</v>
      </c>
      <c r="D812" s="119">
        <v>98.4</v>
      </c>
      <c r="E812" s="93">
        <v>2513.16</v>
      </c>
      <c r="F812" s="103">
        <f>D812*E812</f>
        <v>247294.94399999999</v>
      </c>
      <c r="G812" s="93">
        <v>6681</v>
      </c>
      <c r="H812" s="103">
        <f>D812*G812</f>
        <v>657410.4</v>
      </c>
      <c r="I812" s="103">
        <f>E812*D812+G812*D812</f>
        <v>904705.34400000004</v>
      </c>
      <c r="J812" s="441"/>
      <c r="K812" s="383">
        <v>98.4</v>
      </c>
      <c r="L812" s="358">
        <v>2513.16</v>
      </c>
      <c r="M812" s="362">
        <f>K812*L812</f>
        <v>247294.94399999999</v>
      </c>
      <c r="N812" s="358">
        <v>6681</v>
      </c>
      <c r="O812" s="362">
        <f>K812*N812</f>
        <v>657410.4</v>
      </c>
      <c r="P812" s="362">
        <f>L812*K812+N812*K812</f>
        <v>904705.34400000004</v>
      </c>
      <c r="Q812" s="473"/>
      <c r="R812" s="327">
        <f t="shared" si="290"/>
        <v>0</v>
      </c>
      <c r="S812" s="358">
        <v>2513.16</v>
      </c>
      <c r="T812" s="362">
        <f>R812*S812</f>
        <v>0</v>
      </c>
      <c r="U812" s="358">
        <v>6681</v>
      </c>
      <c r="V812" s="362">
        <f>R812*U812</f>
        <v>0</v>
      </c>
      <c r="W812" s="362">
        <f>S812*R812+U812*R812</f>
        <v>0</v>
      </c>
      <c r="X812" s="464"/>
    </row>
    <row r="813" spans="1:24" x14ac:dyDescent="0.25">
      <c r="A813" s="208" t="s">
        <v>1485</v>
      </c>
      <c r="B813" s="156" t="s">
        <v>1486</v>
      </c>
      <c r="C813" s="114" t="s">
        <v>43</v>
      </c>
      <c r="D813" s="119">
        <v>25.58</v>
      </c>
      <c r="E813" s="93">
        <v>0</v>
      </c>
      <c r="F813" s="103"/>
      <c r="G813" s="93">
        <v>6681</v>
      </c>
      <c r="H813" s="103">
        <f>D813*G813</f>
        <v>170899.97999999998</v>
      </c>
      <c r="I813" s="103">
        <f>E813*D813+G813*D813</f>
        <v>170899.97999999998</v>
      </c>
      <c r="J813" s="441"/>
      <c r="K813" s="383">
        <v>25.58</v>
      </c>
      <c r="L813" s="358">
        <v>0</v>
      </c>
      <c r="M813" s="362">
        <f>K813*L813</f>
        <v>0</v>
      </c>
      <c r="N813" s="358">
        <v>6681</v>
      </c>
      <c r="O813" s="362">
        <f>K813*N813</f>
        <v>170899.97999999998</v>
      </c>
      <c r="P813" s="362">
        <f>L813*K813+N813*K813</f>
        <v>170899.97999999998</v>
      </c>
      <c r="Q813" s="473"/>
      <c r="R813" s="327">
        <f t="shared" si="290"/>
        <v>0</v>
      </c>
      <c r="S813" s="358">
        <v>0</v>
      </c>
      <c r="T813" s="362">
        <f>R813*S813</f>
        <v>0</v>
      </c>
      <c r="U813" s="358">
        <v>6681</v>
      </c>
      <c r="V813" s="362">
        <f>R813*U813</f>
        <v>0</v>
      </c>
      <c r="W813" s="362">
        <f>S813*R813+U813*R813</f>
        <v>0</v>
      </c>
      <c r="X813" s="464"/>
    </row>
    <row r="814" spans="1:24" x14ac:dyDescent="0.25">
      <c r="A814" s="208" t="s">
        <v>1487</v>
      </c>
      <c r="B814" s="156" t="s">
        <v>1488</v>
      </c>
      <c r="C814" s="114" t="s">
        <v>43</v>
      </c>
      <c r="D814" s="168">
        <v>61.38</v>
      </c>
      <c r="E814" s="93">
        <v>2333.7600000000002</v>
      </c>
      <c r="F814" s="103">
        <f>D814*E814</f>
        <v>143246.18880000003</v>
      </c>
      <c r="G814" s="93">
        <v>2161.5</v>
      </c>
      <c r="H814" s="103">
        <f>D814*G814</f>
        <v>132672.87</v>
      </c>
      <c r="I814" s="103">
        <f>E814*D814+G814*D814</f>
        <v>275919.0588</v>
      </c>
      <c r="J814" s="441"/>
      <c r="K814" s="383">
        <v>60</v>
      </c>
      <c r="L814" s="358">
        <v>2333.7600000000002</v>
      </c>
      <c r="M814" s="362">
        <f>K814*L814</f>
        <v>140025.60000000001</v>
      </c>
      <c r="N814" s="358">
        <v>2161.5</v>
      </c>
      <c r="O814" s="362">
        <f>K814*N814</f>
        <v>129690</v>
      </c>
      <c r="P814" s="362">
        <f>L814*K814+N814*K814</f>
        <v>269715.59999999998</v>
      </c>
      <c r="Q814" s="473"/>
      <c r="R814" s="327">
        <f t="shared" si="290"/>
        <v>1.3800000000000026</v>
      </c>
      <c r="S814" s="358">
        <v>2333.7600000000002</v>
      </c>
      <c r="T814" s="362">
        <f>R814*S814</f>
        <v>3220.5888000000064</v>
      </c>
      <c r="U814" s="358">
        <v>2161.5</v>
      </c>
      <c r="V814" s="362">
        <f>R814*U814</f>
        <v>2982.8700000000053</v>
      </c>
      <c r="W814" s="362">
        <f>S814*R814+U814*R814</f>
        <v>6203.4588000000113</v>
      </c>
      <c r="X814" s="464"/>
    </row>
    <row r="815" spans="1:24" x14ac:dyDescent="0.25">
      <c r="A815" s="208" t="s">
        <v>1489</v>
      </c>
      <c r="B815" s="156" t="s">
        <v>1490</v>
      </c>
      <c r="C815" s="114" t="s">
        <v>43</v>
      </c>
      <c r="D815" s="168">
        <f>D814*0.2</f>
        <v>12.276000000000002</v>
      </c>
      <c r="E815" s="93">
        <v>0</v>
      </c>
      <c r="F815" s="103"/>
      <c r="G815" s="93">
        <v>2161.5</v>
      </c>
      <c r="H815" s="103">
        <f>D815*G815</f>
        <v>26534.574000000004</v>
      </c>
      <c r="I815" s="103">
        <f>E815*D815+G815*D815</f>
        <v>26534.574000000004</v>
      </c>
      <c r="J815" s="441"/>
      <c r="K815" s="383">
        <v>12</v>
      </c>
      <c r="L815" s="358">
        <v>0</v>
      </c>
      <c r="M815" s="362">
        <f>K815*L815</f>
        <v>0</v>
      </c>
      <c r="N815" s="358">
        <v>2161.5</v>
      </c>
      <c r="O815" s="362">
        <f>K815*N815</f>
        <v>25938</v>
      </c>
      <c r="P815" s="362">
        <f>L815*K815+N815*K815</f>
        <v>25938</v>
      </c>
      <c r="Q815" s="473"/>
      <c r="R815" s="327">
        <f t="shared" si="290"/>
        <v>0.27600000000000158</v>
      </c>
      <c r="S815" s="358">
        <v>0</v>
      </c>
      <c r="T815" s="362">
        <f>R815*S815</f>
        <v>0</v>
      </c>
      <c r="U815" s="358">
        <v>2161.5</v>
      </c>
      <c r="V815" s="362">
        <f>R815*U815</f>
        <v>596.57400000000337</v>
      </c>
      <c r="W815" s="362">
        <f>S815*R815+U815*R815</f>
        <v>596.57400000000337</v>
      </c>
      <c r="X815" s="464"/>
    </row>
    <row r="816" spans="1:24" x14ac:dyDescent="0.25">
      <c r="A816" s="208" t="s">
        <v>1491</v>
      </c>
      <c r="B816" s="156" t="s">
        <v>1492</v>
      </c>
      <c r="C816" s="114" t="s">
        <v>296</v>
      </c>
      <c r="D816" s="115">
        <v>83.24</v>
      </c>
      <c r="E816" s="93">
        <v>46.8</v>
      </c>
      <c r="F816" s="103">
        <f>D816*E816</f>
        <v>3895.6319999999996</v>
      </c>
      <c r="G816" s="93">
        <v>450</v>
      </c>
      <c r="H816" s="103">
        <f>D816*G816</f>
        <v>37458</v>
      </c>
      <c r="I816" s="103">
        <f>E816*D816+G816*D816</f>
        <v>41353.631999999998</v>
      </c>
      <c r="J816" s="441"/>
      <c r="K816" s="369">
        <v>82.49</v>
      </c>
      <c r="L816" s="358">
        <v>46.8</v>
      </c>
      <c r="M816" s="362">
        <f>K816*L816</f>
        <v>3860.5319999999997</v>
      </c>
      <c r="N816" s="358">
        <v>450</v>
      </c>
      <c r="O816" s="362">
        <f>K816*N816</f>
        <v>37120.5</v>
      </c>
      <c r="P816" s="362">
        <f>L816*K816+N816*K816</f>
        <v>40981.031999999999</v>
      </c>
      <c r="Q816" s="473"/>
      <c r="R816" s="327">
        <f t="shared" si="290"/>
        <v>0.75</v>
      </c>
      <c r="S816" s="358">
        <v>46.8</v>
      </c>
      <c r="T816" s="362">
        <f>R816*S816</f>
        <v>35.099999999999994</v>
      </c>
      <c r="U816" s="358">
        <v>450</v>
      </c>
      <c r="V816" s="362">
        <f>R816*U816</f>
        <v>337.5</v>
      </c>
      <c r="W816" s="362">
        <f>S816*R816+U816*R816</f>
        <v>372.6</v>
      </c>
      <c r="X816" s="464"/>
    </row>
    <row r="817" spans="1:24" x14ac:dyDescent="0.25">
      <c r="A817" s="200" t="s">
        <v>1493</v>
      </c>
      <c r="B817" s="113" t="s">
        <v>1494</v>
      </c>
      <c r="C817" s="114"/>
      <c r="D817" s="115"/>
      <c r="E817" s="93"/>
      <c r="F817" s="87"/>
      <c r="G817" s="93"/>
      <c r="H817" s="87"/>
      <c r="I817" s="103"/>
      <c r="J817" s="441"/>
      <c r="K817" s="369"/>
      <c r="L817" s="358"/>
      <c r="M817" s="356"/>
      <c r="N817" s="358"/>
      <c r="O817" s="356"/>
      <c r="P817" s="362"/>
      <c r="Q817" s="473"/>
      <c r="R817" s="327">
        <f t="shared" si="290"/>
        <v>0</v>
      </c>
      <c r="S817" s="358"/>
      <c r="T817" s="356"/>
      <c r="U817" s="358"/>
      <c r="V817" s="356"/>
      <c r="W817" s="362"/>
      <c r="X817" s="464"/>
    </row>
    <row r="818" spans="1:24" ht="57" x14ac:dyDescent="0.25">
      <c r="A818" s="208" t="s">
        <v>1495</v>
      </c>
      <c r="B818" s="157" t="s">
        <v>1496</v>
      </c>
      <c r="C818" s="158" t="s">
        <v>296</v>
      </c>
      <c r="D818" s="168">
        <v>83.24</v>
      </c>
      <c r="E818" s="103">
        <v>2475.7199999999998</v>
      </c>
      <c r="F818" s="103">
        <f t="shared" ref="F818:F824" si="301">D818*E818</f>
        <v>206078.93279999998</v>
      </c>
      <c r="G818" s="103">
        <v>60348.14</v>
      </c>
      <c r="H818" s="103">
        <f t="shared" ref="H818:H824" si="302">D818*G818</f>
        <v>5023379.1735999994</v>
      </c>
      <c r="I818" s="103">
        <f t="shared" ref="I818:I824" si="303">E818*D818+G818*D818</f>
        <v>5229458.106399999</v>
      </c>
      <c r="J818" s="441"/>
      <c r="K818" s="383">
        <v>82.49</v>
      </c>
      <c r="L818" s="362">
        <v>2475.7199999999998</v>
      </c>
      <c r="M818" s="362">
        <f t="shared" ref="M818:M824" si="304">K818*L818</f>
        <v>204222.14279999997</v>
      </c>
      <c r="N818" s="362">
        <v>60348.14</v>
      </c>
      <c r="O818" s="362">
        <f t="shared" ref="O818:O824" si="305">K818*N818</f>
        <v>4978118.0685999999</v>
      </c>
      <c r="P818" s="362">
        <f t="shared" ref="P818:P824" si="306">L818*K818+N818*K818</f>
        <v>5182340.2113999994</v>
      </c>
      <c r="Q818" s="473"/>
      <c r="R818" s="327">
        <f t="shared" si="290"/>
        <v>0.75</v>
      </c>
      <c r="S818" s="362">
        <v>2475.7199999999998</v>
      </c>
      <c r="T818" s="362">
        <f t="shared" ref="T818:T824" si="307">R818*S818</f>
        <v>1856.79</v>
      </c>
      <c r="U818" s="362">
        <v>60348.14</v>
      </c>
      <c r="V818" s="362">
        <f t="shared" ref="V818:V824" si="308">R818*U818</f>
        <v>45261.104999999996</v>
      </c>
      <c r="W818" s="362">
        <f t="shared" ref="W818:W824" si="309">S818*R818+U818*R818</f>
        <v>47117.894999999997</v>
      </c>
      <c r="X818" s="464"/>
    </row>
    <row r="819" spans="1:24" x14ac:dyDescent="0.25">
      <c r="A819" s="208" t="s">
        <v>1497</v>
      </c>
      <c r="B819" s="156" t="s">
        <v>1498</v>
      </c>
      <c r="C819" s="114" t="s">
        <v>296</v>
      </c>
      <c r="D819" s="168">
        <v>83.24</v>
      </c>
      <c r="E819" s="93">
        <v>6552</v>
      </c>
      <c r="F819" s="103">
        <f t="shared" si="301"/>
        <v>545388.48</v>
      </c>
      <c r="G819" s="93">
        <v>0</v>
      </c>
      <c r="H819" s="103">
        <f t="shared" si="302"/>
        <v>0</v>
      </c>
      <c r="I819" s="103">
        <f t="shared" si="303"/>
        <v>545388.48</v>
      </c>
      <c r="J819" s="441"/>
      <c r="K819" s="383">
        <v>82.49</v>
      </c>
      <c r="L819" s="358">
        <v>6552</v>
      </c>
      <c r="M819" s="362">
        <f t="shared" si="304"/>
        <v>540474.48</v>
      </c>
      <c r="N819" s="358">
        <v>0</v>
      </c>
      <c r="O819" s="362">
        <f t="shared" si="305"/>
        <v>0</v>
      </c>
      <c r="P819" s="362">
        <f t="shared" si="306"/>
        <v>540474.48</v>
      </c>
      <c r="Q819" s="473"/>
      <c r="R819" s="327">
        <f t="shared" si="290"/>
        <v>0.75</v>
      </c>
      <c r="S819" s="358">
        <v>6552</v>
      </c>
      <c r="T819" s="362">
        <f t="shared" si="307"/>
        <v>4914</v>
      </c>
      <c r="U819" s="358">
        <v>0</v>
      </c>
      <c r="V819" s="362">
        <f t="shared" si="308"/>
        <v>0</v>
      </c>
      <c r="W819" s="362">
        <f t="shared" si="309"/>
        <v>4914</v>
      </c>
      <c r="X819" s="464"/>
    </row>
    <row r="820" spans="1:24" x14ac:dyDescent="0.25">
      <c r="A820" s="204" t="s">
        <v>1499</v>
      </c>
      <c r="B820" s="157" t="s">
        <v>1500</v>
      </c>
      <c r="C820" s="158" t="s">
        <v>296</v>
      </c>
      <c r="D820" s="168">
        <v>43.47</v>
      </c>
      <c r="E820" s="93">
        <v>6552</v>
      </c>
      <c r="F820" s="103">
        <f t="shared" si="301"/>
        <v>284815.44</v>
      </c>
      <c r="G820" s="93">
        <v>0</v>
      </c>
      <c r="H820" s="103">
        <f t="shared" si="302"/>
        <v>0</v>
      </c>
      <c r="I820" s="103">
        <f t="shared" si="303"/>
        <v>284815.44</v>
      </c>
      <c r="J820" s="441"/>
      <c r="K820" s="383"/>
      <c r="L820" s="358">
        <v>6552</v>
      </c>
      <c r="M820" s="362">
        <f t="shared" si="304"/>
        <v>0</v>
      </c>
      <c r="N820" s="358">
        <v>0</v>
      </c>
      <c r="O820" s="362">
        <f t="shared" si="305"/>
        <v>0</v>
      </c>
      <c r="P820" s="362">
        <f t="shared" si="306"/>
        <v>0</v>
      </c>
      <c r="Q820" s="473"/>
      <c r="R820" s="327">
        <f t="shared" si="290"/>
        <v>43.47</v>
      </c>
      <c r="S820" s="358">
        <v>6552</v>
      </c>
      <c r="T820" s="362">
        <f t="shared" si="307"/>
        <v>284815.44</v>
      </c>
      <c r="U820" s="358">
        <v>0</v>
      </c>
      <c r="V820" s="362">
        <f t="shared" si="308"/>
        <v>0</v>
      </c>
      <c r="W820" s="362">
        <f t="shared" si="309"/>
        <v>284815.44</v>
      </c>
      <c r="X820" s="464"/>
    </row>
    <row r="821" spans="1:24" x14ac:dyDescent="0.25">
      <c r="A821" s="208" t="s">
        <v>1501</v>
      </c>
      <c r="B821" s="156" t="s">
        <v>1502</v>
      </c>
      <c r="C821" s="114" t="s">
        <v>170</v>
      </c>
      <c r="D821" s="115">
        <v>1</v>
      </c>
      <c r="E821" s="93">
        <v>124845</v>
      </c>
      <c r="F821" s="103">
        <f t="shared" si="301"/>
        <v>124845</v>
      </c>
      <c r="G821" s="93">
        <v>49408.35</v>
      </c>
      <c r="H821" s="103">
        <f t="shared" si="302"/>
        <v>49408.35</v>
      </c>
      <c r="I821" s="103">
        <f t="shared" si="303"/>
        <v>174253.35</v>
      </c>
      <c r="J821" s="441"/>
      <c r="K821" s="369">
        <v>1</v>
      </c>
      <c r="L821" s="358">
        <v>124845</v>
      </c>
      <c r="M821" s="362">
        <f t="shared" si="304"/>
        <v>124845</v>
      </c>
      <c r="N821" s="358">
        <v>49408.35</v>
      </c>
      <c r="O821" s="362">
        <f t="shared" si="305"/>
        <v>49408.35</v>
      </c>
      <c r="P821" s="362">
        <f t="shared" si="306"/>
        <v>174253.35</v>
      </c>
      <c r="Q821" s="473"/>
      <c r="R821" s="327">
        <f t="shared" si="290"/>
        <v>0</v>
      </c>
      <c r="S821" s="358">
        <v>124845</v>
      </c>
      <c r="T821" s="362">
        <f t="shared" si="307"/>
        <v>0</v>
      </c>
      <c r="U821" s="358">
        <v>49408.35</v>
      </c>
      <c r="V821" s="362">
        <f t="shared" si="308"/>
        <v>0</v>
      </c>
      <c r="W821" s="362">
        <f t="shared" si="309"/>
        <v>0</v>
      </c>
      <c r="X821" s="464"/>
    </row>
    <row r="822" spans="1:24" ht="28.5" x14ac:dyDescent="0.25">
      <c r="A822" s="208" t="s">
        <v>1503</v>
      </c>
      <c r="B822" s="156" t="s">
        <v>1504</v>
      </c>
      <c r="C822" s="114" t="s">
        <v>170</v>
      </c>
      <c r="D822" s="115">
        <v>68</v>
      </c>
      <c r="E822" s="93">
        <v>1664</v>
      </c>
      <c r="F822" s="103">
        <f t="shared" si="301"/>
        <v>113152</v>
      </c>
      <c r="G822" s="93">
        <v>150</v>
      </c>
      <c r="H822" s="103">
        <f t="shared" si="302"/>
        <v>10200</v>
      </c>
      <c r="I822" s="103">
        <f t="shared" si="303"/>
        <v>123352</v>
      </c>
      <c r="J822" s="441"/>
      <c r="K822" s="369">
        <v>68</v>
      </c>
      <c r="L822" s="358">
        <v>1664</v>
      </c>
      <c r="M822" s="362">
        <f t="shared" si="304"/>
        <v>113152</v>
      </c>
      <c r="N822" s="358">
        <v>150</v>
      </c>
      <c r="O822" s="362">
        <f t="shared" si="305"/>
        <v>10200</v>
      </c>
      <c r="P822" s="362">
        <f t="shared" si="306"/>
        <v>123352</v>
      </c>
      <c r="Q822" s="473"/>
      <c r="R822" s="327">
        <f t="shared" si="290"/>
        <v>0</v>
      </c>
      <c r="S822" s="358">
        <v>1664</v>
      </c>
      <c r="T822" s="362">
        <f t="shared" si="307"/>
        <v>0</v>
      </c>
      <c r="U822" s="358">
        <v>150</v>
      </c>
      <c r="V822" s="362">
        <f t="shared" si="308"/>
        <v>0</v>
      </c>
      <c r="W822" s="362">
        <f t="shared" si="309"/>
        <v>0</v>
      </c>
      <c r="X822" s="464"/>
    </row>
    <row r="823" spans="1:24" ht="28.5" x14ac:dyDescent="0.25">
      <c r="A823" s="208" t="s">
        <v>1505</v>
      </c>
      <c r="B823" s="227" t="s">
        <v>1506</v>
      </c>
      <c r="C823" s="228" t="s">
        <v>296</v>
      </c>
      <c r="D823" s="229">
        <v>165</v>
      </c>
      <c r="E823" s="232">
        <v>2154</v>
      </c>
      <c r="F823" s="231">
        <f t="shared" si="301"/>
        <v>355410</v>
      </c>
      <c r="G823" s="232">
        <v>2178</v>
      </c>
      <c r="H823" s="103">
        <f t="shared" si="302"/>
        <v>359370</v>
      </c>
      <c r="I823" s="231">
        <f t="shared" si="303"/>
        <v>714780</v>
      </c>
      <c r="J823" s="452"/>
      <c r="K823" s="403">
        <v>165</v>
      </c>
      <c r="L823" s="404">
        <v>2154</v>
      </c>
      <c r="M823" s="405">
        <f t="shared" si="304"/>
        <v>355410</v>
      </c>
      <c r="N823" s="404">
        <v>2178</v>
      </c>
      <c r="O823" s="362">
        <f t="shared" si="305"/>
        <v>359370</v>
      </c>
      <c r="P823" s="405">
        <f t="shared" si="306"/>
        <v>714780</v>
      </c>
      <c r="Q823" s="484"/>
      <c r="R823" s="327">
        <f t="shared" si="290"/>
        <v>0</v>
      </c>
      <c r="S823" s="404">
        <v>2154</v>
      </c>
      <c r="T823" s="405">
        <f t="shared" si="307"/>
        <v>0</v>
      </c>
      <c r="U823" s="404">
        <v>2178</v>
      </c>
      <c r="V823" s="362">
        <f t="shared" si="308"/>
        <v>0</v>
      </c>
      <c r="W823" s="405">
        <f t="shared" si="309"/>
        <v>0</v>
      </c>
      <c r="X823" s="464"/>
    </row>
    <row r="824" spans="1:24" ht="28.5" x14ac:dyDescent="0.25">
      <c r="A824" s="195" t="s">
        <v>1507</v>
      </c>
      <c r="B824" s="196" t="s">
        <v>1508</v>
      </c>
      <c r="C824" s="197" t="s">
        <v>296</v>
      </c>
      <c r="D824" s="233">
        <v>22.77</v>
      </c>
      <c r="E824" s="69">
        <v>6602.4000000000005</v>
      </c>
      <c r="F824" s="70">
        <f t="shared" si="301"/>
        <v>150336.64800000002</v>
      </c>
      <c r="G824" s="69">
        <v>0</v>
      </c>
      <c r="H824" s="231">
        <f t="shared" si="302"/>
        <v>0</v>
      </c>
      <c r="I824" s="70">
        <f t="shared" si="303"/>
        <v>150336.64800000002</v>
      </c>
      <c r="J824" s="452"/>
      <c r="K824" s="406"/>
      <c r="L824" s="343">
        <v>6602.4000000000005</v>
      </c>
      <c r="M824" s="344">
        <f t="shared" si="304"/>
        <v>0</v>
      </c>
      <c r="N824" s="343">
        <v>0</v>
      </c>
      <c r="O824" s="405">
        <f t="shared" si="305"/>
        <v>0</v>
      </c>
      <c r="P824" s="344">
        <f t="shared" si="306"/>
        <v>0</v>
      </c>
      <c r="Q824" s="484"/>
      <c r="R824" s="327">
        <f t="shared" si="290"/>
        <v>22.77</v>
      </c>
      <c r="S824" s="343">
        <v>6602.4000000000005</v>
      </c>
      <c r="T824" s="344">
        <f t="shared" si="307"/>
        <v>150336.64800000002</v>
      </c>
      <c r="U824" s="343">
        <v>0</v>
      </c>
      <c r="V824" s="405">
        <f t="shared" si="308"/>
        <v>0</v>
      </c>
      <c r="W824" s="344">
        <f t="shared" si="309"/>
        <v>150336.64800000002</v>
      </c>
      <c r="X824" s="464"/>
    </row>
    <row r="825" spans="1:24" x14ac:dyDescent="0.25">
      <c r="A825" s="234" t="s">
        <v>1509</v>
      </c>
      <c r="B825" s="235" t="s">
        <v>1510</v>
      </c>
      <c r="C825" s="236"/>
      <c r="D825" s="237"/>
      <c r="E825" s="238"/>
      <c r="F825" s="239">
        <f>SUM(F826:F845)</f>
        <v>5102521.7715999996</v>
      </c>
      <c r="G825" s="238"/>
      <c r="H825" s="239">
        <f>SUM(H826:H845)</f>
        <v>6587143.550999999</v>
      </c>
      <c r="I825" s="239">
        <f>SUM(I826:I845)</f>
        <v>11689665.3226</v>
      </c>
      <c r="J825" s="457"/>
      <c r="K825" s="407"/>
      <c r="L825" s="408"/>
      <c r="M825" s="409">
        <f>SUM(M826:M845)</f>
        <v>4499894.0436000004</v>
      </c>
      <c r="N825" s="408"/>
      <c r="O825" s="409">
        <f>SUM(O826:O845)</f>
        <v>6453196.4049999993</v>
      </c>
      <c r="P825" s="409">
        <f>SUM(P826:P845)</f>
        <v>10953090.4486</v>
      </c>
      <c r="Q825" s="489"/>
      <c r="R825" s="327">
        <f t="shared" si="290"/>
        <v>0</v>
      </c>
      <c r="S825" s="408"/>
      <c r="T825" s="409">
        <f>SUM(T826:T845)</f>
        <v>602627.728</v>
      </c>
      <c r="U825" s="408"/>
      <c r="V825" s="409">
        <f>SUM(V826:V845)</f>
        <v>133947.14600000001</v>
      </c>
      <c r="W825" s="409">
        <f>SUM(W826:W845)</f>
        <v>736574.87400000007</v>
      </c>
      <c r="X825" s="464"/>
    </row>
    <row r="826" spans="1:24" x14ac:dyDescent="0.25">
      <c r="A826" s="240" t="s">
        <v>1511</v>
      </c>
      <c r="B826" s="223" t="s">
        <v>1475</v>
      </c>
      <c r="C826" s="224"/>
      <c r="D826" s="225"/>
      <c r="E826" s="241"/>
      <c r="F826" s="242"/>
      <c r="G826" s="241"/>
      <c r="H826" s="242"/>
      <c r="I826" s="243"/>
      <c r="J826" s="440"/>
      <c r="K826" s="401"/>
      <c r="L826" s="410"/>
      <c r="M826" s="411"/>
      <c r="N826" s="410"/>
      <c r="O826" s="411"/>
      <c r="P826" s="412"/>
      <c r="Q826" s="472"/>
      <c r="R826" s="327">
        <f t="shared" si="290"/>
        <v>0</v>
      </c>
      <c r="S826" s="410"/>
      <c r="T826" s="411"/>
      <c r="U826" s="410"/>
      <c r="V826" s="411"/>
      <c r="W826" s="412"/>
      <c r="X826" s="464"/>
    </row>
    <row r="827" spans="1:24" x14ac:dyDescent="0.25">
      <c r="A827" s="208" t="s">
        <v>1512</v>
      </c>
      <c r="B827" s="157" t="s">
        <v>809</v>
      </c>
      <c r="C827" s="158" t="s">
        <v>43</v>
      </c>
      <c r="D827" s="168">
        <f>D829*1.6-D829</f>
        <v>83.460000000000008</v>
      </c>
      <c r="E827" s="107">
        <v>1590</v>
      </c>
      <c r="F827" s="103">
        <f>D827*E827</f>
        <v>132701.40000000002</v>
      </c>
      <c r="G827" s="107">
        <v>0</v>
      </c>
      <c r="H827" s="103">
        <f t="shared" ref="H827:H836" si="310">G827*D827</f>
        <v>0</v>
      </c>
      <c r="I827" s="94">
        <f>E827*D827+G827*D827</f>
        <v>132701.40000000002</v>
      </c>
      <c r="J827" s="441"/>
      <c r="K827" s="383">
        <v>83.46</v>
      </c>
      <c r="L827" s="365">
        <v>1590</v>
      </c>
      <c r="M827" s="362">
        <f>K827*L827</f>
        <v>132701.4</v>
      </c>
      <c r="N827" s="365">
        <v>0</v>
      </c>
      <c r="O827" s="362">
        <f t="shared" ref="O827:O836" si="311">N827*K827</f>
        <v>0</v>
      </c>
      <c r="P827" s="359">
        <f>L827*K827+N827*K827</f>
        <v>132701.4</v>
      </c>
      <c r="Q827" s="473"/>
      <c r="R827" s="327">
        <f t="shared" si="290"/>
        <v>0</v>
      </c>
      <c r="S827" s="365">
        <v>1590</v>
      </c>
      <c r="T827" s="362">
        <f>R827*S827</f>
        <v>0</v>
      </c>
      <c r="U827" s="365">
        <v>0</v>
      </c>
      <c r="V827" s="362">
        <f t="shared" ref="V827:V836" si="312">U827*R827</f>
        <v>0</v>
      </c>
      <c r="W827" s="359">
        <f>S827*R827+U827*R827</f>
        <v>0</v>
      </c>
      <c r="X827" s="464"/>
    </row>
    <row r="828" spans="1:24" x14ac:dyDescent="0.25">
      <c r="A828" s="208" t="s">
        <v>1513</v>
      </c>
      <c r="B828" s="156" t="s">
        <v>1478</v>
      </c>
      <c r="C828" s="114" t="s">
        <v>43</v>
      </c>
      <c r="D828" s="115">
        <v>96.88</v>
      </c>
      <c r="E828" s="93">
        <v>19422</v>
      </c>
      <c r="F828" s="103">
        <f>D828*E828</f>
        <v>1881603.3599999999</v>
      </c>
      <c r="G828" s="93">
        <v>0</v>
      </c>
      <c r="H828" s="103">
        <f t="shared" si="310"/>
        <v>0</v>
      </c>
      <c r="I828" s="103">
        <f>E828*D828+G828*D828</f>
        <v>1881603.3599999999</v>
      </c>
      <c r="J828" s="441"/>
      <c r="K828" s="369">
        <v>96.88</v>
      </c>
      <c r="L828" s="358">
        <v>19422</v>
      </c>
      <c r="M828" s="362">
        <f>K828*L828</f>
        <v>1881603.3599999999</v>
      </c>
      <c r="N828" s="358">
        <v>0</v>
      </c>
      <c r="O828" s="362">
        <f t="shared" si="311"/>
        <v>0</v>
      </c>
      <c r="P828" s="362">
        <f>L828*K828+N828*K828</f>
        <v>1881603.3599999999</v>
      </c>
      <c r="Q828" s="473"/>
      <c r="R828" s="327">
        <f t="shared" si="290"/>
        <v>0</v>
      </c>
      <c r="S828" s="358">
        <v>19422</v>
      </c>
      <c r="T828" s="362">
        <f>R828*S828</f>
        <v>0</v>
      </c>
      <c r="U828" s="358">
        <v>0</v>
      </c>
      <c r="V828" s="362">
        <f t="shared" si="312"/>
        <v>0</v>
      </c>
      <c r="W828" s="362">
        <f>S828*R828+U828*R828</f>
        <v>0</v>
      </c>
      <c r="X828" s="464"/>
    </row>
    <row r="829" spans="1:24" ht="28.5" x14ac:dyDescent="0.25">
      <c r="A829" s="208" t="s">
        <v>1514</v>
      </c>
      <c r="B829" s="156" t="s">
        <v>929</v>
      </c>
      <c r="C829" s="114" t="s">
        <v>43</v>
      </c>
      <c r="D829" s="115">
        <v>139.1</v>
      </c>
      <c r="E829" s="107">
        <v>2405</v>
      </c>
      <c r="F829" s="103">
        <f>D829*E829</f>
        <v>334535.5</v>
      </c>
      <c r="G829" s="107">
        <v>0</v>
      </c>
      <c r="H829" s="103">
        <f t="shared" si="310"/>
        <v>0</v>
      </c>
      <c r="I829" s="94">
        <f>E829*D829+G829*D829</f>
        <v>334535.5</v>
      </c>
      <c r="J829" s="441"/>
      <c r="K829" s="369">
        <v>139.1</v>
      </c>
      <c r="L829" s="365">
        <v>2405</v>
      </c>
      <c r="M829" s="362">
        <f>K829*L829</f>
        <v>334535.5</v>
      </c>
      <c r="N829" s="365">
        <v>0</v>
      </c>
      <c r="O829" s="362">
        <f t="shared" si="311"/>
        <v>0</v>
      </c>
      <c r="P829" s="359">
        <f>L829*K829+N829*K829</f>
        <v>334535.5</v>
      </c>
      <c r="Q829" s="473"/>
      <c r="R829" s="327">
        <f t="shared" si="290"/>
        <v>0</v>
      </c>
      <c r="S829" s="365">
        <v>2405</v>
      </c>
      <c r="T829" s="362">
        <f>R829*S829</f>
        <v>0</v>
      </c>
      <c r="U829" s="365">
        <v>0</v>
      </c>
      <c r="V829" s="362">
        <f t="shared" si="312"/>
        <v>0</v>
      </c>
      <c r="W829" s="359">
        <f>S829*R829+U829*R829</f>
        <v>0</v>
      </c>
      <c r="X829" s="464"/>
    </row>
    <row r="830" spans="1:24" x14ac:dyDescent="0.25">
      <c r="A830" s="208" t="s">
        <v>1515</v>
      </c>
      <c r="B830" s="157" t="s">
        <v>805</v>
      </c>
      <c r="C830" s="158" t="s">
        <v>43</v>
      </c>
      <c r="D830" s="168">
        <v>142.41399999999999</v>
      </c>
      <c r="E830" s="107">
        <v>1590</v>
      </c>
      <c r="F830" s="103">
        <f>D830*E830</f>
        <v>226438.25999999998</v>
      </c>
      <c r="G830" s="107">
        <v>0</v>
      </c>
      <c r="H830" s="103">
        <f t="shared" si="310"/>
        <v>0</v>
      </c>
      <c r="I830" s="103">
        <f>E830*D830+G830*D830</f>
        <v>226438.25999999998</v>
      </c>
      <c r="J830" s="441"/>
      <c r="K830" s="383">
        <v>142.41399999999999</v>
      </c>
      <c r="L830" s="365">
        <v>1590</v>
      </c>
      <c r="M830" s="362">
        <f>K830*L830</f>
        <v>226438.25999999998</v>
      </c>
      <c r="N830" s="365">
        <v>0</v>
      </c>
      <c r="O830" s="362">
        <f t="shared" si="311"/>
        <v>0</v>
      </c>
      <c r="P830" s="362">
        <f>L830*K830+N830*K830</f>
        <v>226438.25999999998</v>
      </c>
      <c r="Q830" s="473"/>
      <c r="R830" s="327">
        <f t="shared" si="290"/>
        <v>0</v>
      </c>
      <c r="S830" s="365">
        <v>1590</v>
      </c>
      <c r="T830" s="362">
        <f>R830*S830</f>
        <v>0</v>
      </c>
      <c r="U830" s="365">
        <v>0</v>
      </c>
      <c r="V830" s="362">
        <f t="shared" si="312"/>
        <v>0</v>
      </c>
      <c r="W830" s="362">
        <f>S830*R830+U830*R830</f>
        <v>0</v>
      </c>
      <c r="X830" s="464"/>
    </row>
    <row r="831" spans="1:24" ht="28.5" x14ac:dyDescent="0.25">
      <c r="A831" s="200" t="s">
        <v>1516</v>
      </c>
      <c r="B831" s="113" t="s">
        <v>1482</v>
      </c>
      <c r="C831" s="244"/>
      <c r="D831" s="245"/>
      <c r="E831" s="248"/>
      <c r="F831" s="246"/>
      <c r="G831" s="248"/>
      <c r="H831" s="103">
        <f t="shared" si="310"/>
        <v>0</v>
      </c>
      <c r="I831" s="247"/>
      <c r="J831" s="458"/>
      <c r="K831" s="413"/>
      <c r="L831" s="414"/>
      <c r="M831" s="415"/>
      <c r="N831" s="414"/>
      <c r="O831" s="362">
        <f t="shared" si="311"/>
        <v>0</v>
      </c>
      <c r="P831" s="416"/>
      <c r="Q831" s="490"/>
      <c r="R831" s="327">
        <f t="shared" si="290"/>
        <v>0</v>
      </c>
      <c r="S831" s="414"/>
      <c r="T831" s="415"/>
      <c r="U831" s="414"/>
      <c r="V831" s="362">
        <f t="shared" si="312"/>
        <v>0</v>
      </c>
      <c r="W831" s="416"/>
      <c r="X831" s="464"/>
    </row>
    <row r="832" spans="1:24" x14ac:dyDescent="0.25">
      <c r="A832" s="208" t="s">
        <v>1517</v>
      </c>
      <c r="B832" s="156" t="s">
        <v>1484</v>
      </c>
      <c r="C832" s="114" t="s">
        <v>43</v>
      </c>
      <c r="D832" s="115">
        <v>98.04</v>
      </c>
      <c r="E832" s="93">
        <v>2513.16</v>
      </c>
      <c r="F832" s="103">
        <f>D832*E832</f>
        <v>246390.2064</v>
      </c>
      <c r="G832" s="93">
        <v>6681</v>
      </c>
      <c r="H832" s="103">
        <f t="shared" si="310"/>
        <v>655005.24</v>
      </c>
      <c r="I832" s="94">
        <f>E832*D832+G832*D832</f>
        <v>901395.44640000002</v>
      </c>
      <c r="J832" s="441"/>
      <c r="K832" s="369">
        <v>98.04</v>
      </c>
      <c r="L832" s="358">
        <v>2513.16</v>
      </c>
      <c r="M832" s="362">
        <f>K832*L832</f>
        <v>246390.2064</v>
      </c>
      <c r="N832" s="358">
        <v>6681</v>
      </c>
      <c r="O832" s="362">
        <f t="shared" si="311"/>
        <v>655005.24</v>
      </c>
      <c r="P832" s="359">
        <f>L832*K832+N832*K832</f>
        <v>901395.44640000002</v>
      </c>
      <c r="Q832" s="473"/>
      <c r="R832" s="327">
        <f t="shared" si="290"/>
        <v>0</v>
      </c>
      <c r="S832" s="358">
        <v>2513.16</v>
      </c>
      <c r="T832" s="362">
        <f>R832*S832</f>
        <v>0</v>
      </c>
      <c r="U832" s="358">
        <v>6681</v>
      </c>
      <c r="V832" s="362">
        <f t="shared" si="312"/>
        <v>0</v>
      </c>
      <c r="W832" s="359">
        <f>S832*R832+U832*R832</f>
        <v>0</v>
      </c>
      <c r="X832" s="464"/>
    </row>
    <row r="833" spans="1:25" x14ac:dyDescent="0.25">
      <c r="A833" s="208" t="s">
        <v>1518</v>
      </c>
      <c r="B833" s="156" t="s">
        <v>1519</v>
      </c>
      <c r="C833" s="114" t="s">
        <v>43</v>
      </c>
      <c r="D833" s="115">
        <v>25.49</v>
      </c>
      <c r="E833" s="93">
        <v>0</v>
      </c>
      <c r="F833" s="103"/>
      <c r="G833" s="93">
        <v>6681</v>
      </c>
      <c r="H833" s="103">
        <f t="shared" si="310"/>
        <v>170298.69</v>
      </c>
      <c r="I833" s="94">
        <f>E833*D833+G833*D833</f>
        <v>170298.69</v>
      </c>
      <c r="J833" s="441"/>
      <c r="K833" s="369">
        <v>25.49</v>
      </c>
      <c r="L833" s="358">
        <v>0</v>
      </c>
      <c r="M833" s="362">
        <f>K833*L833</f>
        <v>0</v>
      </c>
      <c r="N833" s="358">
        <v>6681</v>
      </c>
      <c r="O833" s="362">
        <f t="shared" si="311"/>
        <v>170298.69</v>
      </c>
      <c r="P833" s="359">
        <f>L833*K833+N833*K833</f>
        <v>170298.69</v>
      </c>
      <c r="Q833" s="473"/>
      <c r="R833" s="327">
        <f t="shared" si="290"/>
        <v>0</v>
      </c>
      <c r="S833" s="358">
        <v>0</v>
      </c>
      <c r="T833" s="362">
        <f>R833*S833</f>
        <v>0</v>
      </c>
      <c r="U833" s="358">
        <v>6681</v>
      </c>
      <c r="V833" s="362">
        <f t="shared" si="312"/>
        <v>0</v>
      </c>
      <c r="W833" s="359">
        <f>S833*R833+U833*R833</f>
        <v>0</v>
      </c>
      <c r="X833" s="464"/>
    </row>
    <row r="834" spans="1:25" x14ac:dyDescent="0.25">
      <c r="A834" s="208" t="s">
        <v>1520</v>
      </c>
      <c r="B834" s="156" t="s">
        <v>1488</v>
      </c>
      <c r="C834" s="114" t="s">
        <v>43</v>
      </c>
      <c r="D834" s="115">
        <v>61.22</v>
      </c>
      <c r="E834" s="93">
        <v>2333.7600000000002</v>
      </c>
      <c r="F834" s="103">
        <f>D834*E834</f>
        <v>142872.78720000002</v>
      </c>
      <c r="G834" s="93">
        <v>2161.5</v>
      </c>
      <c r="H834" s="103">
        <f t="shared" si="310"/>
        <v>132327.03</v>
      </c>
      <c r="I834" s="103">
        <f>E834*D834+G834*D834</f>
        <v>275199.81720000005</v>
      </c>
      <c r="J834" s="441"/>
      <c r="K834" s="369">
        <v>61.22</v>
      </c>
      <c r="L834" s="358">
        <v>2333.7600000000002</v>
      </c>
      <c r="M834" s="362">
        <f>K834*L834</f>
        <v>142872.78720000002</v>
      </c>
      <c r="N834" s="358">
        <v>2161.5</v>
      </c>
      <c r="O834" s="362">
        <f t="shared" si="311"/>
        <v>132327.03</v>
      </c>
      <c r="P834" s="362">
        <f>L834*K834+N834*K834</f>
        <v>275199.81720000005</v>
      </c>
      <c r="Q834" s="473"/>
      <c r="R834" s="327">
        <f t="shared" si="290"/>
        <v>0</v>
      </c>
      <c r="S834" s="358">
        <v>2333.7600000000002</v>
      </c>
      <c r="T834" s="362">
        <f>R834*S834</f>
        <v>0</v>
      </c>
      <c r="U834" s="358">
        <v>2161.5</v>
      </c>
      <c r="V834" s="362">
        <f t="shared" si="312"/>
        <v>0</v>
      </c>
      <c r="W834" s="362">
        <f>S834*R834+U834*R834</f>
        <v>0</v>
      </c>
      <c r="X834" s="464"/>
    </row>
    <row r="835" spans="1:25" x14ac:dyDescent="0.25">
      <c r="A835" s="208" t="s">
        <v>1521</v>
      </c>
      <c r="B835" s="156" t="s">
        <v>1522</v>
      </c>
      <c r="C835" s="114" t="s">
        <v>43</v>
      </c>
      <c r="D835" s="115">
        <v>12.244</v>
      </c>
      <c r="E835" s="93">
        <v>0</v>
      </c>
      <c r="F835" s="103"/>
      <c r="G835" s="93">
        <v>2161.5</v>
      </c>
      <c r="H835" s="103">
        <f t="shared" si="310"/>
        <v>26465.405999999999</v>
      </c>
      <c r="I835" s="103">
        <f>E835*D835+G835*D835</f>
        <v>26465.405999999999</v>
      </c>
      <c r="J835" s="441"/>
      <c r="K835" s="369">
        <v>12.24</v>
      </c>
      <c r="L835" s="358">
        <v>0</v>
      </c>
      <c r="M835" s="362">
        <f>K835*L835</f>
        <v>0</v>
      </c>
      <c r="N835" s="358">
        <v>2161.5</v>
      </c>
      <c r="O835" s="362">
        <f t="shared" si="311"/>
        <v>26456.760000000002</v>
      </c>
      <c r="P835" s="362">
        <f>L835*K835+N835*K835</f>
        <v>26456.760000000002</v>
      </c>
      <c r="Q835" s="473"/>
      <c r="R835" s="327">
        <f t="shared" si="290"/>
        <v>3.9999999999995595E-3</v>
      </c>
      <c r="S835" s="358">
        <v>0</v>
      </c>
      <c r="T835" s="362">
        <f>R835*S835</f>
        <v>0</v>
      </c>
      <c r="U835" s="358">
        <v>2161.5</v>
      </c>
      <c r="V835" s="362">
        <f t="shared" si="312"/>
        <v>8.6459999999990487</v>
      </c>
      <c r="W835" s="362">
        <f>S835*R835+U835*R835</f>
        <v>8.6459999999990487</v>
      </c>
      <c r="X835" s="464"/>
    </row>
    <row r="836" spans="1:25" x14ac:dyDescent="0.25">
      <c r="A836" s="208" t="s">
        <v>1523</v>
      </c>
      <c r="B836" s="156" t="s">
        <v>1492</v>
      </c>
      <c r="C836" s="114" t="s">
        <v>296</v>
      </c>
      <c r="D836" s="115">
        <v>110.25</v>
      </c>
      <c r="E836" s="93">
        <v>46.8</v>
      </c>
      <c r="F836" s="103">
        <f>D836*E836</f>
        <v>5159.7</v>
      </c>
      <c r="G836" s="107">
        <v>445</v>
      </c>
      <c r="H836" s="103">
        <f t="shared" si="310"/>
        <v>49061.25</v>
      </c>
      <c r="I836" s="103">
        <f>E836*D836+G836*D836</f>
        <v>54220.95</v>
      </c>
      <c r="J836" s="441"/>
      <c r="K836" s="369">
        <v>82.75</v>
      </c>
      <c r="L836" s="358">
        <v>46.8</v>
      </c>
      <c r="M836" s="362">
        <f>K836*L836</f>
        <v>3872.7</v>
      </c>
      <c r="N836" s="365">
        <v>445</v>
      </c>
      <c r="O836" s="362">
        <f t="shared" si="311"/>
        <v>36823.75</v>
      </c>
      <c r="P836" s="362">
        <f>L836*K836+N836*K836</f>
        <v>40696.449999999997</v>
      </c>
      <c r="Q836" s="473"/>
      <c r="R836" s="327">
        <f t="shared" si="290"/>
        <v>27.5</v>
      </c>
      <c r="S836" s="358">
        <v>46.8</v>
      </c>
      <c r="T836" s="362">
        <f>R836*S836</f>
        <v>1287</v>
      </c>
      <c r="U836" s="365">
        <v>445</v>
      </c>
      <c r="V836" s="362">
        <f t="shared" si="312"/>
        <v>12237.5</v>
      </c>
      <c r="W836" s="362">
        <f>S836*R836+U836*R836</f>
        <v>13524.5</v>
      </c>
      <c r="X836" s="464"/>
    </row>
    <row r="837" spans="1:25" x14ac:dyDescent="0.25">
      <c r="A837" s="200" t="s">
        <v>1524</v>
      </c>
      <c r="B837" s="113" t="s">
        <v>1525</v>
      </c>
      <c r="C837" s="114"/>
      <c r="D837" s="115"/>
      <c r="E837" s="94"/>
      <c r="F837" s="94"/>
      <c r="G837" s="94"/>
      <c r="H837" s="94"/>
      <c r="I837" s="94"/>
      <c r="J837" s="441"/>
      <c r="K837" s="369"/>
      <c r="L837" s="359"/>
      <c r="M837" s="359"/>
      <c r="N837" s="359"/>
      <c r="O837" s="359"/>
      <c r="P837" s="359"/>
      <c r="Q837" s="473"/>
      <c r="R837" s="327">
        <f t="shared" si="290"/>
        <v>0</v>
      </c>
      <c r="S837" s="359"/>
      <c r="T837" s="359"/>
      <c r="U837" s="359"/>
      <c r="V837" s="359"/>
      <c r="W837" s="359"/>
      <c r="X837" s="464"/>
    </row>
    <row r="838" spans="1:25" ht="57" x14ac:dyDescent="0.25">
      <c r="A838" s="208" t="s">
        <v>1526</v>
      </c>
      <c r="B838" s="157" t="s">
        <v>1527</v>
      </c>
      <c r="C838" s="158" t="s">
        <v>296</v>
      </c>
      <c r="D838" s="168">
        <v>82.75</v>
      </c>
      <c r="E838" s="103">
        <v>2475.7199999999998</v>
      </c>
      <c r="F838" s="103">
        <f t="shared" ref="F838:F845" si="313">D838*E838</f>
        <v>204865.83</v>
      </c>
      <c r="G838" s="103">
        <v>60348.14</v>
      </c>
      <c r="H838" s="103">
        <f t="shared" ref="H838:H845" si="314">D838*G838</f>
        <v>4993808.585</v>
      </c>
      <c r="I838" s="103">
        <f t="shared" ref="I838:I845" si="315">E838*D838+G838*D838</f>
        <v>5198674.415</v>
      </c>
      <c r="J838" s="441"/>
      <c r="K838" s="383">
        <v>82.75</v>
      </c>
      <c r="L838" s="362">
        <v>2475.7199999999998</v>
      </c>
      <c r="M838" s="362">
        <f t="shared" ref="M838:M845" si="316">K838*L838</f>
        <v>204865.83</v>
      </c>
      <c r="N838" s="362">
        <v>60348.14</v>
      </c>
      <c r="O838" s="362">
        <f t="shared" ref="O838:O845" si="317">K838*N838</f>
        <v>4993808.585</v>
      </c>
      <c r="P838" s="362">
        <f t="shared" ref="P838:P845" si="318">L838*K838+N838*K838</f>
        <v>5198674.415</v>
      </c>
      <c r="Q838" s="473"/>
      <c r="R838" s="327">
        <f t="shared" si="290"/>
        <v>0</v>
      </c>
      <c r="S838" s="362">
        <v>2475.7199999999998</v>
      </c>
      <c r="T838" s="362">
        <f t="shared" ref="T838:T845" si="319">R838*S838</f>
        <v>0</v>
      </c>
      <c r="U838" s="362">
        <v>60348.14</v>
      </c>
      <c r="V838" s="362">
        <f t="shared" ref="V838:V845" si="320">R838*U838</f>
        <v>0</v>
      </c>
      <c r="W838" s="362">
        <f t="shared" ref="W838:W845" si="321">S838*R838+U838*R838</f>
        <v>0</v>
      </c>
      <c r="X838" s="464"/>
    </row>
    <row r="839" spans="1:25" ht="28.5" x14ac:dyDescent="0.25">
      <c r="A839" s="208" t="s">
        <v>1528</v>
      </c>
      <c r="B839" s="157" t="s">
        <v>1529</v>
      </c>
      <c r="C839" s="158" t="s">
        <v>170</v>
      </c>
      <c r="D839" s="168">
        <v>148</v>
      </c>
      <c r="E839" s="103">
        <v>1254</v>
      </c>
      <c r="F839" s="103">
        <f t="shared" si="313"/>
        <v>185592</v>
      </c>
      <c r="G839" s="103">
        <v>115</v>
      </c>
      <c r="H839" s="103">
        <f t="shared" si="314"/>
        <v>17020</v>
      </c>
      <c r="I839" s="103">
        <f t="shared" si="315"/>
        <v>202612</v>
      </c>
      <c r="J839" s="441"/>
      <c r="K839" s="383">
        <v>148</v>
      </c>
      <c r="L839" s="362">
        <v>1254</v>
      </c>
      <c r="M839" s="362">
        <f t="shared" si="316"/>
        <v>185592</v>
      </c>
      <c r="N839" s="362">
        <v>115</v>
      </c>
      <c r="O839" s="362">
        <f t="shared" si="317"/>
        <v>17020</v>
      </c>
      <c r="P839" s="362">
        <f t="shared" si="318"/>
        <v>202612</v>
      </c>
      <c r="Q839" s="473"/>
      <c r="R839" s="327">
        <f t="shared" si="290"/>
        <v>0</v>
      </c>
      <c r="S839" s="362">
        <v>1254</v>
      </c>
      <c r="T839" s="362">
        <f t="shared" si="319"/>
        <v>0</v>
      </c>
      <c r="U839" s="362">
        <v>115</v>
      </c>
      <c r="V839" s="362">
        <f t="shared" si="320"/>
        <v>0</v>
      </c>
      <c r="W839" s="362">
        <f t="shared" si="321"/>
        <v>0</v>
      </c>
      <c r="X839" s="464"/>
    </row>
    <row r="840" spans="1:25" x14ac:dyDescent="0.25">
      <c r="A840" s="208" t="s">
        <v>1499</v>
      </c>
      <c r="B840" s="156" t="s">
        <v>1498</v>
      </c>
      <c r="C840" s="114" t="s">
        <v>296</v>
      </c>
      <c r="D840" s="115">
        <v>82.75</v>
      </c>
      <c r="E840" s="93">
        <v>6552</v>
      </c>
      <c r="F840" s="103">
        <f t="shared" si="313"/>
        <v>542178</v>
      </c>
      <c r="G840" s="93">
        <v>0</v>
      </c>
      <c r="H840" s="103">
        <f t="shared" si="314"/>
        <v>0</v>
      </c>
      <c r="I840" s="103">
        <f t="shared" si="315"/>
        <v>542178</v>
      </c>
      <c r="J840" s="441"/>
      <c r="K840" s="369">
        <v>82.75</v>
      </c>
      <c r="L840" s="358">
        <v>6552</v>
      </c>
      <c r="M840" s="362">
        <f t="shared" si="316"/>
        <v>542178</v>
      </c>
      <c r="N840" s="358">
        <v>0</v>
      </c>
      <c r="O840" s="362">
        <f t="shared" si="317"/>
        <v>0</v>
      </c>
      <c r="P840" s="362">
        <f t="shared" si="318"/>
        <v>542178</v>
      </c>
      <c r="Q840" s="473"/>
      <c r="R840" s="327">
        <f t="shared" si="290"/>
        <v>0</v>
      </c>
      <c r="S840" s="358">
        <v>6552</v>
      </c>
      <c r="T840" s="362">
        <f t="shared" si="319"/>
        <v>0</v>
      </c>
      <c r="U840" s="358">
        <v>0</v>
      </c>
      <c r="V840" s="362">
        <f t="shared" si="320"/>
        <v>0</v>
      </c>
      <c r="W840" s="362">
        <f t="shared" si="321"/>
        <v>0</v>
      </c>
      <c r="X840" s="464"/>
    </row>
    <row r="841" spans="1:25" x14ac:dyDescent="0.25">
      <c r="A841" s="208" t="s">
        <v>1501</v>
      </c>
      <c r="B841" s="249" t="s">
        <v>1500</v>
      </c>
      <c r="C841" s="250" t="s">
        <v>296</v>
      </c>
      <c r="D841" s="115">
        <v>43.47</v>
      </c>
      <c r="E841" s="93">
        <v>6552</v>
      </c>
      <c r="F841" s="103">
        <f t="shared" si="313"/>
        <v>284815.44</v>
      </c>
      <c r="G841" s="93">
        <v>0</v>
      </c>
      <c r="H841" s="103">
        <f t="shared" si="314"/>
        <v>0</v>
      </c>
      <c r="I841" s="103">
        <f t="shared" si="315"/>
        <v>284815.44</v>
      </c>
      <c r="J841" s="441"/>
      <c r="K841" s="369"/>
      <c r="L841" s="358">
        <v>6552</v>
      </c>
      <c r="M841" s="362">
        <f t="shared" si="316"/>
        <v>0</v>
      </c>
      <c r="N841" s="358">
        <v>0</v>
      </c>
      <c r="O841" s="362">
        <f t="shared" si="317"/>
        <v>0</v>
      </c>
      <c r="P841" s="362">
        <f t="shared" si="318"/>
        <v>0</v>
      </c>
      <c r="Q841" s="473"/>
      <c r="R841" s="327">
        <f t="shared" si="290"/>
        <v>43.47</v>
      </c>
      <c r="S841" s="358">
        <v>6552</v>
      </c>
      <c r="T841" s="362">
        <f t="shared" si="319"/>
        <v>284815.44</v>
      </c>
      <c r="U841" s="358">
        <v>0</v>
      </c>
      <c r="V841" s="362">
        <f t="shared" si="320"/>
        <v>0</v>
      </c>
      <c r="W841" s="362">
        <f t="shared" si="321"/>
        <v>284815.44</v>
      </c>
      <c r="X841" s="464"/>
    </row>
    <row r="842" spans="1:25" x14ac:dyDescent="0.25">
      <c r="A842" s="208" t="s">
        <v>1503</v>
      </c>
      <c r="B842" s="156" t="s">
        <v>1530</v>
      </c>
      <c r="C842" s="114" t="s">
        <v>170</v>
      </c>
      <c r="D842" s="115">
        <v>1</v>
      </c>
      <c r="E842" s="93">
        <v>124800</v>
      </c>
      <c r="F842" s="103">
        <f t="shared" si="313"/>
        <v>124800</v>
      </c>
      <c r="G842" s="93">
        <v>49408.35</v>
      </c>
      <c r="H842" s="103">
        <f t="shared" si="314"/>
        <v>49408.35</v>
      </c>
      <c r="I842" s="103">
        <f t="shared" si="315"/>
        <v>174208.35</v>
      </c>
      <c r="J842" s="441"/>
      <c r="K842" s="369">
        <v>1</v>
      </c>
      <c r="L842" s="358">
        <v>124800</v>
      </c>
      <c r="M842" s="362">
        <f t="shared" si="316"/>
        <v>124800</v>
      </c>
      <c r="N842" s="358">
        <v>49408.35</v>
      </c>
      <c r="O842" s="362">
        <f t="shared" si="317"/>
        <v>49408.35</v>
      </c>
      <c r="P842" s="362">
        <f t="shared" si="318"/>
        <v>174208.35</v>
      </c>
      <c r="Q842" s="473"/>
      <c r="R842" s="327">
        <f t="shared" si="290"/>
        <v>0</v>
      </c>
      <c r="S842" s="358">
        <v>124800</v>
      </c>
      <c r="T842" s="362">
        <f t="shared" si="319"/>
        <v>0</v>
      </c>
      <c r="U842" s="358">
        <v>49408.35</v>
      </c>
      <c r="V842" s="362">
        <f t="shared" si="320"/>
        <v>0</v>
      </c>
      <c r="W842" s="362">
        <f t="shared" si="321"/>
        <v>0</v>
      </c>
      <c r="X842" s="464"/>
    </row>
    <row r="843" spans="1:25" ht="28.5" x14ac:dyDescent="0.25">
      <c r="A843" s="208" t="s">
        <v>1505</v>
      </c>
      <c r="B843" s="156" t="s">
        <v>1504</v>
      </c>
      <c r="C843" s="114" t="s">
        <v>170</v>
      </c>
      <c r="D843" s="115">
        <v>90</v>
      </c>
      <c r="E843" s="93">
        <v>1664</v>
      </c>
      <c r="F843" s="103">
        <f t="shared" si="313"/>
        <v>149760</v>
      </c>
      <c r="G843" s="93">
        <v>150</v>
      </c>
      <c r="H843" s="103">
        <f t="shared" si="314"/>
        <v>13500</v>
      </c>
      <c r="I843" s="103">
        <f t="shared" si="315"/>
        <v>163260</v>
      </c>
      <c r="J843" s="441"/>
      <c r="K843" s="369">
        <v>70</v>
      </c>
      <c r="L843" s="358">
        <v>1664</v>
      </c>
      <c r="M843" s="362">
        <f t="shared" si="316"/>
        <v>116480</v>
      </c>
      <c r="N843" s="358">
        <v>150</v>
      </c>
      <c r="O843" s="362">
        <f t="shared" si="317"/>
        <v>10500</v>
      </c>
      <c r="P843" s="362">
        <f t="shared" si="318"/>
        <v>126980</v>
      </c>
      <c r="Q843" s="473"/>
      <c r="R843" s="327">
        <f t="shared" si="290"/>
        <v>20</v>
      </c>
      <c r="S843" s="358">
        <v>1664</v>
      </c>
      <c r="T843" s="362">
        <f t="shared" si="319"/>
        <v>33280</v>
      </c>
      <c r="U843" s="358">
        <v>150</v>
      </c>
      <c r="V843" s="362">
        <f t="shared" si="320"/>
        <v>3000</v>
      </c>
      <c r="W843" s="362">
        <f t="shared" si="321"/>
        <v>36280</v>
      </c>
      <c r="X843" s="464"/>
    </row>
    <row r="844" spans="1:25" ht="28.5" x14ac:dyDescent="0.25">
      <c r="A844" s="208" t="s">
        <v>1507</v>
      </c>
      <c r="B844" s="156" t="s">
        <v>1506</v>
      </c>
      <c r="C844" s="114" t="s">
        <v>296</v>
      </c>
      <c r="D844" s="115">
        <v>220.5</v>
      </c>
      <c r="E844" s="232">
        <v>2154</v>
      </c>
      <c r="F844" s="231">
        <f t="shared" si="313"/>
        <v>474957</v>
      </c>
      <c r="G844" s="232">
        <v>2178</v>
      </c>
      <c r="H844" s="103">
        <f t="shared" si="314"/>
        <v>480249</v>
      </c>
      <c r="I844" s="231">
        <f t="shared" si="315"/>
        <v>955206</v>
      </c>
      <c r="J844" s="452"/>
      <c r="K844" s="369">
        <v>166</v>
      </c>
      <c r="L844" s="404">
        <v>2154</v>
      </c>
      <c r="M844" s="405">
        <f t="shared" si="316"/>
        <v>357564</v>
      </c>
      <c r="N844" s="404">
        <v>2178</v>
      </c>
      <c r="O844" s="362">
        <f t="shared" si="317"/>
        <v>361548</v>
      </c>
      <c r="P844" s="405">
        <f t="shared" si="318"/>
        <v>719112</v>
      </c>
      <c r="Q844" s="484"/>
      <c r="R844" s="327">
        <f t="shared" si="290"/>
        <v>54.5</v>
      </c>
      <c r="S844" s="404">
        <v>2154</v>
      </c>
      <c r="T844" s="405">
        <f t="shared" si="319"/>
        <v>117393</v>
      </c>
      <c r="U844" s="404">
        <v>2178</v>
      </c>
      <c r="V844" s="362">
        <f t="shared" si="320"/>
        <v>118701</v>
      </c>
      <c r="W844" s="405">
        <f t="shared" si="321"/>
        <v>236094</v>
      </c>
      <c r="X844" s="464"/>
    </row>
    <row r="845" spans="1:25" s="252" customFormat="1" ht="28.5" x14ac:dyDescent="0.25">
      <c r="A845" s="251" t="s">
        <v>1531</v>
      </c>
      <c r="B845" s="196" t="s">
        <v>1508</v>
      </c>
      <c r="C845" s="197" t="s">
        <v>296</v>
      </c>
      <c r="D845" s="233">
        <v>25.12</v>
      </c>
      <c r="E845" s="69">
        <v>6602.4000000000005</v>
      </c>
      <c r="F845" s="70">
        <f t="shared" si="313"/>
        <v>165852.28800000003</v>
      </c>
      <c r="G845" s="69">
        <v>0</v>
      </c>
      <c r="H845" s="231">
        <f t="shared" si="314"/>
        <v>0</v>
      </c>
      <c r="I845" s="70">
        <f t="shared" si="315"/>
        <v>165852.28800000003</v>
      </c>
      <c r="J845" s="452"/>
      <c r="K845" s="406"/>
      <c r="L845" s="343">
        <v>6602.4000000000005</v>
      </c>
      <c r="M845" s="344">
        <f t="shared" si="316"/>
        <v>0</v>
      </c>
      <c r="N845" s="343">
        <v>0</v>
      </c>
      <c r="O845" s="405">
        <f t="shared" si="317"/>
        <v>0</v>
      </c>
      <c r="P845" s="344">
        <f t="shared" si="318"/>
        <v>0</v>
      </c>
      <c r="Q845" s="484"/>
      <c r="R845" s="327">
        <f t="shared" ref="R845:R903" si="322">D845-K845</f>
        <v>25.12</v>
      </c>
      <c r="S845" s="343">
        <v>6602.4000000000005</v>
      </c>
      <c r="T845" s="344">
        <f t="shared" si="319"/>
        <v>165852.28800000003</v>
      </c>
      <c r="U845" s="343">
        <v>0</v>
      </c>
      <c r="V845" s="405">
        <f t="shared" si="320"/>
        <v>0</v>
      </c>
      <c r="W845" s="344">
        <f t="shared" si="321"/>
        <v>165852.28800000003</v>
      </c>
      <c r="X845" s="464"/>
      <c r="Y845" s="497"/>
    </row>
    <row r="846" spans="1:25" x14ac:dyDescent="0.25">
      <c r="A846" s="234" t="s">
        <v>1532</v>
      </c>
      <c r="B846" s="235" t="s">
        <v>1533</v>
      </c>
      <c r="C846" s="236"/>
      <c r="D846" s="237"/>
      <c r="E846" s="238"/>
      <c r="F846" s="239">
        <f>SUM(F847:F867)</f>
        <v>8081072.0447999993</v>
      </c>
      <c r="G846" s="238"/>
      <c r="H846" s="239">
        <f>SUM(H847:H867)</f>
        <v>12114275.4944</v>
      </c>
      <c r="I846" s="239">
        <f>SUM(I847:I867)</f>
        <v>20195347.539200004</v>
      </c>
      <c r="J846" s="457"/>
      <c r="K846" s="407"/>
      <c r="L846" s="408"/>
      <c r="M846" s="409">
        <f>SUM(M847:M867)</f>
        <v>7600550.1708000004</v>
      </c>
      <c r="N846" s="408"/>
      <c r="O846" s="409">
        <f>SUM(O847:O867)</f>
        <v>12086846.620000001</v>
      </c>
      <c r="P846" s="409">
        <f>SUM(P847:P867)</f>
        <v>19687396.800799999</v>
      </c>
      <c r="Q846" s="489"/>
      <c r="R846" s="327">
        <f t="shared" si="322"/>
        <v>0</v>
      </c>
      <c r="S846" s="408"/>
      <c r="T846" s="409">
        <f>SUM(T847:T867)</f>
        <v>480521.87400000007</v>
      </c>
      <c r="U846" s="408"/>
      <c r="V846" s="409">
        <f>SUM(V847:V867)</f>
        <v>27428.874400000434</v>
      </c>
      <c r="W846" s="409">
        <f>SUM(W847:W867)</f>
        <v>507950.74840000051</v>
      </c>
      <c r="X846" s="464"/>
    </row>
    <row r="847" spans="1:25" x14ac:dyDescent="0.25">
      <c r="A847" s="240" t="s">
        <v>1534</v>
      </c>
      <c r="B847" s="223" t="s">
        <v>1475</v>
      </c>
      <c r="C847" s="224"/>
      <c r="D847" s="225"/>
      <c r="E847" s="241"/>
      <c r="F847" s="242"/>
      <c r="G847" s="241"/>
      <c r="H847" s="242"/>
      <c r="I847" s="243"/>
      <c r="J847" s="440"/>
      <c r="K847" s="401"/>
      <c r="L847" s="410"/>
      <c r="M847" s="411"/>
      <c r="N847" s="410"/>
      <c r="O847" s="411"/>
      <c r="P847" s="412"/>
      <c r="Q847" s="472"/>
      <c r="R847" s="327">
        <f t="shared" si="322"/>
        <v>0</v>
      </c>
      <c r="S847" s="410"/>
      <c r="T847" s="411"/>
      <c r="U847" s="410"/>
      <c r="V847" s="411"/>
      <c r="W847" s="412"/>
      <c r="X847" s="464"/>
    </row>
    <row r="848" spans="1:25" x14ac:dyDescent="0.25">
      <c r="A848" s="208" t="s">
        <v>1535</v>
      </c>
      <c r="B848" s="157" t="s">
        <v>809</v>
      </c>
      <c r="C848" s="158" t="s">
        <v>43</v>
      </c>
      <c r="D848" s="168">
        <f>D850*1.6-D850</f>
        <v>133.05000000000001</v>
      </c>
      <c r="E848" s="107">
        <v>1590</v>
      </c>
      <c r="F848" s="103">
        <f>D848*E848</f>
        <v>211549.50000000003</v>
      </c>
      <c r="G848" s="107">
        <v>0</v>
      </c>
      <c r="H848" s="94">
        <f>G848*D848</f>
        <v>0</v>
      </c>
      <c r="I848" s="94">
        <f>E848*D848+G848*D848</f>
        <v>211549.50000000003</v>
      </c>
      <c r="J848" s="441"/>
      <c r="K848" s="383">
        <v>128.28</v>
      </c>
      <c r="L848" s="365">
        <v>1590</v>
      </c>
      <c r="M848" s="362">
        <f>K848*L848</f>
        <v>203965.2</v>
      </c>
      <c r="N848" s="365">
        <v>0</v>
      </c>
      <c r="O848" s="359">
        <f>N848*K848</f>
        <v>0</v>
      </c>
      <c r="P848" s="359">
        <f>L848*K848+N848*K848</f>
        <v>203965.2</v>
      </c>
      <c r="Q848" s="473"/>
      <c r="R848" s="327">
        <f t="shared" si="322"/>
        <v>4.7700000000000102</v>
      </c>
      <c r="S848" s="365">
        <v>1590</v>
      </c>
      <c r="T848" s="362">
        <f>R848*S848</f>
        <v>7584.3000000000166</v>
      </c>
      <c r="U848" s="365">
        <v>0</v>
      </c>
      <c r="V848" s="359">
        <f>U848*R848</f>
        <v>0</v>
      </c>
      <c r="W848" s="359">
        <f>S848*R848+U848*R848</f>
        <v>7584.3000000000166</v>
      </c>
      <c r="X848" s="464"/>
    </row>
    <row r="849" spans="1:24" x14ac:dyDescent="0.25">
      <c r="A849" s="208" t="s">
        <v>1536</v>
      </c>
      <c r="B849" s="156" t="s">
        <v>1478</v>
      </c>
      <c r="C849" s="114" t="s">
        <v>43</v>
      </c>
      <c r="D849" s="115">
        <v>164.5</v>
      </c>
      <c r="E849" s="93">
        <v>19422</v>
      </c>
      <c r="F849" s="103">
        <f>D849*E849</f>
        <v>3194919</v>
      </c>
      <c r="G849" s="93">
        <v>0</v>
      </c>
      <c r="H849" s="94">
        <f>G849*D849</f>
        <v>0</v>
      </c>
      <c r="I849" s="103">
        <f>E849*D849+G849*D849</f>
        <v>3194919</v>
      </c>
      <c r="J849" s="441"/>
      <c r="K849" s="369">
        <v>164.5</v>
      </c>
      <c r="L849" s="358">
        <v>19422</v>
      </c>
      <c r="M849" s="362">
        <f>K849*L849</f>
        <v>3194919</v>
      </c>
      <c r="N849" s="358">
        <v>0</v>
      </c>
      <c r="O849" s="359">
        <f>N849*K849</f>
        <v>0</v>
      </c>
      <c r="P849" s="362">
        <f>L849*K849+N849*K849</f>
        <v>3194919</v>
      </c>
      <c r="Q849" s="473"/>
      <c r="R849" s="327">
        <f t="shared" si="322"/>
        <v>0</v>
      </c>
      <c r="S849" s="358">
        <v>19422</v>
      </c>
      <c r="T849" s="362">
        <f>R849*S849</f>
        <v>0</v>
      </c>
      <c r="U849" s="358">
        <v>0</v>
      </c>
      <c r="V849" s="359">
        <f>U849*R849</f>
        <v>0</v>
      </c>
      <c r="W849" s="362">
        <f>S849*R849+U849*R849</f>
        <v>0</v>
      </c>
      <c r="X849" s="464"/>
    </row>
    <row r="850" spans="1:24" ht="28.5" x14ac:dyDescent="0.25">
      <c r="A850" s="208" t="s">
        <v>1537</v>
      </c>
      <c r="B850" s="156" t="s">
        <v>929</v>
      </c>
      <c r="C850" s="114" t="s">
        <v>43</v>
      </c>
      <c r="D850" s="115">
        <v>221.75</v>
      </c>
      <c r="E850" s="107">
        <v>2405</v>
      </c>
      <c r="F850" s="103">
        <f>D850*E850</f>
        <v>533308.75</v>
      </c>
      <c r="G850" s="107">
        <v>0</v>
      </c>
      <c r="H850" s="94">
        <f>G850*D850</f>
        <v>0</v>
      </c>
      <c r="I850" s="94">
        <f>E850*D850+G850*D850</f>
        <v>533308.75</v>
      </c>
      <c r="J850" s="441"/>
      <c r="K850" s="369">
        <v>213.8</v>
      </c>
      <c r="L850" s="365">
        <v>2405</v>
      </c>
      <c r="M850" s="362">
        <f>K850*L850</f>
        <v>514189</v>
      </c>
      <c r="N850" s="365">
        <v>0</v>
      </c>
      <c r="O850" s="359">
        <f>N850*K850</f>
        <v>0</v>
      </c>
      <c r="P850" s="359">
        <f>L850*K850+N850*K850</f>
        <v>514189</v>
      </c>
      <c r="Q850" s="473"/>
      <c r="R850" s="327">
        <f t="shared" si="322"/>
        <v>7.9499999999999886</v>
      </c>
      <c r="S850" s="365">
        <v>2405</v>
      </c>
      <c r="T850" s="362">
        <f>R850*S850</f>
        <v>19119.749999999971</v>
      </c>
      <c r="U850" s="365">
        <v>0</v>
      </c>
      <c r="V850" s="359">
        <f>U850*R850</f>
        <v>0</v>
      </c>
      <c r="W850" s="359">
        <f>S850*R850+U850*R850</f>
        <v>19119.749999999971</v>
      </c>
      <c r="X850" s="464"/>
    </row>
    <row r="851" spans="1:24" ht="28.5" x14ac:dyDescent="0.25">
      <c r="A851" s="208" t="s">
        <v>1538</v>
      </c>
      <c r="B851" s="253" t="s">
        <v>1482</v>
      </c>
      <c r="C851" s="244"/>
      <c r="D851" s="245"/>
      <c r="E851" s="248"/>
      <c r="F851" s="246"/>
      <c r="G851" s="248"/>
      <c r="H851" s="246"/>
      <c r="I851" s="247"/>
      <c r="J851" s="458"/>
      <c r="K851" s="413"/>
      <c r="L851" s="414"/>
      <c r="M851" s="415"/>
      <c r="N851" s="414"/>
      <c r="O851" s="415"/>
      <c r="P851" s="416"/>
      <c r="Q851" s="490"/>
      <c r="R851" s="327">
        <f t="shared" si="322"/>
        <v>0</v>
      </c>
      <c r="S851" s="414"/>
      <c r="T851" s="415"/>
      <c r="U851" s="414"/>
      <c r="V851" s="415"/>
      <c r="W851" s="416"/>
      <c r="X851" s="464"/>
    </row>
    <row r="852" spans="1:24" x14ac:dyDescent="0.25">
      <c r="A852" s="208" t="s">
        <v>1539</v>
      </c>
      <c r="B852" s="156" t="s">
        <v>1484</v>
      </c>
      <c r="C852" s="114" t="s">
        <v>43</v>
      </c>
      <c r="D852" s="115">
        <v>175.74</v>
      </c>
      <c r="E852" s="93">
        <v>2513</v>
      </c>
      <c r="F852" s="103">
        <f>D852*E852</f>
        <v>441634.62</v>
      </c>
      <c r="G852" s="93">
        <v>6681</v>
      </c>
      <c r="H852" s="103">
        <f t="shared" ref="H852:H858" si="323">D852*G852</f>
        <v>1174118.9400000002</v>
      </c>
      <c r="I852" s="103">
        <f t="shared" ref="I852:I858" si="324">E852*D852+G852*D852</f>
        <v>1615753.56</v>
      </c>
      <c r="J852" s="441"/>
      <c r="K852" s="369">
        <v>175.74</v>
      </c>
      <c r="L852" s="358">
        <v>2513</v>
      </c>
      <c r="M852" s="362">
        <f t="shared" ref="M852:M858" si="325">K852*L852</f>
        <v>441634.62</v>
      </c>
      <c r="N852" s="358">
        <v>6681</v>
      </c>
      <c r="O852" s="362">
        <f t="shared" ref="O852:O858" si="326">K852*N852</f>
        <v>1174118.9400000002</v>
      </c>
      <c r="P852" s="362">
        <f t="shared" ref="P852:P858" si="327">L852*K852+N852*K852</f>
        <v>1615753.56</v>
      </c>
      <c r="Q852" s="473"/>
      <c r="R852" s="327">
        <f t="shared" si="322"/>
        <v>0</v>
      </c>
      <c r="S852" s="358">
        <v>2513</v>
      </c>
      <c r="T852" s="362">
        <f t="shared" ref="T852:T858" si="328">R852*S852</f>
        <v>0</v>
      </c>
      <c r="U852" s="358">
        <v>6681</v>
      </c>
      <c r="V852" s="362">
        <f t="shared" ref="V852:V858" si="329">R852*U852</f>
        <v>0</v>
      </c>
      <c r="W852" s="362">
        <f t="shared" ref="W852:W858" si="330">S852*R852+U852*R852</f>
        <v>0</v>
      </c>
      <c r="X852" s="464"/>
    </row>
    <row r="853" spans="1:24" x14ac:dyDescent="0.25">
      <c r="A853" s="208" t="s">
        <v>1540</v>
      </c>
      <c r="B853" s="156" t="s">
        <v>1488</v>
      </c>
      <c r="C853" s="114" t="s">
        <v>43</v>
      </c>
      <c r="D853" s="115">
        <v>99.68</v>
      </c>
      <c r="E853" s="93">
        <v>2333.7600000000002</v>
      </c>
      <c r="F853" s="103">
        <f>D853*E853</f>
        <v>232629.19680000003</v>
      </c>
      <c r="G853" s="93">
        <v>2161.5</v>
      </c>
      <c r="H853" s="103">
        <f t="shared" si="323"/>
        <v>215458.32</v>
      </c>
      <c r="I853" s="103">
        <f t="shared" si="324"/>
        <v>448087.51680000004</v>
      </c>
      <c r="J853" s="441"/>
      <c r="K853" s="369">
        <v>99.68</v>
      </c>
      <c r="L853" s="358">
        <v>2333.7600000000002</v>
      </c>
      <c r="M853" s="362">
        <f t="shared" si="325"/>
        <v>232629.19680000003</v>
      </c>
      <c r="N853" s="358">
        <v>2161.5</v>
      </c>
      <c r="O853" s="362">
        <f t="shared" si="326"/>
        <v>215458.32</v>
      </c>
      <c r="P853" s="362">
        <f t="shared" si="327"/>
        <v>448087.51680000004</v>
      </c>
      <c r="Q853" s="473"/>
      <c r="R853" s="327">
        <f t="shared" si="322"/>
        <v>0</v>
      </c>
      <c r="S853" s="358">
        <v>2333.7600000000002</v>
      </c>
      <c r="T853" s="362">
        <f t="shared" si="328"/>
        <v>0</v>
      </c>
      <c r="U853" s="358">
        <v>2161.5</v>
      </c>
      <c r="V853" s="362">
        <f t="shared" si="329"/>
        <v>0</v>
      </c>
      <c r="W853" s="362">
        <f t="shared" si="330"/>
        <v>0</v>
      </c>
      <c r="X853" s="464"/>
    </row>
    <row r="854" spans="1:24" x14ac:dyDescent="0.25">
      <c r="A854" s="208" t="s">
        <v>1541</v>
      </c>
      <c r="B854" s="156" t="s">
        <v>1542</v>
      </c>
      <c r="C854" s="114" t="s">
        <v>296</v>
      </c>
      <c r="D854" s="115">
        <v>156.65</v>
      </c>
      <c r="E854" s="93">
        <v>46.8</v>
      </c>
      <c r="F854" s="103">
        <f>D854*E854</f>
        <v>7331.22</v>
      </c>
      <c r="G854" s="93">
        <v>264</v>
      </c>
      <c r="H854" s="103">
        <f t="shared" si="323"/>
        <v>41355.599999999999</v>
      </c>
      <c r="I854" s="103">
        <f t="shared" si="324"/>
        <v>48686.82</v>
      </c>
      <c r="J854" s="441"/>
      <c r="K854" s="369">
        <v>156.38999999999999</v>
      </c>
      <c r="L854" s="358">
        <v>46.8</v>
      </c>
      <c r="M854" s="362">
        <f t="shared" si="325"/>
        <v>7319.0519999999988</v>
      </c>
      <c r="N854" s="358">
        <v>264</v>
      </c>
      <c r="O854" s="362">
        <f t="shared" si="326"/>
        <v>41286.959999999999</v>
      </c>
      <c r="P854" s="362">
        <f t="shared" si="327"/>
        <v>48606.011999999995</v>
      </c>
      <c r="Q854" s="473"/>
      <c r="R854" s="327">
        <f t="shared" si="322"/>
        <v>0.26000000000001933</v>
      </c>
      <c r="S854" s="358">
        <v>46.8</v>
      </c>
      <c r="T854" s="362">
        <f t="shared" si="328"/>
        <v>12.168000000000903</v>
      </c>
      <c r="U854" s="358">
        <v>264</v>
      </c>
      <c r="V854" s="362">
        <f t="shared" si="329"/>
        <v>68.640000000005102</v>
      </c>
      <c r="W854" s="362">
        <f t="shared" si="330"/>
        <v>80.808000000006004</v>
      </c>
      <c r="X854" s="464"/>
    </row>
    <row r="855" spans="1:24" x14ac:dyDescent="0.25">
      <c r="A855" s="208" t="s">
        <v>1543</v>
      </c>
      <c r="B855" s="156" t="s">
        <v>1544</v>
      </c>
      <c r="C855" s="114" t="s">
        <v>43</v>
      </c>
      <c r="D855" s="115">
        <v>19.940000000000001</v>
      </c>
      <c r="E855" s="93">
        <v>0</v>
      </c>
      <c r="F855" s="103"/>
      <c r="G855" s="93">
        <v>2161.5</v>
      </c>
      <c r="H855" s="103">
        <f t="shared" si="323"/>
        <v>43100.310000000005</v>
      </c>
      <c r="I855" s="103">
        <f t="shared" si="324"/>
        <v>43100.310000000005</v>
      </c>
      <c r="J855" s="441"/>
      <c r="K855" s="369">
        <v>19.940000000000001</v>
      </c>
      <c r="L855" s="358">
        <v>0</v>
      </c>
      <c r="M855" s="362">
        <f t="shared" si="325"/>
        <v>0</v>
      </c>
      <c r="N855" s="358">
        <v>2161.5</v>
      </c>
      <c r="O855" s="362">
        <f t="shared" si="326"/>
        <v>43100.310000000005</v>
      </c>
      <c r="P855" s="362">
        <f t="shared" si="327"/>
        <v>43100.310000000005</v>
      </c>
      <c r="Q855" s="473"/>
      <c r="R855" s="327">
        <f t="shared" si="322"/>
        <v>0</v>
      </c>
      <c r="S855" s="358">
        <v>0</v>
      </c>
      <c r="T855" s="362">
        <f t="shared" si="328"/>
        <v>0</v>
      </c>
      <c r="U855" s="358">
        <v>2161.5</v>
      </c>
      <c r="V855" s="362">
        <f t="shared" si="329"/>
        <v>0</v>
      </c>
      <c r="W855" s="362">
        <f t="shared" si="330"/>
        <v>0</v>
      </c>
      <c r="X855" s="464"/>
    </row>
    <row r="856" spans="1:24" x14ac:dyDescent="0.25">
      <c r="A856" s="208" t="s">
        <v>1545</v>
      </c>
      <c r="B856" s="156" t="s">
        <v>1546</v>
      </c>
      <c r="C856" s="114" t="s">
        <v>296</v>
      </c>
      <c r="D856" s="115">
        <v>156.65</v>
      </c>
      <c r="E856" s="93">
        <v>46.8</v>
      </c>
      <c r="F856" s="103">
        <f>D856*E856</f>
        <v>7331.22</v>
      </c>
      <c r="G856" s="93">
        <v>180</v>
      </c>
      <c r="H856" s="103">
        <f t="shared" si="323"/>
        <v>28197</v>
      </c>
      <c r="I856" s="103">
        <f t="shared" si="324"/>
        <v>35528.22</v>
      </c>
      <c r="J856" s="441"/>
      <c r="K856" s="369">
        <v>156.38999999999999</v>
      </c>
      <c r="L856" s="358">
        <v>46.8</v>
      </c>
      <c r="M856" s="362">
        <f t="shared" si="325"/>
        <v>7319.0519999999988</v>
      </c>
      <c r="N856" s="358">
        <v>180</v>
      </c>
      <c r="O856" s="362">
        <f t="shared" si="326"/>
        <v>28150.199999999997</v>
      </c>
      <c r="P856" s="362">
        <f t="shared" si="327"/>
        <v>35469.251999999993</v>
      </c>
      <c r="Q856" s="473"/>
      <c r="R856" s="327">
        <f t="shared" si="322"/>
        <v>0.26000000000001933</v>
      </c>
      <c r="S856" s="358">
        <v>46.8</v>
      </c>
      <c r="T856" s="362">
        <f t="shared" si="328"/>
        <v>12.168000000000903</v>
      </c>
      <c r="U856" s="358">
        <v>180</v>
      </c>
      <c r="V856" s="362">
        <f t="shared" si="329"/>
        <v>46.800000000003479</v>
      </c>
      <c r="W856" s="362">
        <f t="shared" si="330"/>
        <v>58.96800000000438</v>
      </c>
      <c r="X856" s="464"/>
    </row>
    <row r="857" spans="1:24" x14ac:dyDescent="0.25">
      <c r="A857" s="208" t="s">
        <v>1547</v>
      </c>
      <c r="B857" s="156" t="s">
        <v>1486</v>
      </c>
      <c r="C857" s="114" t="s">
        <v>43</v>
      </c>
      <c r="D857" s="115">
        <f>D852*0.26</f>
        <v>45.692400000000006</v>
      </c>
      <c r="E857" s="93">
        <v>0</v>
      </c>
      <c r="F857" s="103"/>
      <c r="G857" s="93">
        <v>6681</v>
      </c>
      <c r="H857" s="103">
        <f t="shared" si="323"/>
        <v>305270.92440000002</v>
      </c>
      <c r="I857" s="103">
        <f t="shared" si="324"/>
        <v>305270.92440000002</v>
      </c>
      <c r="J857" s="441"/>
      <c r="K857" s="369">
        <v>45.69</v>
      </c>
      <c r="L857" s="358">
        <v>0</v>
      </c>
      <c r="M857" s="362">
        <f t="shared" si="325"/>
        <v>0</v>
      </c>
      <c r="N857" s="358">
        <v>6681</v>
      </c>
      <c r="O857" s="362">
        <f t="shared" si="326"/>
        <v>305254.88999999996</v>
      </c>
      <c r="P857" s="362">
        <f t="shared" si="327"/>
        <v>305254.88999999996</v>
      </c>
      <c r="Q857" s="473"/>
      <c r="R857" s="327">
        <f t="shared" si="322"/>
        <v>2.4000000000086175E-3</v>
      </c>
      <c r="S857" s="358">
        <v>0</v>
      </c>
      <c r="T857" s="362">
        <f t="shared" si="328"/>
        <v>0</v>
      </c>
      <c r="U857" s="358">
        <v>6681</v>
      </c>
      <c r="V857" s="362">
        <f t="shared" si="329"/>
        <v>16.034400000057573</v>
      </c>
      <c r="W857" s="362">
        <f t="shared" si="330"/>
        <v>16.034400000057573</v>
      </c>
      <c r="X857" s="464"/>
    </row>
    <row r="858" spans="1:24" x14ac:dyDescent="0.25">
      <c r="A858" s="208" t="s">
        <v>1538</v>
      </c>
      <c r="B858" s="157" t="s">
        <v>805</v>
      </c>
      <c r="C858" s="158" t="s">
        <v>43</v>
      </c>
      <c r="D858" s="254">
        <v>241.82</v>
      </c>
      <c r="E858" s="107">
        <v>1490</v>
      </c>
      <c r="F858" s="103">
        <f>D858*E858</f>
        <v>360311.8</v>
      </c>
      <c r="G858" s="107">
        <v>0</v>
      </c>
      <c r="H858" s="103">
        <f t="shared" si="323"/>
        <v>0</v>
      </c>
      <c r="I858" s="103">
        <f t="shared" si="324"/>
        <v>360311.8</v>
      </c>
      <c r="J858" s="441"/>
      <c r="K858" s="417">
        <v>241.82</v>
      </c>
      <c r="L858" s="365">
        <v>1490</v>
      </c>
      <c r="M858" s="362">
        <f t="shared" si="325"/>
        <v>360311.8</v>
      </c>
      <c r="N858" s="365">
        <v>0</v>
      </c>
      <c r="O858" s="362">
        <f t="shared" si="326"/>
        <v>0</v>
      </c>
      <c r="P858" s="362">
        <f t="shared" si="327"/>
        <v>360311.8</v>
      </c>
      <c r="Q858" s="473"/>
      <c r="R858" s="327">
        <f t="shared" si="322"/>
        <v>0</v>
      </c>
      <c r="S858" s="365">
        <v>1490</v>
      </c>
      <c r="T858" s="362">
        <f t="shared" si="328"/>
        <v>0</v>
      </c>
      <c r="U858" s="365">
        <v>0</v>
      </c>
      <c r="V858" s="362">
        <f t="shared" si="329"/>
        <v>0</v>
      </c>
      <c r="W858" s="362">
        <f t="shared" si="330"/>
        <v>0</v>
      </c>
      <c r="X858" s="464"/>
    </row>
    <row r="859" spans="1:24" x14ac:dyDescent="0.25">
      <c r="A859" s="200" t="s">
        <v>1548</v>
      </c>
      <c r="B859" s="113" t="s">
        <v>1549</v>
      </c>
      <c r="C859" s="114"/>
      <c r="D859" s="115"/>
      <c r="E859" s="94"/>
      <c r="F859" s="94"/>
      <c r="G859" s="94"/>
      <c r="H859" s="94"/>
      <c r="I859" s="94"/>
      <c r="J859" s="441"/>
      <c r="K859" s="369"/>
      <c r="L859" s="359"/>
      <c r="M859" s="359"/>
      <c r="N859" s="359"/>
      <c r="O859" s="359"/>
      <c r="P859" s="359"/>
      <c r="Q859" s="473"/>
      <c r="R859" s="327">
        <f t="shared" si="322"/>
        <v>0</v>
      </c>
      <c r="S859" s="359"/>
      <c r="T859" s="359"/>
      <c r="U859" s="359"/>
      <c r="V859" s="359"/>
      <c r="W859" s="359"/>
      <c r="X859" s="464"/>
    </row>
    <row r="860" spans="1:24" ht="57" x14ac:dyDescent="0.25">
      <c r="A860" s="208" t="s">
        <v>1550</v>
      </c>
      <c r="B860" s="157" t="s">
        <v>1527</v>
      </c>
      <c r="C860" s="158" t="s">
        <v>296</v>
      </c>
      <c r="D860" s="115">
        <v>156.65</v>
      </c>
      <c r="E860" s="103">
        <v>2475.7199999999998</v>
      </c>
      <c r="F860" s="103">
        <f t="shared" ref="F860:F867" si="331">D860*E860</f>
        <v>387821.538</v>
      </c>
      <c r="G860" s="103">
        <v>60860</v>
      </c>
      <c r="H860" s="103">
        <f t="shared" ref="H860:H867" si="332">D860*G860</f>
        <v>9533719</v>
      </c>
      <c r="I860" s="103">
        <f t="shared" ref="I860:I867" si="333">E860*D860+G860*D860</f>
        <v>9921540.5380000006</v>
      </c>
      <c r="J860" s="441"/>
      <c r="K860" s="369">
        <v>156.25</v>
      </c>
      <c r="L860" s="362">
        <v>2475.7199999999998</v>
      </c>
      <c r="M860" s="362">
        <f t="shared" ref="M860:M867" si="334">K860*L860</f>
        <v>386831.24999999994</v>
      </c>
      <c r="N860" s="362">
        <v>60860</v>
      </c>
      <c r="O860" s="362">
        <f t="shared" ref="O860:O867" si="335">K860*N860</f>
        <v>9509375</v>
      </c>
      <c r="P860" s="362">
        <f>L860*K860+N860*K860+0.01</f>
        <v>9896206.2599999998</v>
      </c>
      <c r="Q860" s="473"/>
      <c r="R860" s="327">
        <f t="shared" si="322"/>
        <v>0.40000000000000568</v>
      </c>
      <c r="S860" s="362">
        <v>2475.7199999999998</v>
      </c>
      <c r="T860" s="362">
        <f t="shared" ref="T860:T867" si="336">R860*S860</f>
        <v>990.28800000001399</v>
      </c>
      <c r="U860" s="362">
        <v>60860</v>
      </c>
      <c r="V860" s="362">
        <f t="shared" ref="V860:V867" si="337">R860*U860</f>
        <v>24344.000000000346</v>
      </c>
      <c r="W860" s="362">
        <f>S860*R860+U860*R860</f>
        <v>25334.288000000361</v>
      </c>
      <c r="X860" s="464"/>
    </row>
    <row r="861" spans="1:24" x14ac:dyDescent="0.25">
      <c r="A861" s="208" t="s">
        <v>1551</v>
      </c>
      <c r="B861" s="157" t="s">
        <v>1498</v>
      </c>
      <c r="C861" s="158" t="s">
        <v>296</v>
      </c>
      <c r="D861" s="115">
        <v>156.65</v>
      </c>
      <c r="E861" s="93">
        <v>6552</v>
      </c>
      <c r="F861" s="103">
        <f t="shared" si="331"/>
        <v>1026370.8</v>
      </c>
      <c r="G861" s="93">
        <v>0</v>
      </c>
      <c r="H861" s="103">
        <f t="shared" si="332"/>
        <v>0</v>
      </c>
      <c r="I861" s="103">
        <f t="shared" si="333"/>
        <v>1026370.8</v>
      </c>
      <c r="J861" s="441"/>
      <c r="K861" s="369">
        <v>156.25</v>
      </c>
      <c r="L861" s="358">
        <v>6552</v>
      </c>
      <c r="M861" s="362">
        <f t="shared" si="334"/>
        <v>1023750</v>
      </c>
      <c r="N861" s="358">
        <v>0</v>
      </c>
      <c r="O861" s="362">
        <f t="shared" si="335"/>
        <v>0</v>
      </c>
      <c r="P861" s="362">
        <f t="shared" ref="P861:P867" si="338">L861*K861+N861*K861</f>
        <v>1023750</v>
      </c>
      <c r="Q861" s="473"/>
      <c r="R861" s="327">
        <f t="shared" si="322"/>
        <v>0.40000000000000568</v>
      </c>
      <c r="S861" s="358">
        <v>6552</v>
      </c>
      <c r="T861" s="362">
        <f t="shared" si="336"/>
        <v>2620.8000000000375</v>
      </c>
      <c r="U861" s="358">
        <v>0</v>
      </c>
      <c r="V861" s="362">
        <f t="shared" si="337"/>
        <v>0</v>
      </c>
      <c r="W861" s="362">
        <f t="shared" ref="W861:W867" si="339">S861*R861+U861*R861</f>
        <v>2620.8000000000375</v>
      </c>
      <c r="X861" s="464"/>
    </row>
    <row r="862" spans="1:24" ht="28.5" x14ac:dyDescent="0.25">
      <c r="A862" s="208" t="s">
        <v>1552</v>
      </c>
      <c r="B862" s="157" t="s">
        <v>1529</v>
      </c>
      <c r="C862" s="158" t="s">
        <v>170</v>
      </c>
      <c r="D862" s="115">
        <v>192</v>
      </c>
      <c r="E862" s="103">
        <v>1254</v>
      </c>
      <c r="F862" s="103">
        <f t="shared" si="331"/>
        <v>240768</v>
      </c>
      <c r="G862" s="103">
        <v>115</v>
      </c>
      <c r="H862" s="103">
        <f t="shared" si="332"/>
        <v>22080</v>
      </c>
      <c r="I862" s="103">
        <f t="shared" si="333"/>
        <v>262848</v>
      </c>
      <c r="J862" s="441"/>
      <c r="K862" s="369">
        <v>172</v>
      </c>
      <c r="L862" s="362">
        <v>1254</v>
      </c>
      <c r="M862" s="362">
        <f t="shared" si="334"/>
        <v>215688</v>
      </c>
      <c r="N862" s="362">
        <v>115</v>
      </c>
      <c r="O862" s="362">
        <f t="shared" si="335"/>
        <v>19780</v>
      </c>
      <c r="P862" s="362">
        <f t="shared" si="338"/>
        <v>235468</v>
      </c>
      <c r="Q862" s="473"/>
      <c r="R862" s="327">
        <f t="shared" si="322"/>
        <v>20</v>
      </c>
      <c r="S862" s="362">
        <v>1254</v>
      </c>
      <c r="T862" s="362">
        <f t="shared" si="336"/>
        <v>25080</v>
      </c>
      <c r="U862" s="362">
        <v>115</v>
      </c>
      <c r="V862" s="362">
        <f t="shared" si="337"/>
        <v>2300</v>
      </c>
      <c r="W862" s="362">
        <f t="shared" si="339"/>
        <v>27380</v>
      </c>
      <c r="X862" s="464"/>
    </row>
    <row r="863" spans="1:24" x14ac:dyDescent="0.25">
      <c r="A863" s="208" t="s">
        <v>1553</v>
      </c>
      <c r="B863" s="156" t="s">
        <v>1530</v>
      </c>
      <c r="C863" s="114" t="s">
        <v>170</v>
      </c>
      <c r="D863" s="115">
        <v>1</v>
      </c>
      <c r="E863" s="93">
        <v>124800</v>
      </c>
      <c r="F863" s="103">
        <f t="shared" si="331"/>
        <v>124800</v>
      </c>
      <c r="G863" s="93">
        <v>49408</v>
      </c>
      <c r="H863" s="103">
        <f t="shared" si="332"/>
        <v>49408</v>
      </c>
      <c r="I863" s="103">
        <f t="shared" si="333"/>
        <v>174208</v>
      </c>
      <c r="J863" s="441"/>
      <c r="K863" s="369">
        <v>1</v>
      </c>
      <c r="L863" s="358">
        <v>124800</v>
      </c>
      <c r="M863" s="362">
        <f t="shared" si="334"/>
        <v>124800</v>
      </c>
      <c r="N863" s="358">
        <v>49408</v>
      </c>
      <c r="O863" s="362">
        <f t="shared" si="335"/>
        <v>49408</v>
      </c>
      <c r="P863" s="362">
        <f t="shared" si="338"/>
        <v>174208</v>
      </c>
      <c r="Q863" s="473"/>
      <c r="R863" s="327">
        <f t="shared" si="322"/>
        <v>0</v>
      </c>
      <c r="S863" s="358">
        <v>124800</v>
      </c>
      <c r="T863" s="362">
        <f t="shared" si="336"/>
        <v>0</v>
      </c>
      <c r="U863" s="358">
        <v>49408</v>
      </c>
      <c r="V863" s="362">
        <f t="shared" si="337"/>
        <v>0</v>
      </c>
      <c r="W863" s="362">
        <f t="shared" si="339"/>
        <v>0</v>
      </c>
      <c r="X863" s="464"/>
    </row>
    <row r="864" spans="1:24" x14ac:dyDescent="0.25">
      <c r="A864" s="208" t="s">
        <v>1554</v>
      </c>
      <c r="B864" s="249" t="s">
        <v>1500</v>
      </c>
      <c r="C864" s="158" t="s">
        <v>296</v>
      </c>
      <c r="D864" s="168">
        <v>43.47</v>
      </c>
      <c r="E864" s="93">
        <v>6552</v>
      </c>
      <c r="F864" s="103">
        <f t="shared" si="331"/>
        <v>284815.44</v>
      </c>
      <c r="G864" s="93">
        <v>0</v>
      </c>
      <c r="H864" s="103">
        <f t="shared" si="332"/>
        <v>0</v>
      </c>
      <c r="I864" s="103">
        <f t="shared" si="333"/>
        <v>284815.44</v>
      </c>
      <c r="J864" s="441"/>
      <c r="K864" s="383"/>
      <c r="L864" s="358">
        <v>6552</v>
      </c>
      <c r="M864" s="362">
        <f t="shared" si="334"/>
        <v>0</v>
      </c>
      <c r="N864" s="358">
        <v>0</v>
      </c>
      <c r="O864" s="362">
        <f t="shared" si="335"/>
        <v>0</v>
      </c>
      <c r="P864" s="362">
        <f t="shared" si="338"/>
        <v>0</v>
      </c>
      <c r="Q864" s="473"/>
      <c r="R864" s="327">
        <f t="shared" si="322"/>
        <v>43.47</v>
      </c>
      <c r="S864" s="358">
        <v>6552</v>
      </c>
      <c r="T864" s="362">
        <f t="shared" si="336"/>
        <v>284815.44</v>
      </c>
      <c r="U864" s="358">
        <v>0</v>
      </c>
      <c r="V864" s="362">
        <f t="shared" si="337"/>
        <v>0</v>
      </c>
      <c r="W864" s="362">
        <f t="shared" si="339"/>
        <v>284815.44</v>
      </c>
      <c r="X864" s="464"/>
    </row>
    <row r="865" spans="1:25" ht="28.5" x14ac:dyDescent="0.25">
      <c r="A865" s="208" t="s">
        <v>1555</v>
      </c>
      <c r="B865" s="156" t="s">
        <v>1504</v>
      </c>
      <c r="C865" s="114" t="s">
        <v>170</v>
      </c>
      <c r="D865" s="115">
        <v>128</v>
      </c>
      <c r="E865" s="93">
        <v>1664</v>
      </c>
      <c r="F865" s="103">
        <f t="shared" si="331"/>
        <v>212992</v>
      </c>
      <c r="G865" s="93">
        <v>150</v>
      </c>
      <c r="H865" s="103">
        <f t="shared" si="332"/>
        <v>19200</v>
      </c>
      <c r="I865" s="103">
        <f t="shared" si="333"/>
        <v>232192</v>
      </c>
      <c r="J865" s="441"/>
      <c r="K865" s="369">
        <v>128</v>
      </c>
      <c r="L865" s="358">
        <v>1664</v>
      </c>
      <c r="M865" s="362">
        <f t="shared" si="334"/>
        <v>212992</v>
      </c>
      <c r="N865" s="358">
        <v>150</v>
      </c>
      <c r="O865" s="362">
        <f t="shared" si="335"/>
        <v>19200</v>
      </c>
      <c r="P865" s="362">
        <f t="shared" si="338"/>
        <v>232192</v>
      </c>
      <c r="Q865" s="473"/>
      <c r="R865" s="327">
        <f t="shared" si="322"/>
        <v>0</v>
      </c>
      <c r="S865" s="358">
        <v>1664</v>
      </c>
      <c r="T865" s="362">
        <f t="shared" si="336"/>
        <v>0</v>
      </c>
      <c r="U865" s="358">
        <v>150</v>
      </c>
      <c r="V865" s="362">
        <f t="shared" si="337"/>
        <v>0</v>
      </c>
      <c r="W865" s="362">
        <f t="shared" si="339"/>
        <v>0</v>
      </c>
      <c r="X865" s="464"/>
    </row>
    <row r="866" spans="1:25" ht="28.5" x14ac:dyDescent="0.25">
      <c r="A866" s="208" t="s">
        <v>1556</v>
      </c>
      <c r="B866" s="227" t="s">
        <v>1506</v>
      </c>
      <c r="C866" s="228" t="s">
        <v>296</v>
      </c>
      <c r="D866" s="229">
        <v>313.3</v>
      </c>
      <c r="E866" s="232">
        <v>2154</v>
      </c>
      <c r="F866" s="231">
        <f t="shared" si="331"/>
        <v>674848.20000000007</v>
      </c>
      <c r="G866" s="232">
        <v>2178</v>
      </c>
      <c r="H866" s="103">
        <f t="shared" si="332"/>
        <v>682367.4</v>
      </c>
      <c r="I866" s="231">
        <f t="shared" si="333"/>
        <v>1357215.6</v>
      </c>
      <c r="J866" s="452"/>
      <c r="K866" s="403">
        <v>313</v>
      </c>
      <c r="L866" s="404">
        <v>2154</v>
      </c>
      <c r="M866" s="405">
        <f t="shared" si="334"/>
        <v>674202</v>
      </c>
      <c r="N866" s="404">
        <v>2178</v>
      </c>
      <c r="O866" s="362">
        <f t="shared" si="335"/>
        <v>681714</v>
      </c>
      <c r="P866" s="405">
        <f t="shared" si="338"/>
        <v>1355916</v>
      </c>
      <c r="Q866" s="484"/>
      <c r="R866" s="327">
        <f t="shared" si="322"/>
        <v>0.30000000000001137</v>
      </c>
      <c r="S866" s="404">
        <v>2154</v>
      </c>
      <c r="T866" s="405">
        <f t="shared" si="336"/>
        <v>646.20000000002449</v>
      </c>
      <c r="U866" s="404">
        <v>2178</v>
      </c>
      <c r="V866" s="362">
        <f t="shared" si="337"/>
        <v>653.40000000002476</v>
      </c>
      <c r="W866" s="405">
        <f t="shared" si="339"/>
        <v>1299.6000000000492</v>
      </c>
      <c r="X866" s="464"/>
    </row>
    <row r="867" spans="1:25" s="252" customFormat="1" ht="28.5" x14ac:dyDescent="0.25">
      <c r="A867" s="212" t="s">
        <v>1557</v>
      </c>
      <c r="B867" s="117" t="s">
        <v>1508</v>
      </c>
      <c r="C867" s="118" t="s">
        <v>296</v>
      </c>
      <c r="D867" s="255">
        <v>21.15</v>
      </c>
      <c r="E867" s="40">
        <v>6602.4000000000005</v>
      </c>
      <c r="F867" s="35">
        <f t="shared" si="331"/>
        <v>139640.76</v>
      </c>
      <c r="G867" s="40">
        <v>0</v>
      </c>
      <c r="H867" s="103">
        <f t="shared" si="332"/>
        <v>0</v>
      </c>
      <c r="I867" s="35">
        <f t="shared" si="333"/>
        <v>139640.76</v>
      </c>
      <c r="J867" s="441"/>
      <c r="K867" s="418"/>
      <c r="L867" s="328">
        <v>6602.4000000000005</v>
      </c>
      <c r="M867" s="329">
        <f t="shared" si="334"/>
        <v>0</v>
      </c>
      <c r="N867" s="328">
        <v>0</v>
      </c>
      <c r="O867" s="362">
        <f t="shared" si="335"/>
        <v>0</v>
      </c>
      <c r="P867" s="329">
        <f t="shared" si="338"/>
        <v>0</v>
      </c>
      <c r="Q867" s="473"/>
      <c r="R867" s="327">
        <f t="shared" si="322"/>
        <v>21.15</v>
      </c>
      <c r="S867" s="328">
        <v>6602.4000000000005</v>
      </c>
      <c r="T867" s="329">
        <f t="shared" si="336"/>
        <v>139640.76</v>
      </c>
      <c r="U867" s="328">
        <v>0</v>
      </c>
      <c r="V867" s="362">
        <f t="shared" si="337"/>
        <v>0</v>
      </c>
      <c r="W867" s="329">
        <f t="shared" si="339"/>
        <v>139640.76</v>
      </c>
      <c r="X867" s="464"/>
      <c r="Y867" s="497"/>
    </row>
    <row r="868" spans="1:25" x14ac:dyDescent="0.25">
      <c r="A868" s="216" t="s">
        <v>1558</v>
      </c>
      <c r="B868" s="217" t="s">
        <v>1559</v>
      </c>
      <c r="C868" s="218"/>
      <c r="D868" s="219"/>
      <c r="E868" s="258"/>
      <c r="F868" s="256">
        <f>SUM(F869:F888)</f>
        <v>4189735.6611999995</v>
      </c>
      <c r="G868" s="257"/>
      <c r="H868" s="256">
        <f>SUM(H869:H888)</f>
        <v>7732820.9499999993</v>
      </c>
      <c r="I868" s="256">
        <f>SUM(I869:I888)</f>
        <v>11922556.611200003</v>
      </c>
      <c r="J868" s="447"/>
      <c r="K868" s="397"/>
      <c r="L868" s="419"/>
      <c r="M868" s="420">
        <f>SUM(M869:M888)</f>
        <v>3815587.2948000003</v>
      </c>
      <c r="N868" s="421"/>
      <c r="O868" s="420">
        <f>SUM(O869:O888)</f>
        <v>7687333.5499999998</v>
      </c>
      <c r="P868" s="420">
        <f>SUM(P869:P888)</f>
        <v>11502920.854800001</v>
      </c>
      <c r="Q868" s="479"/>
      <c r="R868" s="327">
        <f t="shared" si="322"/>
        <v>0</v>
      </c>
      <c r="S868" s="419"/>
      <c r="T868" s="420">
        <f>SUM(T869:T888)</f>
        <v>374148.35640000005</v>
      </c>
      <c r="U868" s="421"/>
      <c r="V868" s="420">
        <f>SUM(V869:V888)</f>
        <v>45487.400000000132</v>
      </c>
      <c r="W868" s="420">
        <f>SUM(W869:W888)</f>
        <v>419635.75640000019</v>
      </c>
      <c r="X868" s="464"/>
    </row>
    <row r="869" spans="1:25" x14ac:dyDescent="0.25">
      <c r="A869" s="200" t="s">
        <v>1560</v>
      </c>
      <c r="B869" s="259" t="s">
        <v>1561</v>
      </c>
      <c r="C869" s="114"/>
      <c r="D869" s="115"/>
      <c r="E869" s="94"/>
      <c r="F869" s="94"/>
      <c r="G869" s="94"/>
      <c r="H869" s="94"/>
      <c r="I869" s="94"/>
      <c r="J869" s="441"/>
      <c r="K869" s="369"/>
      <c r="L869" s="359"/>
      <c r="M869" s="359"/>
      <c r="N869" s="359"/>
      <c r="O869" s="359"/>
      <c r="P869" s="359"/>
      <c r="Q869" s="473"/>
      <c r="R869" s="327">
        <f t="shared" si="322"/>
        <v>0</v>
      </c>
      <c r="S869" s="359"/>
      <c r="T869" s="359"/>
      <c r="U869" s="359"/>
      <c r="V869" s="359"/>
      <c r="W869" s="359"/>
      <c r="X869" s="464"/>
    </row>
    <row r="870" spans="1:25" ht="57" x14ac:dyDescent="0.25">
      <c r="A870" s="208" t="s">
        <v>1562</v>
      </c>
      <c r="B870" s="157" t="s">
        <v>1563</v>
      </c>
      <c r="C870" s="114" t="s">
        <v>296</v>
      </c>
      <c r="D870" s="115">
        <v>98.01</v>
      </c>
      <c r="E870" s="103">
        <v>2475.7199999999998</v>
      </c>
      <c r="F870" s="103">
        <f t="shared" ref="F870:F875" si="340">D870*E870</f>
        <v>242645.31719999999</v>
      </c>
      <c r="G870" s="103">
        <v>62297</v>
      </c>
      <c r="H870" s="103">
        <f t="shared" ref="H870:H875" si="341">D870*G870</f>
        <v>6105728.9700000007</v>
      </c>
      <c r="I870" s="103">
        <f t="shared" ref="I870:I875" si="342">E870*D870+G870*D870</f>
        <v>6348374.2872000011</v>
      </c>
      <c r="J870" s="441"/>
      <c r="K870" s="369">
        <v>97.34</v>
      </c>
      <c r="L870" s="362">
        <v>2475.7199999999998</v>
      </c>
      <c r="M870" s="362">
        <f t="shared" ref="M870:M875" si="343">K870*L870</f>
        <v>240986.58479999998</v>
      </c>
      <c r="N870" s="362">
        <v>62297</v>
      </c>
      <c r="O870" s="362">
        <f t="shared" ref="O870:O875" si="344">K870*N870</f>
        <v>6063989.9800000004</v>
      </c>
      <c r="P870" s="362">
        <f t="shared" ref="P870:P875" si="345">L870*K870+N870*K870</f>
        <v>6304976.5648000007</v>
      </c>
      <c r="Q870" s="473"/>
      <c r="R870" s="327">
        <f t="shared" si="322"/>
        <v>0.67000000000000171</v>
      </c>
      <c r="S870" s="362">
        <v>2475.7199999999998</v>
      </c>
      <c r="T870" s="362">
        <f t="shared" ref="T870:T875" si="346">R870*S870</f>
        <v>1658.7324000000042</v>
      </c>
      <c r="U870" s="362">
        <v>62297</v>
      </c>
      <c r="V870" s="362">
        <f t="shared" ref="V870:V875" si="347">R870*U870</f>
        <v>41738.990000000107</v>
      </c>
      <c r="W870" s="362">
        <f t="shared" ref="W870:W875" si="348">S870*R870+U870*R870</f>
        <v>43397.722400000108</v>
      </c>
      <c r="X870" s="464"/>
    </row>
    <row r="871" spans="1:25" x14ac:dyDescent="0.25">
      <c r="A871" s="208" t="s">
        <v>1564</v>
      </c>
      <c r="B871" s="157" t="s">
        <v>1498</v>
      </c>
      <c r="C871" s="114" t="s">
        <v>296</v>
      </c>
      <c r="D871" s="115">
        <v>98.01</v>
      </c>
      <c r="E871" s="93">
        <v>6552</v>
      </c>
      <c r="F871" s="103">
        <f t="shared" si="340"/>
        <v>642161.52</v>
      </c>
      <c r="G871" s="93">
        <v>0</v>
      </c>
      <c r="H871" s="103">
        <f t="shared" si="341"/>
        <v>0</v>
      </c>
      <c r="I871" s="103">
        <f t="shared" si="342"/>
        <v>642161.52</v>
      </c>
      <c r="J871" s="441"/>
      <c r="K871" s="369">
        <v>97.34</v>
      </c>
      <c r="L871" s="358">
        <v>6552</v>
      </c>
      <c r="M871" s="362">
        <f t="shared" si="343"/>
        <v>637771.68000000005</v>
      </c>
      <c r="N871" s="358">
        <v>0</v>
      </c>
      <c r="O871" s="362">
        <f t="shared" si="344"/>
        <v>0</v>
      </c>
      <c r="P871" s="362">
        <f t="shared" si="345"/>
        <v>637771.68000000005</v>
      </c>
      <c r="Q871" s="473"/>
      <c r="R871" s="327">
        <f t="shared" si="322"/>
        <v>0.67000000000000171</v>
      </c>
      <c r="S871" s="358">
        <v>6552</v>
      </c>
      <c r="T871" s="362">
        <f t="shared" si="346"/>
        <v>4389.8400000000111</v>
      </c>
      <c r="U871" s="358">
        <v>0</v>
      </c>
      <c r="V871" s="362">
        <f t="shared" si="347"/>
        <v>0</v>
      </c>
      <c r="W871" s="362">
        <f t="shared" si="348"/>
        <v>4389.8400000000111</v>
      </c>
      <c r="X871" s="464"/>
    </row>
    <row r="872" spans="1:25" x14ac:dyDescent="0.25">
      <c r="A872" s="208" t="s">
        <v>1565</v>
      </c>
      <c r="B872" s="249" t="s">
        <v>1500</v>
      </c>
      <c r="C872" s="114" t="s">
        <v>296</v>
      </c>
      <c r="D872" s="115">
        <v>43.47</v>
      </c>
      <c r="E872" s="93">
        <v>6552</v>
      </c>
      <c r="F872" s="103">
        <f t="shared" si="340"/>
        <v>284815.44</v>
      </c>
      <c r="G872" s="93">
        <v>0</v>
      </c>
      <c r="H872" s="103">
        <f t="shared" si="341"/>
        <v>0</v>
      </c>
      <c r="I872" s="103">
        <f t="shared" si="342"/>
        <v>284815.44</v>
      </c>
      <c r="J872" s="441"/>
      <c r="K872" s="369"/>
      <c r="L872" s="358">
        <v>6552</v>
      </c>
      <c r="M872" s="362">
        <f t="shared" si="343"/>
        <v>0</v>
      </c>
      <c r="N872" s="358">
        <v>0</v>
      </c>
      <c r="O872" s="362">
        <f t="shared" si="344"/>
        <v>0</v>
      </c>
      <c r="P872" s="362">
        <f t="shared" si="345"/>
        <v>0</v>
      </c>
      <c r="Q872" s="473"/>
      <c r="R872" s="327">
        <f t="shared" si="322"/>
        <v>43.47</v>
      </c>
      <c r="S872" s="358">
        <v>6552</v>
      </c>
      <c r="T872" s="362">
        <f t="shared" si="346"/>
        <v>284815.44</v>
      </c>
      <c r="U872" s="358">
        <v>0</v>
      </c>
      <c r="V872" s="362">
        <f t="shared" si="347"/>
        <v>0</v>
      </c>
      <c r="W872" s="362">
        <f t="shared" si="348"/>
        <v>284815.44</v>
      </c>
      <c r="X872" s="464"/>
    </row>
    <row r="873" spans="1:25" x14ac:dyDescent="0.25">
      <c r="A873" s="208" t="s">
        <v>1566</v>
      </c>
      <c r="B873" s="156" t="s">
        <v>1530</v>
      </c>
      <c r="C873" s="114" t="s">
        <v>170</v>
      </c>
      <c r="D873" s="115">
        <v>1</v>
      </c>
      <c r="E873" s="93">
        <v>124800</v>
      </c>
      <c r="F873" s="103">
        <f t="shared" si="340"/>
        <v>124800</v>
      </c>
      <c r="G873" s="93">
        <v>49408</v>
      </c>
      <c r="H873" s="103">
        <f t="shared" si="341"/>
        <v>49408</v>
      </c>
      <c r="I873" s="103">
        <f t="shared" si="342"/>
        <v>174208</v>
      </c>
      <c r="J873" s="441"/>
      <c r="K873" s="369">
        <v>1</v>
      </c>
      <c r="L873" s="358">
        <v>124800</v>
      </c>
      <c r="M873" s="362">
        <f t="shared" si="343"/>
        <v>124800</v>
      </c>
      <c r="N873" s="358">
        <v>49408</v>
      </c>
      <c r="O873" s="362">
        <f t="shared" si="344"/>
        <v>49408</v>
      </c>
      <c r="P873" s="362">
        <f t="shared" si="345"/>
        <v>174208</v>
      </c>
      <c r="Q873" s="473"/>
      <c r="R873" s="327">
        <f t="shared" si="322"/>
        <v>0</v>
      </c>
      <c r="S873" s="358">
        <v>124800</v>
      </c>
      <c r="T873" s="362">
        <f t="shared" si="346"/>
        <v>0</v>
      </c>
      <c r="U873" s="358">
        <v>49408</v>
      </c>
      <c r="V873" s="362">
        <f t="shared" si="347"/>
        <v>0</v>
      </c>
      <c r="W873" s="362">
        <f t="shared" si="348"/>
        <v>0</v>
      </c>
      <c r="X873" s="464"/>
    </row>
    <row r="874" spans="1:25" ht="28.5" x14ac:dyDescent="0.25">
      <c r="A874" s="208" t="s">
        <v>1567</v>
      </c>
      <c r="B874" s="156" t="s">
        <v>1504</v>
      </c>
      <c r="C874" s="114" t="s">
        <v>170</v>
      </c>
      <c r="D874" s="115">
        <v>80</v>
      </c>
      <c r="E874" s="93">
        <v>1664</v>
      </c>
      <c r="F874" s="103">
        <f t="shared" si="340"/>
        <v>133120</v>
      </c>
      <c r="G874" s="93">
        <v>150</v>
      </c>
      <c r="H874" s="103">
        <f t="shared" si="341"/>
        <v>12000</v>
      </c>
      <c r="I874" s="103">
        <f t="shared" si="342"/>
        <v>145120</v>
      </c>
      <c r="J874" s="441"/>
      <c r="K874" s="369">
        <v>80</v>
      </c>
      <c r="L874" s="358">
        <v>1664</v>
      </c>
      <c r="M874" s="362">
        <f t="shared" si="343"/>
        <v>133120</v>
      </c>
      <c r="N874" s="358">
        <v>150</v>
      </c>
      <c r="O874" s="362">
        <f t="shared" si="344"/>
        <v>12000</v>
      </c>
      <c r="P874" s="362">
        <f t="shared" si="345"/>
        <v>145120</v>
      </c>
      <c r="Q874" s="473"/>
      <c r="R874" s="327">
        <f t="shared" si="322"/>
        <v>0</v>
      </c>
      <c r="S874" s="358">
        <v>1664</v>
      </c>
      <c r="T874" s="362">
        <f t="shared" si="346"/>
        <v>0</v>
      </c>
      <c r="U874" s="358">
        <v>150</v>
      </c>
      <c r="V874" s="362">
        <f t="shared" si="347"/>
        <v>0</v>
      </c>
      <c r="W874" s="362">
        <f t="shared" si="348"/>
        <v>0</v>
      </c>
      <c r="X874" s="464"/>
    </row>
    <row r="875" spans="1:25" ht="28.5" x14ac:dyDescent="0.25">
      <c r="A875" s="208" t="s">
        <v>1568</v>
      </c>
      <c r="B875" s="156" t="s">
        <v>1506</v>
      </c>
      <c r="C875" s="114" t="s">
        <v>296</v>
      </c>
      <c r="D875" s="115">
        <v>196.02</v>
      </c>
      <c r="E875" s="93">
        <v>2154</v>
      </c>
      <c r="F875" s="103">
        <f t="shared" si="340"/>
        <v>422227.08</v>
      </c>
      <c r="G875" s="93">
        <v>2178</v>
      </c>
      <c r="H875" s="103">
        <f t="shared" si="341"/>
        <v>426931.56</v>
      </c>
      <c r="I875" s="103">
        <f t="shared" si="342"/>
        <v>849158.64</v>
      </c>
      <c r="J875" s="441"/>
      <c r="K875" s="369">
        <v>195</v>
      </c>
      <c r="L875" s="358">
        <v>2154</v>
      </c>
      <c r="M875" s="362">
        <f t="shared" si="343"/>
        <v>420030</v>
      </c>
      <c r="N875" s="358">
        <v>2178</v>
      </c>
      <c r="O875" s="362">
        <f t="shared" si="344"/>
        <v>424710</v>
      </c>
      <c r="P875" s="362">
        <f t="shared" si="345"/>
        <v>844740</v>
      </c>
      <c r="Q875" s="473"/>
      <c r="R875" s="327">
        <f t="shared" si="322"/>
        <v>1.0200000000000102</v>
      </c>
      <c r="S875" s="358">
        <v>2154</v>
      </c>
      <c r="T875" s="362">
        <f t="shared" si="346"/>
        <v>2197.0800000000222</v>
      </c>
      <c r="U875" s="358">
        <v>2178</v>
      </c>
      <c r="V875" s="362">
        <f t="shared" si="347"/>
        <v>2221.5600000000222</v>
      </c>
      <c r="W875" s="362">
        <f t="shared" si="348"/>
        <v>4418.6400000000449</v>
      </c>
      <c r="X875" s="464"/>
    </row>
    <row r="876" spans="1:25" x14ac:dyDescent="0.25">
      <c r="A876" s="200" t="s">
        <v>1569</v>
      </c>
      <c r="B876" s="113" t="s">
        <v>1475</v>
      </c>
      <c r="C876" s="114"/>
      <c r="D876" s="115"/>
      <c r="E876" s="93"/>
      <c r="F876" s="87"/>
      <c r="G876" s="93"/>
      <c r="H876" s="87"/>
      <c r="I876" s="103"/>
      <c r="J876" s="441"/>
      <c r="K876" s="369"/>
      <c r="L876" s="358"/>
      <c r="M876" s="356"/>
      <c r="N876" s="358"/>
      <c r="O876" s="356"/>
      <c r="P876" s="362"/>
      <c r="Q876" s="473"/>
      <c r="R876" s="327">
        <f t="shared" si="322"/>
        <v>0</v>
      </c>
      <c r="S876" s="358"/>
      <c r="T876" s="356"/>
      <c r="U876" s="358"/>
      <c r="V876" s="356"/>
      <c r="W876" s="362"/>
      <c r="X876" s="464"/>
    </row>
    <row r="877" spans="1:25" x14ac:dyDescent="0.25">
      <c r="A877" s="208" t="s">
        <v>1570</v>
      </c>
      <c r="B877" s="157" t="s">
        <v>805</v>
      </c>
      <c r="C877" s="158" t="s">
        <v>43</v>
      </c>
      <c r="D877" s="254">
        <v>99.86</v>
      </c>
      <c r="E877" s="107">
        <v>1590</v>
      </c>
      <c r="F877" s="103">
        <f>D877*E877</f>
        <v>158777.4</v>
      </c>
      <c r="G877" s="107">
        <v>0</v>
      </c>
      <c r="H877" s="94">
        <f>G877*D877</f>
        <v>0</v>
      </c>
      <c r="I877" s="103">
        <f>F877</f>
        <v>158777.4</v>
      </c>
      <c r="J877" s="441"/>
      <c r="K877" s="417">
        <v>99.86</v>
      </c>
      <c r="L877" s="365">
        <v>1590</v>
      </c>
      <c r="M877" s="362">
        <f>K877*L877</f>
        <v>158777.4</v>
      </c>
      <c r="N877" s="365">
        <v>0</v>
      </c>
      <c r="O877" s="359">
        <f>N877*K877</f>
        <v>0</v>
      </c>
      <c r="P877" s="362">
        <f>L877*K877+N877*K877</f>
        <v>158777.4</v>
      </c>
      <c r="Q877" s="473"/>
      <c r="R877" s="327">
        <f t="shared" si="322"/>
        <v>0</v>
      </c>
      <c r="S877" s="365">
        <v>1590</v>
      </c>
      <c r="T877" s="362">
        <f>R877*S877</f>
        <v>0</v>
      </c>
      <c r="U877" s="365">
        <v>0</v>
      </c>
      <c r="V877" s="359">
        <f>U877*R877</f>
        <v>0</v>
      </c>
      <c r="W877" s="362">
        <f>S877*R877+U877*R877</f>
        <v>0</v>
      </c>
      <c r="X877" s="464"/>
    </row>
    <row r="878" spans="1:25" x14ac:dyDescent="0.25">
      <c r="A878" s="208" t="s">
        <v>1571</v>
      </c>
      <c r="B878" s="156" t="s">
        <v>1478</v>
      </c>
      <c r="C878" s="114" t="s">
        <v>43</v>
      </c>
      <c r="D878" s="115">
        <v>67.930000000000007</v>
      </c>
      <c r="E878" s="93">
        <v>19422</v>
      </c>
      <c r="F878" s="103">
        <f>D878*E878</f>
        <v>1319336.4600000002</v>
      </c>
      <c r="G878" s="93">
        <v>0</v>
      </c>
      <c r="H878" s="94">
        <f>G878*D878</f>
        <v>0</v>
      </c>
      <c r="I878" s="103">
        <f>E878*D878+G878*D878</f>
        <v>1319336.4600000002</v>
      </c>
      <c r="J878" s="441"/>
      <c r="K878" s="369">
        <v>67.930000000000007</v>
      </c>
      <c r="L878" s="358">
        <v>19422</v>
      </c>
      <c r="M878" s="362">
        <f>K878*L878</f>
        <v>1319336.4600000002</v>
      </c>
      <c r="N878" s="358">
        <v>0</v>
      </c>
      <c r="O878" s="359">
        <f>N878*K878</f>
        <v>0</v>
      </c>
      <c r="P878" s="362">
        <f>L878*K878+N878*K878</f>
        <v>1319336.4600000002</v>
      </c>
      <c r="Q878" s="473"/>
      <c r="R878" s="327">
        <f t="shared" si="322"/>
        <v>0</v>
      </c>
      <c r="S878" s="358">
        <v>19422</v>
      </c>
      <c r="T878" s="362">
        <f>R878*S878</f>
        <v>0</v>
      </c>
      <c r="U878" s="358">
        <v>0</v>
      </c>
      <c r="V878" s="359">
        <f>U878*R878</f>
        <v>0</v>
      </c>
      <c r="W878" s="362">
        <f>S878*R878+U878*R878</f>
        <v>0</v>
      </c>
      <c r="X878" s="464"/>
    </row>
    <row r="879" spans="1:25" ht="28.5" x14ac:dyDescent="0.25">
      <c r="A879" s="208" t="s">
        <v>1572</v>
      </c>
      <c r="B879" s="156" t="s">
        <v>929</v>
      </c>
      <c r="C879" s="114" t="s">
        <v>43</v>
      </c>
      <c r="D879" s="115">
        <v>103.72</v>
      </c>
      <c r="E879" s="107">
        <v>2405</v>
      </c>
      <c r="F879" s="103">
        <f>D879*E879</f>
        <v>249446.6</v>
      </c>
      <c r="G879" s="107">
        <v>0</v>
      </c>
      <c r="H879" s="94">
        <f>G879*D879</f>
        <v>0</v>
      </c>
      <c r="I879" s="94">
        <f>E879*D879+G879*D879</f>
        <v>249446.6</v>
      </c>
      <c r="J879" s="441"/>
      <c r="K879" s="369">
        <v>103.72</v>
      </c>
      <c r="L879" s="365">
        <v>2405</v>
      </c>
      <c r="M879" s="362">
        <f>K879*L879</f>
        <v>249446.6</v>
      </c>
      <c r="N879" s="365">
        <v>0</v>
      </c>
      <c r="O879" s="359">
        <f>N879*K879</f>
        <v>0</v>
      </c>
      <c r="P879" s="359">
        <f>L879*K879+N879*K879</f>
        <v>249446.6</v>
      </c>
      <c r="Q879" s="473"/>
      <c r="R879" s="327">
        <f t="shared" si="322"/>
        <v>0</v>
      </c>
      <c r="S879" s="365">
        <v>2405</v>
      </c>
      <c r="T879" s="362">
        <f>R879*S879</f>
        <v>0</v>
      </c>
      <c r="U879" s="365">
        <v>0</v>
      </c>
      <c r="V879" s="359">
        <f>U879*R879</f>
        <v>0</v>
      </c>
      <c r="W879" s="359">
        <f>S879*R879+U879*R879</f>
        <v>0</v>
      </c>
      <c r="X879" s="464"/>
    </row>
    <row r="880" spans="1:25" ht="28.5" x14ac:dyDescent="0.25">
      <c r="A880" s="208" t="s">
        <v>1573</v>
      </c>
      <c r="B880" s="157" t="s">
        <v>1482</v>
      </c>
      <c r="C880" s="244"/>
      <c r="D880" s="245"/>
      <c r="E880" s="248"/>
      <c r="F880" s="246"/>
      <c r="G880" s="248"/>
      <c r="H880" s="246"/>
      <c r="I880" s="247"/>
      <c r="J880" s="458"/>
      <c r="K880" s="413"/>
      <c r="L880" s="414"/>
      <c r="M880" s="415"/>
      <c r="N880" s="414"/>
      <c r="O880" s="415"/>
      <c r="P880" s="416"/>
      <c r="Q880" s="490"/>
      <c r="R880" s="327">
        <f t="shared" si="322"/>
        <v>0</v>
      </c>
      <c r="S880" s="414"/>
      <c r="T880" s="415"/>
      <c r="U880" s="414"/>
      <c r="V880" s="415"/>
      <c r="W880" s="416"/>
      <c r="X880" s="464"/>
    </row>
    <row r="881" spans="1:25" x14ac:dyDescent="0.25">
      <c r="A881" s="208" t="s">
        <v>1574</v>
      </c>
      <c r="B881" s="157" t="s">
        <v>1484</v>
      </c>
      <c r="C881" s="114" t="s">
        <v>43</v>
      </c>
      <c r="D881" s="115">
        <v>105.94</v>
      </c>
      <c r="E881" s="93">
        <v>2513</v>
      </c>
      <c r="F881" s="103">
        <f>D881*E881</f>
        <v>266227.21999999997</v>
      </c>
      <c r="G881" s="93">
        <v>6681</v>
      </c>
      <c r="H881" s="103">
        <f t="shared" ref="H881:H888" si="349">D881*G881</f>
        <v>707785.14</v>
      </c>
      <c r="I881" s="103">
        <f t="shared" ref="I881:I888" si="350">E881*D881+G881*D881</f>
        <v>974012.36</v>
      </c>
      <c r="J881" s="441"/>
      <c r="K881" s="369">
        <v>105.94</v>
      </c>
      <c r="L881" s="358">
        <v>2513</v>
      </c>
      <c r="M881" s="362">
        <f t="shared" ref="M881:M888" si="351">K881*L881</f>
        <v>266227.21999999997</v>
      </c>
      <c r="N881" s="358">
        <v>6681</v>
      </c>
      <c r="O881" s="362">
        <f t="shared" ref="O881:O888" si="352">K881*N881</f>
        <v>707785.14</v>
      </c>
      <c r="P881" s="362">
        <f t="shared" ref="P881:P888" si="353">L881*K881+N881*K881</f>
        <v>974012.36</v>
      </c>
      <c r="Q881" s="473"/>
      <c r="R881" s="327">
        <f t="shared" si="322"/>
        <v>0</v>
      </c>
      <c r="S881" s="358">
        <v>2513</v>
      </c>
      <c r="T881" s="362">
        <f t="shared" ref="T881:T888" si="354">R881*S881</f>
        <v>0</v>
      </c>
      <c r="U881" s="358">
        <v>6681</v>
      </c>
      <c r="V881" s="362">
        <f t="shared" ref="V881:V888" si="355">R881*U881</f>
        <v>0</v>
      </c>
      <c r="W881" s="362">
        <f t="shared" ref="W881" si="356">S881*R881+U881*R881</f>
        <v>0</v>
      </c>
      <c r="X881" s="464"/>
    </row>
    <row r="882" spans="1:25" x14ac:dyDescent="0.25">
      <c r="A882" s="208" t="s">
        <v>1575</v>
      </c>
      <c r="B882" s="157" t="s">
        <v>1488</v>
      </c>
      <c r="C882" s="114" t="s">
        <v>43</v>
      </c>
      <c r="D882" s="115">
        <v>67.3</v>
      </c>
      <c r="E882" s="93">
        <v>2333.5</v>
      </c>
      <c r="F882" s="103">
        <f>D882*E882+0.01</f>
        <v>157044.56</v>
      </c>
      <c r="G882" s="93">
        <v>2161.5</v>
      </c>
      <c r="H882" s="103">
        <f t="shared" si="349"/>
        <v>145468.94999999998</v>
      </c>
      <c r="I882" s="35">
        <f>F882+H882</f>
        <v>302513.51</v>
      </c>
      <c r="J882" s="441"/>
      <c r="K882" s="369">
        <v>67.3</v>
      </c>
      <c r="L882" s="358">
        <v>2333.5</v>
      </c>
      <c r="M882" s="362">
        <f t="shared" si="351"/>
        <v>157044.54999999999</v>
      </c>
      <c r="N882" s="358">
        <v>2161.5</v>
      </c>
      <c r="O882" s="362">
        <f t="shared" si="352"/>
        <v>145468.94999999998</v>
      </c>
      <c r="P882" s="362">
        <f>L882*K882+N882*K882+0.01</f>
        <v>302513.51</v>
      </c>
      <c r="Q882" s="473"/>
      <c r="R882" s="327">
        <f t="shared" si="322"/>
        <v>0</v>
      </c>
      <c r="S882" s="358">
        <v>2333.5</v>
      </c>
      <c r="T882" s="362">
        <f t="shared" si="354"/>
        <v>0</v>
      </c>
      <c r="U882" s="358">
        <v>2161.5</v>
      </c>
      <c r="V882" s="362">
        <f t="shared" si="355"/>
        <v>0</v>
      </c>
      <c r="W882" s="362">
        <f>S882*R882+U882*R882</f>
        <v>0</v>
      </c>
      <c r="X882" s="464"/>
    </row>
    <row r="883" spans="1:25" x14ac:dyDescent="0.25">
      <c r="A883" s="208" t="s">
        <v>1576</v>
      </c>
      <c r="B883" s="157" t="s">
        <v>1542</v>
      </c>
      <c r="C883" s="114" t="s">
        <v>296</v>
      </c>
      <c r="D883" s="115">
        <v>98.01</v>
      </c>
      <c r="E883" s="93">
        <v>46.8</v>
      </c>
      <c r="F883" s="103">
        <f>D883*E883</f>
        <v>4586.8680000000004</v>
      </c>
      <c r="G883" s="93">
        <v>264</v>
      </c>
      <c r="H883" s="103">
        <f t="shared" si="349"/>
        <v>25874.640000000003</v>
      </c>
      <c r="I883" s="103">
        <f t="shared" si="350"/>
        <v>30461.508000000002</v>
      </c>
      <c r="J883" s="441"/>
      <c r="K883" s="369">
        <v>97.2</v>
      </c>
      <c r="L883" s="358">
        <v>46.8</v>
      </c>
      <c r="M883" s="362">
        <f t="shared" si="351"/>
        <v>4548.96</v>
      </c>
      <c r="N883" s="358">
        <v>264</v>
      </c>
      <c r="O883" s="362">
        <f t="shared" si="352"/>
        <v>25660.799999999999</v>
      </c>
      <c r="P883" s="362">
        <f t="shared" si="353"/>
        <v>30209.759999999998</v>
      </c>
      <c r="Q883" s="473"/>
      <c r="R883" s="327">
        <f t="shared" si="322"/>
        <v>0.81000000000000227</v>
      </c>
      <c r="S883" s="358">
        <v>46.8</v>
      </c>
      <c r="T883" s="362">
        <f t="shared" si="354"/>
        <v>37.908000000000101</v>
      </c>
      <c r="U883" s="358">
        <v>264</v>
      </c>
      <c r="V883" s="362">
        <f t="shared" si="355"/>
        <v>213.8400000000006</v>
      </c>
      <c r="W883" s="362">
        <f t="shared" ref="W883:W888" si="357">S883*R883+U883*R883</f>
        <v>251.7480000000007</v>
      </c>
      <c r="X883" s="464"/>
    </row>
    <row r="884" spans="1:25" x14ac:dyDescent="0.25">
      <c r="A884" s="208" t="s">
        <v>1577</v>
      </c>
      <c r="B884" s="157" t="s">
        <v>1578</v>
      </c>
      <c r="C884" s="114" t="s">
        <v>43</v>
      </c>
      <c r="D884" s="115">
        <f>84-70</f>
        <v>14</v>
      </c>
      <c r="E884" s="93">
        <v>0</v>
      </c>
      <c r="F884" s="103"/>
      <c r="G884" s="93">
        <v>2161.5</v>
      </c>
      <c r="H884" s="103">
        <f t="shared" si="349"/>
        <v>30261</v>
      </c>
      <c r="I884" s="103">
        <f t="shared" si="350"/>
        <v>30261</v>
      </c>
      <c r="J884" s="441"/>
      <c r="K884" s="369">
        <v>13.46</v>
      </c>
      <c r="L884" s="358">
        <v>0</v>
      </c>
      <c r="M884" s="362">
        <f t="shared" si="351"/>
        <v>0</v>
      </c>
      <c r="N884" s="358">
        <v>2161.5</v>
      </c>
      <c r="O884" s="362">
        <f t="shared" si="352"/>
        <v>29093.79</v>
      </c>
      <c r="P884" s="362">
        <f t="shared" si="353"/>
        <v>29093.79</v>
      </c>
      <c r="Q884" s="473"/>
      <c r="R884" s="327">
        <f t="shared" si="322"/>
        <v>0.53999999999999915</v>
      </c>
      <c r="S884" s="358">
        <v>0</v>
      </c>
      <c r="T884" s="362">
        <f t="shared" si="354"/>
        <v>0</v>
      </c>
      <c r="U884" s="358">
        <v>2161.5</v>
      </c>
      <c r="V884" s="362">
        <f t="shared" si="355"/>
        <v>1167.2099999999982</v>
      </c>
      <c r="W884" s="362">
        <f t="shared" si="357"/>
        <v>1167.2099999999982</v>
      </c>
      <c r="X884" s="464"/>
    </row>
    <row r="885" spans="1:25" x14ac:dyDescent="0.25">
      <c r="A885" s="208" t="s">
        <v>1579</v>
      </c>
      <c r="B885" s="157" t="s">
        <v>1580</v>
      </c>
      <c r="C885" s="114" t="s">
        <v>43</v>
      </c>
      <c r="D885" s="115">
        <v>31.69</v>
      </c>
      <c r="E885" s="93">
        <v>0</v>
      </c>
      <c r="F885" s="103"/>
      <c r="G885" s="93">
        <v>6681</v>
      </c>
      <c r="H885" s="103">
        <f t="shared" si="349"/>
        <v>211720.89</v>
      </c>
      <c r="I885" s="103">
        <f t="shared" si="350"/>
        <v>211720.89</v>
      </c>
      <c r="J885" s="441"/>
      <c r="K885" s="369">
        <v>31.69</v>
      </c>
      <c r="L885" s="358">
        <v>0</v>
      </c>
      <c r="M885" s="362">
        <f t="shared" si="351"/>
        <v>0</v>
      </c>
      <c r="N885" s="358">
        <v>6681</v>
      </c>
      <c r="O885" s="362">
        <f t="shared" si="352"/>
        <v>211720.89</v>
      </c>
      <c r="P885" s="362">
        <f t="shared" si="353"/>
        <v>211720.89</v>
      </c>
      <c r="Q885" s="473"/>
      <c r="R885" s="327">
        <f t="shared" si="322"/>
        <v>0</v>
      </c>
      <c r="S885" s="358">
        <v>0</v>
      </c>
      <c r="T885" s="362">
        <f t="shared" si="354"/>
        <v>0</v>
      </c>
      <c r="U885" s="358">
        <v>6681</v>
      </c>
      <c r="V885" s="362">
        <f t="shared" si="355"/>
        <v>0</v>
      </c>
      <c r="W885" s="362">
        <f t="shared" si="357"/>
        <v>0</v>
      </c>
      <c r="X885" s="464"/>
    </row>
    <row r="886" spans="1:25" x14ac:dyDescent="0.25">
      <c r="A886" s="208" t="s">
        <v>1581</v>
      </c>
      <c r="B886" s="156" t="s">
        <v>1546</v>
      </c>
      <c r="C886" s="114" t="s">
        <v>296</v>
      </c>
      <c r="D886" s="115">
        <v>98.01</v>
      </c>
      <c r="E886" s="93">
        <v>46.8</v>
      </c>
      <c r="F886" s="103">
        <f>D886*E886</f>
        <v>4586.8680000000004</v>
      </c>
      <c r="G886" s="93">
        <v>180</v>
      </c>
      <c r="H886" s="103">
        <f t="shared" si="349"/>
        <v>17641.8</v>
      </c>
      <c r="I886" s="103">
        <f t="shared" si="350"/>
        <v>22228.667999999998</v>
      </c>
      <c r="J886" s="441"/>
      <c r="K886" s="369">
        <v>97.2</v>
      </c>
      <c r="L886" s="358">
        <v>46.8</v>
      </c>
      <c r="M886" s="362">
        <f t="shared" si="351"/>
        <v>4548.96</v>
      </c>
      <c r="N886" s="358">
        <v>180</v>
      </c>
      <c r="O886" s="362">
        <f t="shared" si="352"/>
        <v>17496</v>
      </c>
      <c r="P886" s="362">
        <f t="shared" si="353"/>
        <v>22044.959999999999</v>
      </c>
      <c r="Q886" s="473"/>
      <c r="R886" s="327">
        <f t="shared" si="322"/>
        <v>0.81000000000000227</v>
      </c>
      <c r="S886" s="358">
        <v>46.8</v>
      </c>
      <c r="T886" s="362">
        <f t="shared" si="354"/>
        <v>37.908000000000101</v>
      </c>
      <c r="U886" s="358">
        <v>180</v>
      </c>
      <c r="V886" s="362">
        <f t="shared" si="355"/>
        <v>145.80000000000041</v>
      </c>
      <c r="W886" s="362">
        <f t="shared" si="357"/>
        <v>183.70800000000051</v>
      </c>
      <c r="X886" s="464"/>
    </row>
    <row r="887" spans="1:25" x14ac:dyDescent="0.25">
      <c r="A887" s="208" t="s">
        <v>1582</v>
      </c>
      <c r="B887" s="260" t="s">
        <v>809</v>
      </c>
      <c r="C887" s="261" t="s">
        <v>43</v>
      </c>
      <c r="D887" s="262">
        <f>D879*1.6-D879</f>
        <v>62.231999999999999</v>
      </c>
      <c r="E887" s="232">
        <v>1590</v>
      </c>
      <c r="F887" s="231">
        <f>D887*E887</f>
        <v>98948.88</v>
      </c>
      <c r="G887" s="232">
        <v>0</v>
      </c>
      <c r="H887" s="103">
        <f t="shared" si="349"/>
        <v>0</v>
      </c>
      <c r="I887" s="230">
        <f t="shared" si="350"/>
        <v>98948.88</v>
      </c>
      <c r="J887" s="452"/>
      <c r="K887" s="422">
        <v>62.231999999999999</v>
      </c>
      <c r="L887" s="404">
        <v>1590</v>
      </c>
      <c r="M887" s="405">
        <f t="shared" si="351"/>
        <v>98948.88</v>
      </c>
      <c r="N887" s="404">
        <v>0</v>
      </c>
      <c r="O887" s="362">
        <f t="shared" si="352"/>
        <v>0</v>
      </c>
      <c r="P887" s="423">
        <f t="shared" si="353"/>
        <v>98948.88</v>
      </c>
      <c r="Q887" s="484"/>
      <c r="R887" s="327">
        <f t="shared" si="322"/>
        <v>0</v>
      </c>
      <c r="S887" s="404">
        <v>1590</v>
      </c>
      <c r="T887" s="405">
        <f t="shared" si="354"/>
        <v>0</v>
      </c>
      <c r="U887" s="404">
        <v>0</v>
      </c>
      <c r="V887" s="362">
        <f t="shared" si="355"/>
        <v>0</v>
      </c>
      <c r="W887" s="423">
        <f t="shared" si="357"/>
        <v>0</v>
      </c>
      <c r="X887" s="464"/>
    </row>
    <row r="888" spans="1:25" s="252" customFormat="1" ht="28.5" x14ac:dyDescent="0.25">
      <c r="A888" s="212" t="s">
        <v>1583</v>
      </c>
      <c r="B888" s="117" t="s">
        <v>1508</v>
      </c>
      <c r="C888" s="263" t="s">
        <v>296</v>
      </c>
      <c r="D888" s="255">
        <v>12.27</v>
      </c>
      <c r="E888" s="40">
        <v>6602.4000000000005</v>
      </c>
      <c r="F888" s="35">
        <f>D888*E888</f>
        <v>81011.448000000004</v>
      </c>
      <c r="G888" s="40">
        <v>0</v>
      </c>
      <c r="H888" s="103">
        <f t="shared" si="349"/>
        <v>0</v>
      </c>
      <c r="I888" s="35">
        <f t="shared" si="350"/>
        <v>81011.448000000004</v>
      </c>
      <c r="J888" s="441"/>
      <c r="K888" s="418"/>
      <c r="L888" s="328">
        <v>6602.4000000000005</v>
      </c>
      <c r="M888" s="329">
        <f t="shared" si="351"/>
        <v>0</v>
      </c>
      <c r="N888" s="328">
        <v>0</v>
      </c>
      <c r="O888" s="362">
        <f t="shared" si="352"/>
        <v>0</v>
      </c>
      <c r="P888" s="329">
        <f t="shared" si="353"/>
        <v>0</v>
      </c>
      <c r="Q888" s="473"/>
      <c r="R888" s="327">
        <f t="shared" si="322"/>
        <v>12.27</v>
      </c>
      <c r="S888" s="328">
        <v>6602.4000000000005</v>
      </c>
      <c r="T888" s="329">
        <f t="shared" si="354"/>
        <v>81011.448000000004</v>
      </c>
      <c r="U888" s="328">
        <v>0</v>
      </c>
      <c r="V888" s="362">
        <f t="shared" si="355"/>
        <v>0</v>
      </c>
      <c r="W888" s="329">
        <f t="shared" si="357"/>
        <v>81011.448000000004</v>
      </c>
      <c r="X888" s="464"/>
      <c r="Y888" s="497"/>
    </row>
    <row r="889" spans="1:25" ht="30" x14ac:dyDescent="0.25">
      <c r="A889" s="264">
        <v>4</v>
      </c>
      <c r="B889" s="265" t="s">
        <v>1584</v>
      </c>
      <c r="C889" s="266"/>
      <c r="D889" s="267"/>
      <c r="E889" s="268"/>
      <c r="F889" s="269"/>
      <c r="G889" s="268"/>
      <c r="H889" s="269"/>
      <c r="I889" s="270"/>
      <c r="J889" s="459"/>
      <c r="K889" s="424"/>
      <c r="L889" s="425"/>
      <c r="M889" s="426"/>
      <c r="N889" s="425"/>
      <c r="O889" s="426"/>
      <c r="P889" s="427"/>
      <c r="Q889" s="491"/>
      <c r="R889" s="327">
        <f t="shared" si="322"/>
        <v>0</v>
      </c>
      <c r="S889" s="425"/>
      <c r="T889" s="426"/>
      <c r="U889" s="425"/>
      <c r="V889" s="426"/>
      <c r="W889" s="427"/>
      <c r="X889" s="464"/>
    </row>
    <row r="890" spans="1:25" x14ac:dyDescent="0.25">
      <c r="A890" s="108" t="s">
        <v>1585</v>
      </c>
      <c r="B890" s="109" t="s">
        <v>1586</v>
      </c>
      <c r="C890" s="110"/>
      <c r="D890" s="111"/>
      <c r="E890" s="112"/>
      <c r="F890" s="28">
        <f>F891+F892+F893+F896+F897+F900+F901+F902+F903</f>
        <v>3301431.665</v>
      </c>
      <c r="G890" s="27"/>
      <c r="H890" s="28">
        <f>H891+H892+H894+H895+H896+H900+H897+H898+H899+H901+H902+H903</f>
        <v>894297.93819999986</v>
      </c>
      <c r="I890" s="28">
        <f>I891+I892+I893+I896+I897+I900+I901+I902+I903</f>
        <v>4195729.6031999998</v>
      </c>
      <c r="J890" s="450"/>
      <c r="K890" s="366"/>
      <c r="L890" s="367"/>
      <c r="M890" s="368">
        <f>M891+M892+M893+M896+M897+M900+M901+M902+M903</f>
        <v>1633051.8668</v>
      </c>
      <c r="N890" s="370"/>
      <c r="O890" s="368">
        <f>O891+O892+O894+O895+O896+O900+O897+O898+O899+O901+O902+O903</f>
        <v>755727.39479999989</v>
      </c>
      <c r="P890" s="368">
        <f>P891+P892+P893+P896+P897+P900+P901+P902+P903</f>
        <v>2388779.2615999999</v>
      </c>
      <c r="Q890" s="482"/>
      <c r="R890" s="327">
        <f t="shared" si="322"/>
        <v>0</v>
      </c>
      <c r="S890" s="367"/>
      <c r="T890" s="368">
        <f>T891+T892+T893+T896+T897+T900+T901+T902+T903</f>
        <v>1668379.7982000001</v>
      </c>
      <c r="U890" s="370"/>
      <c r="V890" s="368">
        <f>V891+V892+V894+V895+V896+V900+V897+V898+V899+V901+V902+V903</f>
        <v>138570.5434</v>
      </c>
      <c r="W890" s="368">
        <f>W891+W892+W893+W896+W897+W900+W901+W902+W903</f>
        <v>1806950.3415999999</v>
      </c>
      <c r="X890" s="464"/>
    </row>
    <row r="891" spans="1:25" x14ac:dyDescent="0.25">
      <c r="A891" s="200" t="s">
        <v>1587</v>
      </c>
      <c r="B891" s="271" t="s">
        <v>1588</v>
      </c>
      <c r="C891" s="272" t="s">
        <v>43</v>
      </c>
      <c r="D891" s="273">
        <v>45.38</v>
      </c>
      <c r="E891" s="274">
        <v>7609.19</v>
      </c>
      <c r="F891" s="275">
        <f>D891*E891</f>
        <v>345305.04220000003</v>
      </c>
      <c r="G891" s="274">
        <v>0</v>
      </c>
      <c r="H891" s="275">
        <f>G891*D891</f>
        <v>0</v>
      </c>
      <c r="I891" s="275">
        <f>E891*D891+G891*D891</f>
        <v>345305.04220000003</v>
      </c>
      <c r="J891" s="442"/>
      <c r="K891" s="428">
        <v>45.38</v>
      </c>
      <c r="L891" s="429">
        <v>7609.19</v>
      </c>
      <c r="M891" s="430">
        <f>K891*L891</f>
        <v>345305.04220000003</v>
      </c>
      <c r="N891" s="429">
        <v>0</v>
      </c>
      <c r="O891" s="430">
        <f>N891*K891</f>
        <v>0</v>
      </c>
      <c r="P891" s="430">
        <f>L891*K891+N891*K891</f>
        <v>345305.04220000003</v>
      </c>
      <c r="Q891" s="474"/>
      <c r="R891" s="327">
        <f t="shared" si="322"/>
        <v>0</v>
      </c>
      <c r="S891" s="429">
        <v>7609.19</v>
      </c>
      <c r="T891" s="430">
        <f>R891*S891</f>
        <v>0</v>
      </c>
      <c r="U891" s="429">
        <v>0</v>
      </c>
      <c r="V891" s="430">
        <f>U891*R891</f>
        <v>0</v>
      </c>
      <c r="W891" s="430">
        <f>S891*R891+U891*R891</f>
        <v>0</v>
      </c>
      <c r="X891" s="464"/>
    </row>
    <row r="892" spans="1:25" x14ac:dyDescent="0.25">
      <c r="A892" s="200" t="s">
        <v>1589</v>
      </c>
      <c r="B892" s="271" t="s">
        <v>1590</v>
      </c>
      <c r="C892" s="272" t="s">
        <v>43</v>
      </c>
      <c r="D892" s="273">
        <v>8.19</v>
      </c>
      <c r="E892" s="274">
        <v>120911.25</v>
      </c>
      <c r="F892" s="275">
        <f>D892*E892</f>
        <v>990263.13749999995</v>
      </c>
      <c r="G892" s="274">
        <v>0</v>
      </c>
      <c r="H892" s="275">
        <f>G892*D892</f>
        <v>0</v>
      </c>
      <c r="I892" s="275">
        <f>E892*D892+G892*D892</f>
        <v>990263.13749999995</v>
      </c>
      <c r="J892" s="442"/>
      <c r="K892" s="428">
        <v>2.89</v>
      </c>
      <c r="L892" s="429">
        <v>120911.25</v>
      </c>
      <c r="M892" s="430">
        <f>K892*L892</f>
        <v>349433.51250000001</v>
      </c>
      <c r="N892" s="429">
        <v>0</v>
      </c>
      <c r="O892" s="430">
        <f>N892*K892</f>
        <v>0</v>
      </c>
      <c r="P892" s="430">
        <f>L892*K892+N892*K892</f>
        <v>349433.51250000001</v>
      </c>
      <c r="Q892" s="474"/>
      <c r="R892" s="327">
        <f t="shared" si="322"/>
        <v>5.2999999999999989</v>
      </c>
      <c r="S892" s="429">
        <v>120911.25</v>
      </c>
      <c r="T892" s="430">
        <f>R892*S892</f>
        <v>640829.62499999988</v>
      </c>
      <c r="U892" s="429">
        <v>0</v>
      </c>
      <c r="V892" s="430">
        <f>U892*R892</f>
        <v>0</v>
      </c>
      <c r="W892" s="430">
        <f>S892*R892+U892*R892</f>
        <v>640829.62499999988</v>
      </c>
      <c r="X892" s="464"/>
    </row>
    <row r="893" spans="1:25" x14ac:dyDescent="0.25">
      <c r="A893" s="200" t="s">
        <v>1591</v>
      </c>
      <c r="B893" s="271" t="s">
        <v>1592</v>
      </c>
      <c r="C893" s="272"/>
      <c r="D893" s="273"/>
      <c r="E893" s="274">
        <v>0</v>
      </c>
      <c r="F893" s="87">
        <f>F894+F895</f>
        <v>161736.4602</v>
      </c>
      <c r="G893" s="274">
        <v>0</v>
      </c>
      <c r="H893" s="275">
        <f>G893*D893</f>
        <v>0</v>
      </c>
      <c r="I893" s="87">
        <f>I894+I895</f>
        <v>161736.4602</v>
      </c>
      <c r="J893" s="442"/>
      <c r="K893" s="428"/>
      <c r="L893" s="429">
        <v>0</v>
      </c>
      <c r="M893" s="356">
        <f>M894+M895</f>
        <v>161736.4602</v>
      </c>
      <c r="N893" s="429">
        <v>0</v>
      </c>
      <c r="O893" s="430">
        <f>N893*K893</f>
        <v>0</v>
      </c>
      <c r="P893" s="356">
        <f>P894+P895</f>
        <v>161736.4602</v>
      </c>
      <c r="Q893" s="474"/>
      <c r="R893" s="327">
        <f t="shared" si="322"/>
        <v>0</v>
      </c>
      <c r="S893" s="429">
        <v>0</v>
      </c>
      <c r="T893" s="356">
        <f>T894+T895</f>
        <v>0</v>
      </c>
      <c r="U893" s="429">
        <v>0</v>
      </c>
      <c r="V893" s="430">
        <f>U893*R893</f>
        <v>0</v>
      </c>
      <c r="W893" s="356">
        <f>W894+W895</f>
        <v>0</v>
      </c>
      <c r="X893" s="464"/>
    </row>
    <row r="894" spans="1:25" x14ac:dyDescent="0.25">
      <c r="A894" s="208" t="s">
        <v>1593</v>
      </c>
      <c r="B894" s="104" t="s">
        <v>1594</v>
      </c>
      <c r="C894" s="276" t="s">
        <v>43</v>
      </c>
      <c r="D894" s="115">
        <v>48.27</v>
      </c>
      <c r="E894" s="93">
        <v>1013.26</v>
      </c>
      <c r="F894" s="103">
        <f>D894*E894</f>
        <v>48910.0602</v>
      </c>
      <c r="G894" s="93">
        <v>0</v>
      </c>
      <c r="H894" s="103">
        <f>G894*D894</f>
        <v>0</v>
      </c>
      <c r="I894" s="103">
        <f>E894*D894+G894*D894</f>
        <v>48910.0602</v>
      </c>
      <c r="J894" s="441"/>
      <c r="K894" s="369">
        <v>48.27</v>
      </c>
      <c r="L894" s="358">
        <v>1013.26</v>
      </c>
      <c r="M894" s="362">
        <f>K894*L894</f>
        <v>48910.0602</v>
      </c>
      <c r="N894" s="358">
        <v>0</v>
      </c>
      <c r="O894" s="362">
        <f>N894*K894</f>
        <v>0</v>
      </c>
      <c r="P894" s="362">
        <f>L894*K894+N894*K894</f>
        <v>48910.0602</v>
      </c>
      <c r="Q894" s="473"/>
      <c r="R894" s="327">
        <f t="shared" si="322"/>
        <v>0</v>
      </c>
      <c r="S894" s="358">
        <v>1013.26</v>
      </c>
      <c r="T894" s="362">
        <f>R894*S894</f>
        <v>0</v>
      </c>
      <c r="U894" s="358">
        <v>0</v>
      </c>
      <c r="V894" s="362">
        <f>U894*R894</f>
        <v>0</v>
      </c>
      <c r="W894" s="362">
        <f>S894*R894+U894*R894</f>
        <v>0</v>
      </c>
      <c r="X894" s="464"/>
    </row>
    <row r="895" spans="1:25" x14ac:dyDescent="0.25">
      <c r="A895" s="208" t="s">
        <v>1595</v>
      </c>
      <c r="B895" s="100" t="s">
        <v>805</v>
      </c>
      <c r="C895" s="158" t="s">
        <v>43</v>
      </c>
      <c r="D895" s="254">
        <v>70.959999999999994</v>
      </c>
      <c r="E895" s="93">
        <v>1590</v>
      </c>
      <c r="F895" s="103">
        <f>D895*E895</f>
        <v>112826.4</v>
      </c>
      <c r="G895" s="93">
        <v>0</v>
      </c>
      <c r="H895" s="103">
        <f>G895*D895</f>
        <v>0</v>
      </c>
      <c r="I895" s="103">
        <f>E895*D895+G895*D895</f>
        <v>112826.4</v>
      </c>
      <c r="J895" s="441"/>
      <c r="K895" s="417">
        <v>70.959999999999994</v>
      </c>
      <c r="L895" s="358">
        <v>1590</v>
      </c>
      <c r="M895" s="362">
        <f>K895*L895</f>
        <v>112826.4</v>
      </c>
      <c r="N895" s="358">
        <v>0</v>
      </c>
      <c r="O895" s="362">
        <f>N895*K895</f>
        <v>0</v>
      </c>
      <c r="P895" s="362">
        <f>L895*K895+N895*K895</f>
        <v>112826.4</v>
      </c>
      <c r="Q895" s="473"/>
      <c r="R895" s="327">
        <f t="shared" si="322"/>
        <v>0</v>
      </c>
      <c r="S895" s="358">
        <v>1590</v>
      </c>
      <c r="T895" s="362">
        <f>R895*S895</f>
        <v>0</v>
      </c>
      <c r="U895" s="358">
        <v>0</v>
      </c>
      <c r="V895" s="362">
        <f>U895*R895</f>
        <v>0</v>
      </c>
      <c r="W895" s="362">
        <f>S895*R895+U895*R895</f>
        <v>0</v>
      </c>
      <c r="X895" s="464"/>
    </row>
    <row r="896" spans="1:25" ht="30" x14ac:dyDescent="0.25">
      <c r="A896" s="200" t="s">
        <v>1596</v>
      </c>
      <c r="B896" s="271" t="s">
        <v>1597</v>
      </c>
      <c r="C896" s="272" t="s">
        <v>43</v>
      </c>
      <c r="D896" s="273">
        <v>169.66</v>
      </c>
      <c r="E896" s="274">
        <v>3171.81</v>
      </c>
      <c r="F896" s="275">
        <f>D896*E896</f>
        <v>538129.28460000001</v>
      </c>
      <c r="G896" s="274">
        <v>2762.02</v>
      </c>
      <c r="H896" s="275">
        <f>D896*G896</f>
        <v>468604.31319999998</v>
      </c>
      <c r="I896" s="275">
        <f>E896*D896+G896*D896</f>
        <v>1006733.5978</v>
      </c>
      <c r="J896" s="442"/>
      <c r="K896" s="428">
        <v>119.49</v>
      </c>
      <c r="L896" s="429">
        <v>3171.81</v>
      </c>
      <c r="M896" s="430">
        <f>K896*L896</f>
        <v>378999.57689999999</v>
      </c>
      <c r="N896" s="429">
        <v>2762.02</v>
      </c>
      <c r="O896" s="430">
        <f>K896*N896</f>
        <v>330033.76980000001</v>
      </c>
      <c r="P896" s="430">
        <f>L896*K896+N896*K896</f>
        <v>709033.34669999999</v>
      </c>
      <c r="Q896" s="474"/>
      <c r="R896" s="327">
        <f t="shared" si="322"/>
        <v>50.17</v>
      </c>
      <c r="S896" s="429">
        <v>3171.81</v>
      </c>
      <c r="T896" s="430">
        <f>R896*S896</f>
        <v>159129.7077</v>
      </c>
      <c r="U896" s="429">
        <v>2762.02</v>
      </c>
      <c r="V896" s="430">
        <f>R896*U896</f>
        <v>138570.5434</v>
      </c>
      <c r="W896" s="430">
        <f>S896*R896+U896*R896</f>
        <v>297700.25109999999</v>
      </c>
      <c r="X896" s="464"/>
    </row>
    <row r="897" spans="1:25" ht="30" x14ac:dyDescent="0.25">
      <c r="A897" s="277" t="s">
        <v>1598</v>
      </c>
      <c r="B897" s="278" t="s">
        <v>1599</v>
      </c>
      <c r="C897" s="272"/>
      <c r="D897" s="279"/>
      <c r="E897" s="274">
        <v>0</v>
      </c>
      <c r="F897" s="275">
        <f>SUM(F898:F899)</f>
        <v>82184.665500000003</v>
      </c>
      <c r="G897" s="274">
        <v>0</v>
      </c>
      <c r="H897" s="275">
        <f>D897*G897</f>
        <v>0</v>
      </c>
      <c r="I897" s="275">
        <f>SUM(I898:I899)</f>
        <v>82184.665500000003</v>
      </c>
      <c r="J897" s="442"/>
      <c r="K897" s="431"/>
      <c r="L897" s="429">
        <v>0</v>
      </c>
      <c r="M897" s="430">
        <f>SUM(M898:M899)</f>
        <v>0</v>
      </c>
      <c r="N897" s="429">
        <v>0</v>
      </c>
      <c r="O897" s="430">
        <f>K897*N897</f>
        <v>0</v>
      </c>
      <c r="P897" s="430">
        <f>SUM(P898:P899)</f>
        <v>0</v>
      </c>
      <c r="Q897" s="474"/>
      <c r="R897" s="327">
        <f t="shared" si="322"/>
        <v>0</v>
      </c>
      <c r="S897" s="429">
        <v>0</v>
      </c>
      <c r="T897" s="430">
        <f>SUM(T898:T899)</f>
        <v>82184.665500000003</v>
      </c>
      <c r="U897" s="429">
        <v>0</v>
      </c>
      <c r="V897" s="430">
        <f>R897*U897</f>
        <v>0</v>
      </c>
      <c r="W897" s="430">
        <f>SUM(W898:W899)</f>
        <v>82184.665500000003</v>
      </c>
      <c r="X897" s="464"/>
    </row>
    <row r="898" spans="1:25" x14ac:dyDescent="0.25">
      <c r="A898" s="204" t="s">
        <v>1600</v>
      </c>
      <c r="B898" s="100" t="s">
        <v>1601</v>
      </c>
      <c r="C898" s="276" t="s">
        <v>43</v>
      </c>
      <c r="D898" s="168">
        <v>24.85</v>
      </c>
      <c r="E898" s="93">
        <v>915.23</v>
      </c>
      <c r="F898" s="103">
        <f t="shared" ref="F898:F903" si="358">D898*E898</f>
        <v>22743.465500000002</v>
      </c>
      <c r="G898" s="93">
        <v>0</v>
      </c>
      <c r="H898" s="103">
        <f>G898*D898</f>
        <v>0</v>
      </c>
      <c r="I898" s="103">
        <f t="shared" ref="I898:I903" si="359">E898*D898+G898*D898</f>
        <v>22743.465500000002</v>
      </c>
      <c r="J898" s="441"/>
      <c r="K898" s="383"/>
      <c r="L898" s="358">
        <v>915.23</v>
      </c>
      <c r="M898" s="362">
        <f t="shared" ref="M898:M903" si="360">K898*L898</f>
        <v>0</v>
      </c>
      <c r="N898" s="358">
        <v>0</v>
      </c>
      <c r="O898" s="362">
        <f>N898*K898</f>
        <v>0</v>
      </c>
      <c r="P898" s="362">
        <f t="shared" ref="P898:P903" si="361">L898*K898+N898*K898</f>
        <v>0</v>
      </c>
      <c r="Q898" s="473"/>
      <c r="R898" s="327">
        <f t="shared" si="322"/>
        <v>24.85</v>
      </c>
      <c r="S898" s="358">
        <v>915.23</v>
      </c>
      <c r="T898" s="362">
        <f t="shared" ref="T898:T903" si="362">R898*S898</f>
        <v>22743.465500000002</v>
      </c>
      <c r="U898" s="358">
        <v>0</v>
      </c>
      <c r="V898" s="362">
        <f>U898*R898</f>
        <v>0</v>
      </c>
      <c r="W898" s="362">
        <f t="shared" ref="W898:W903" si="363">S898*R898+U898*R898</f>
        <v>22743.465500000002</v>
      </c>
      <c r="X898" s="464"/>
    </row>
    <row r="899" spans="1:25" x14ac:dyDescent="0.25">
      <c r="A899" s="204" t="s">
        <v>1602</v>
      </c>
      <c r="B899" s="100" t="s">
        <v>809</v>
      </c>
      <c r="C899" s="158" t="s">
        <v>43</v>
      </c>
      <c r="D899" s="168">
        <f>D898*1.6</f>
        <v>39.760000000000005</v>
      </c>
      <c r="E899" s="93">
        <v>1495</v>
      </c>
      <c r="F899" s="103">
        <f t="shared" si="358"/>
        <v>59441.200000000004</v>
      </c>
      <c r="G899" s="93">
        <v>0</v>
      </c>
      <c r="H899" s="103">
        <f>G899*D899</f>
        <v>0</v>
      </c>
      <c r="I899" s="103">
        <f t="shared" si="359"/>
        <v>59441.200000000004</v>
      </c>
      <c r="J899" s="441"/>
      <c r="K899" s="383"/>
      <c r="L899" s="358">
        <v>1495</v>
      </c>
      <c r="M899" s="362">
        <f t="shared" si="360"/>
        <v>0</v>
      </c>
      <c r="N899" s="358">
        <v>0</v>
      </c>
      <c r="O899" s="362">
        <f>N899*K899</f>
        <v>0</v>
      </c>
      <c r="P899" s="362">
        <f t="shared" si="361"/>
        <v>0</v>
      </c>
      <c r="Q899" s="473"/>
      <c r="R899" s="327">
        <f t="shared" si="322"/>
        <v>39.760000000000005</v>
      </c>
      <c r="S899" s="358">
        <v>1495</v>
      </c>
      <c r="T899" s="362">
        <f t="shared" si="362"/>
        <v>59441.200000000004</v>
      </c>
      <c r="U899" s="358">
        <v>0</v>
      </c>
      <c r="V899" s="362">
        <f>U899*R899</f>
        <v>0</v>
      </c>
      <c r="W899" s="362">
        <f t="shared" si="363"/>
        <v>59441.200000000004</v>
      </c>
      <c r="X899" s="464"/>
    </row>
    <row r="900" spans="1:25" ht="30" x14ac:dyDescent="0.25">
      <c r="A900" s="200" t="s">
        <v>1603</v>
      </c>
      <c r="B900" s="271" t="s">
        <v>1604</v>
      </c>
      <c r="C900" s="272" t="s">
        <v>296</v>
      </c>
      <c r="D900" s="273">
        <v>72.5</v>
      </c>
      <c r="E900" s="274">
        <v>4824.59</v>
      </c>
      <c r="F900" s="275">
        <f t="shared" si="358"/>
        <v>349782.77500000002</v>
      </c>
      <c r="G900" s="274">
        <v>4179.6099999999997</v>
      </c>
      <c r="H900" s="275">
        <f>D900*G900</f>
        <v>303021.72499999998</v>
      </c>
      <c r="I900" s="275">
        <f t="shared" si="359"/>
        <v>652804.5</v>
      </c>
      <c r="J900" s="442"/>
      <c r="K900" s="428">
        <v>72.5</v>
      </c>
      <c r="L900" s="429">
        <v>4824.59</v>
      </c>
      <c r="M900" s="430">
        <f t="shared" si="360"/>
        <v>349782.77500000002</v>
      </c>
      <c r="N900" s="429">
        <v>4179.6099999999997</v>
      </c>
      <c r="O900" s="430">
        <f>K900*N900</f>
        <v>303021.72499999998</v>
      </c>
      <c r="P900" s="430">
        <f t="shared" si="361"/>
        <v>652804.5</v>
      </c>
      <c r="Q900" s="474"/>
      <c r="R900" s="327">
        <f t="shared" si="322"/>
        <v>0</v>
      </c>
      <c r="S900" s="429">
        <v>4824.59</v>
      </c>
      <c r="T900" s="430">
        <f t="shared" si="362"/>
        <v>0</v>
      </c>
      <c r="U900" s="429">
        <v>4179.6099999999997</v>
      </c>
      <c r="V900" s="430">
        <f>R900*U900</f>
        <v>0</v>
      </c>
      <c r="W900" s="430">
        <f t="shared" si="363"/>
        <v>0</v>
      </c>
      <c r="X900" s="464"/>
    </row>
    <row r="901" spans="1:25" x14ac:dyDescent="0.25">
      <c r="A901" s="200" t="s">
        <v>1605</v>
      </c>
      <c r="B901" s="271" t="s">
        <v>1606</v>
      </c>
      <c r="C901" s="272" t="s">
        <v>170</v>
      </c>
      <c r="D901" s="273">
        <v>1</v>
      </c>
      <c r="E901" s="44">
        <v>23112.7</v>
      </c>
      <c r="F901" s="87">
        <f t="shared" si="358"/>
        <v>23112.7</v>
      </c>
      <c r="G901" s="44">
        <v>62314.2</v>
      </c>
      <c r="H901" s="87">
        <f>D901*G901</f>
        <v>62314.2</v>
      </c>
      <c r="I901" s="275">
        <f t="shared" si="359"/>
        <v>85426.9</v>
      </c>
      <c r="J901" s="442"/>
      <c r="K901" s="428">
        <v>1</v>
      </c>
      <c r="L901" s="331">
        <v>23112.7</v>
      </c>
      <c r="M901" s="356">
        <f t="shared" si="360"/>
        <v>23112.7</v>
      </c>
      <c r="N901" s="331">
        <v>62314.2</v>
      </c>
      <c r="O901" s="356">
        <f>K901*N901</f>
        <v>62314.2</v>
      </c>
      <c r="P901" s="430">
        <f t="shared" si="361"/>
        <v>85426.9</v>
      </c>
      <c r="Q901" s="474"/>
      <c r="R901" s="327">
        <f t="shared" si="322"/>
        <v>0</v>
      </c>
      <c r="S901" s="331">
        <v>23112.7</v>
      </c>
      <c r="T901" s="356">
        <f t="shared" si="362"/>
        <v>0</v>
      </c>
      <c r="U901" s="331">
        <v>62314.2</v>
      </c>
      <c r="V901" s="356">
        <f>R901*U901</f>
        <v>0</v>
      </c>
      <c r="W901" s="430">
        <f t="shared" si="363"/>
        <v>0</v>
      </c>
      <c r="X901" s="464"/>
    </row>
    <row r="902" spans="1:25" x14ac:dyDescent="0.25">
      <c r="A902" s="200" t="s">
        <v>1607</v>
      </c>
      <c r="B902" s="271" t="s">
        <v>1608</v>
      </c>
      <c r="C902" s="272" t="s">
        <v>170</v>
      </c>
      <c r="D902" s="273">
        <v>1</v>
      </c>
      <c r="E902" s="44">
        <v>24681.8</v>
      </c>
      <c r="F902" s="87">
        <f t="shared" si="358"/>
        <v>24681.8</v>
      </c>
      <c r="G902" s="44">
        <v>60357.7</v>
      </c>
      <c r="H902" s="87">
        <f>D902*G902</f>
        <v>60357.7</v>
      </c>
      <c r="I902" s="275">
        <f t="shared" si="359"/>
        <v>85039.5</v>
      </c>
      <c r="J902" s="442"/>
      <c r="K902" s="428">
        <v>1</v>
      </c>
      <c r="L902" s="331">
        <v>24681.8</v>
      </c>
      <c r="M902" s="356">
        <f t="shared" si="360"/>
        <v>24681.8</v>
      </c>
      <c r="N902" s="331">
        <v>60357.7</v>
      </c>
      <c r="O902" s="356">
        <f>K902*N902</f>
        <v>60357.7</v>
      </c>
      <c r="P902" s="430">
        <f t="shared" si="361"/>
        <v>85039.5</v>
      </c>
      <c r="Q902" s="474"/>
      <c r="R902" s="327">
        <f t="shared" si="322"/>
        <v>0</v>
      </c>
      <c r="S902" s="331">
        <v>24681.8</v>
      </c>
      <c r="T902" s="356">
        <f t="shared" si="362"/>
        <v>0</v>
      </c>
      <c r="U902" s="331">
        <v>60357.7</v>
      </c>
      <c r="V902" s="356">
        <f>R902*U902</f>
        <v>0</v>
      </c>
      <c r="W902" s="430">
        <f t="shared" si="363"/>
        <v>0</v>
      </c>
      <c r="X902" s="464"/>
    </row>
    <row r="903" spans="1:25" s="252" customFormat="1" x14ac:dyDescent="0.25">
      <c r="A903" s="280" t="s">
        <v>1609</v>
      </c>
      <c r="B903" s="47" t="s">
        <v>1610</v>
      </c>
      <c r="C903" s="183" t="s">
        <v>1027</v>
      </c>
      <c r="D903" s="179">
        <v>142.9</v>
      </c>
      <c r="E903" s="44">
        <v>5502</v>
      </c>
      <c r="F903" s="45">
        <f t="shared" si="358"/>
        <v>786235.8</v>
      </c>
      <c r="G903" s="44">
        <v>0</v>
      </c>
      <c r="H903" s="45">
        <f>D903*G903</f>
        <v>0</v>
      </c>
      <c r="I903" s="45">
        <f t="shared" si="359"/>
        <v>786235.8</v>
      </c>
      <c r="J903" s="460"/>
      <c r="K903" s="386"/>
      <c r="L903" s="331">
        <v>5502</v>
      </c>
      <c r="M903" s="332">
        <f t="shared" si="360"/>
        <v>0</v>
      </c>
      <c r="N903" s="331">
        <v>0</v>
      </c>
      <c r="O903" s="332">
        <f>K903*N903</f>
        <v>0</v>
      </c>
      <c r="P903" s="332">
        <f t="shared" si="361"/>
        <v>0</v>
      </c>
      <c r="Q903" s="492"/>
      <c r="R903" s="327">
        <f t="shared" si="322"/>
        <v>142.9</v>
      </c>
      <c r="S903" s="331">
        <v>5502</v>
      </c>
      <c r="T903" s="332">
        <f t="shared" si="362"/>
        <v>786235.8</v>
      </c>
      <c r="U903" s="331">
        <v>0</v>
      </c>
      <c r="V903" s="332">
        <f>R903*U903</f>
        <v>0</v>
      </c>
      <c r="W903" s="332">
        <f t="shared" si="363"/>
        <v>786235.8</v>
      </c>
      <c r="X903" s="464"/>
      <c r="Y903" s="497"/>
    </row>
    <row r="904" spans="1:25" x14ac:dyDescent="0.25">
      <c r="A904" s="108" t="s">
        <v>1616</v>
      </c>
      <c r="B904" s="281"/>
      <c r="C904" s="282"/>
      <c r="D904" s="283"/>
      <c r="E904" s="284"/>
      <c r="F904" s="28">
        <f>F10+F91+F104+F109+F194+F209+F231+F291+F309+F312+F328+F336+F370+F558+F597+F635+F652+F768+F779+F784+F789+F804+F890</f>
        <v>231079199.279295</v>
      </c>
      <c r="G904" s="284"/>
      <c r="H904" s="28">
        <f>H10+H91+H104+H109+H194+H209+H231+H291+H309+H312+H328+H336+H370+H558+H597+H635+H652+H768+H779+H784+H789+H804+H890</f>
        <v>278240488.57682997</v>
      </c>
      <c r="I904" s="28">
        <f>I10+I91+I104+I109+I194+I209+I231+I291+I309+I312+I328+I336+I370+I558+I597+I635+I652+I768+I779+I784+I789+I804+I890</f>
        <v>509319687.85612512</v>
      </c>
      <c r="J904" s="442"/>
      <c r="K904" s="432"/>
      <c r="L904" s="433"/>
      <c r="M904" s="368">
        <f>M10+M91+M104+M109+M194+M209+M231+M291+M309+M312+M328+M336+M370+M558+M597+M635+M652+M768+M779+M784+M789+M804+M890</f>
        <v>181854578.13959005</v>
      </c>
      <c r="N904" s="433"/>
      <c r="O904" s="368">
        <f>O10+O91+O104+O109+O194+O209+O231+O291+O309+O312+O328+O336+O370+O558+O597+O635+O652+O768+O779+O784+O789+O804+O890</f>
        <v>232222726.85434994</v>
      </c>
      <c r="P904" s="368">
        <f>P10+P91+P104+P109+P194+P209+P231+P291+P309+P312+P328+P336+P370+P558+P597+P635+P652+P768+P779+P784+P789+P804+P890</f>
        <v>414077304.37393999</v>
      </c>
      <c r="Q904" s="474"/>
      <c r="R904" s="432"/>
      <c r="S904" s="433"/>
      <c r="T904" s="368">
        <f>T10+T91+T104+T109+T194+T209+T231+T291+T309+T312+T328+T336+T370+T558+T597+T635+T652+T768+T779+T784+T789+T804+T890</f>
        <v>49224621.769705012</v>
      </c>
      <c r="U904" s="433"/>
      <c r="V904" s="368">
        <f>V10+V91+V104+V109+V194+V209+V231+V291+V309+V312+V328+V336+V370+V558+V597+V635+V652+V768+V779+V784+V789+V804+V890</f>
        <v>46017761.722479999</v>
      </c>
      <c r="W904" s="368">
        <f>W10+W91+W104+W109+W194+W209+W231+W291+W309+W312+W328+W336+W370+W558+W597+W635+W652+W768+W779+W784+W789+W804+W890</f>
        <v>95242383.492185012</v>
      </c>
    </row>
    <row r="905" spans="1:25" x14ac:dyDescent="0.25">
      <c r="A905" s="108" t="s">
        <v>1617</v>
      </c>
      <c r="B905" s="281"/>
      <c r="C905" s="282"/>
      <c r="D905" s="283"/>
      <c r="E905" s="284"/>
      <c r="F905" s="28"/>
      <c r="G905" s="284"/>
      <c r="H905" s="28"/>
      <c r="I905" s="28">
        <f>I904/1.2*0.2</f>
        <v>84886614.642687529</v>
      </c>
      <c r="J905" s="442"/>
      <c r="K905" s="432"/>
      <c r="L905" s="433"/>
      <c r="M905" s="368"/>
      <c r="N905" s="433"/>
      <c r="O905" s="368"/>
      <c r="P905" s="368"/>
      <c r="Q905" s="474"/>
      <c r="R905" s="432"/>
      <c r="S905" s="433"/>
      <c r="T905" s="368"/>
      <c r="U905" s="433"/>
      <c r="V905" s="368"/>
      <c r="W905" s="368"/>
    </row>
    <row r="906" spans="1:25" x14ac:dyDescent="0.25">
      <c r="A906" s="285"/>
      <c r="B906" s="288"/>
      <c r="C906" s="287"/>
      <c r="E906" s="522"/>
      <c r="F906" s="523"/>
      <c r="G906" s="5"/>
      <c r="K906" s="308">
        <v>509319687.86000001</v>
      </c>
      <c r="L906" s="511">
        <f>I904-K906</f>
        <v>-3.8748979568481445E-3</v>
      </c>
      <c r="M906" s="511"/>
      <c r="S906" s="511"/>
      <c r="T906" s="511"/>
    </row>
    <row r="907" spans="1:25" s="498" customFormat="1" ht="45.75" customHeight="1" x14ac:dyDescent="0.2">
      <c r="A907" s="499"/>
      <c r="B907" s="505" t="s">
        <v>1618</v>
      </c>
      <c r="C907" s="502"/>
      <c r="D907" s="502"/>
      <c r="E907" s="520" t="s">
        <v>1619</v>
      </c>
      <c r="F907" s="520"/>
      <c r="G907" s="290"/>
      <c r="H907" s="503"/>
      <c r="I907" s="503"/>
      <c r="K907" s="510">
        <f>I904/1.2</f>
        <v>424433073.21343762</v>
      </c>
    </row>
    <row r="908" spans="1:25" s="498" customFormat="1" ht="19.149999999999999" customHeight="1" x14ac:dyDescent="0.2">
      <c r="A908" s="499"/>
      <c r="B908" s="505"/>
      <c r="C908" s="502"/>
      <c r="D908" s="502"/>
      <c r="E908" s="290"/>
      <c r="F908" s="503"/>
      <c r="G908" s="290"/>
      <c r="H908" s="503"/>
      <c r="I908" s="503"/>
      <c r="K908" s="510">
        <f>K907*0.2</f>
        <v>84886614.642687529</v>
      </c>
    </row>
    <row r="909" spans="1:25" s="498" customFormat="1" ht="19.149999999999999" customHeight="1" x14ac:dyDescent="0.2">
      <c r="A909" s="499"/>
      <c r="B909" s="505" t="s">
        <v>1620</v>
      </c>
      <c r="C909" s="502"/>
      <c r="D909" s="502"/>
      <c r="E909" s="521" t="s">
        <v>1621</v>
      </c>
      <c r="F909" s="521"/>
      <c r="G909" s="290"/>
      <c r="H909" s="503"/>
      <c r="I909" s="290"/>
      <c r="K909" s="510">
        <f>I904-I905+0.01</f>
        <v>424433073.22343755</v>
      </c>
    </row>
    <row r="910" spans="1:25" s="498" customFormat="1" ht="19.149999999999999" customHeight="1" x14ac:dyDescent="0.2">
      <c r="A910" s="499"/>
      <c r="B910" s="505"/>
      <c r="C910" s="502"/>
      <c r="D910" s="502"/>
      <c r="E910" s="506"/>
      <c r="F910" s="505"/>
      <c r="G910" s="290"/>
      <c r="H910" s="503"/>
      <c r="I910" s="503"/>
      <c r="K910" s="536">
        <f>F904+H904</f>
        <v>509319687.856125</v>
      </c>
    </row>
    <row r="911" spans="1:25" s="498" customFormat="1" ht="19.149999999999999" customHeight="1" x14ac:dyDescent="0.2">
      <c r="A911" s="499"/>
      <c r="B911" s="507" t="s">
        <v>93</v>
      </c>
      <c r="C911" s="508"/>
      <c r="D911" s="508"/>
      <c r="E911" s="509" t="s">
        <v>93</v>
      </c>
      <c r="F911" s="507"/>
      <c r="G911" s="290"/>
      <c r="H911" s="503"/>
      <c r="I911" s="503"/>
      <c r="K911" s="536">
        <f>I904-K910</f>
        <v>0</v>
      </c>
    </row>
    <row r="912" spans="1:25" x14ac:dyDescent="0.25">
      <c r="A912" s="285"/>
    </row>
  </sheetData>
  <autoFilter ref="R10:W904" xr:uid="{4C725F62-0943-4448-913B-6A11D90B9830}"/>
  <mergeCells count="16">
    <mergeCell ref="A1:I1"/>
    <mergeCell ref="A3:I3"/>
    <mergeCell ref="A5:I5"/>
    <mergeCell ref="E907:F907"/>
    <mergeCell ref="E909:F909"/>
    <mergeCell ref="E906:F906"/>
    <mergeCell ref="L906:M906"/>
    <mergeCell ref="S906:T906"/>
    <mergeCell ref="K6:P6"/>
    <mergeCell ref="R6:W6"/>
    <mergeCell ref="E7:F7"/>
    <mergeCell ref="G7:H7"/>
    <mergeCell ref="L7:M7"/>
    <mergeCell ref="N7:O7"/>
    <mergeCell ref="S7:T7"/>
    <mergeCell ref="U7:V7"/>
  </mergeCells>
  <conditionalFormatting sqref="A15">
    <cfRule type="duplicateValues" dxfId="9" priority="4" stopIfTrue="1"/>
  </conditionalFormatting>
  <conditionalFormatting sqref="B14">
    <cfRule type="duplicateValues" dxfId="8" priority="3" stopIfTrue="1"/>
  </conditionalFormatting>
  <conditionalFormatting sqref="B22">
    <cfRule type="duplicateValues" dxfId="7" priority="2" stopIfTrue="1"/>
  </conditionalFormatting>
  <conditionalFormatting sqref="B23">
    <cfRule type="duplicateValues" dxfId="6" priority="1" stopIfTrue="1"/>
  </conditionalFormatting>
  <conditionalFormatting sqref="B334:B335">
    <cfRule type="duplicateValues" dxfId="5" priority="5" stopIfTrue="1"/>
  </conditionalFormatting>
  <pageMargins left="0.7" right="0.7" top="0.75" bottom="0.75" header="0.3" footer="0.3"/>
  <pageSetup paperSize="9" scale="44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08"/>
  <sheetViews>
    <sheetView topLeftCell="B870" zoomScale="70" zoomScaleNormal="70" workbookViewId="0">
      <selection activeCell="W855" sqref="W855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hidden="1" customWidth="1"/>
    <col min="6" max="6" width="18.42578125" style="6" hidden="1" customWidth="1"/>
    <col min="7" max="7" width="18.42578125" style="290" hidden="1" customWidth="1"/>
    <col min="8" max="8" width="18.42578125" style="6" hidden="1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7" customFormat="1" x14ac:dyDescent="0.25">
      <c r="A1" s="1"/>
      <c r="B1" s="2"/>
      <c r="C1" s="3"/>
      <c r="D1" s="4"/>
      <c r="E1" s="5"/>
      <c r="F1" s="6"/>
      <c r="G1" s="5"/>
      <c r="H1" s="6"/>
      <c r="I1" s="6"/>
      <c r="J1" s="435"/>
      <c r="K1" s="512" t="s">
        <v>1612</v>
      </c>
      <c r="L1" s="512"/>
      <c r="M1" s="512"/>
      <c r="N1" s="512"/>
      <c r="O1" s="512"/>
      <c r="P1" s="512"/>
      <c r="Q1" s="467"/>
      <c r="R1" s="512" t="s">
        <v>1613</v>
      </c>
      <c r="S1" s="512"/>
      <c r="T1" s="512"/>
      <c r="U1" s="512"/>
      <c r="V1" s="512"/>
      <c r="W1" s="512"/>
      <c r="Y1" s="495"/>
    </row>
    <row r="2" spans="1:25" s="13" customFormat="1" ht="15" customHeight="1" x14ac:dyDescent="0.25">
      <c r="A2" s="8"/>
      <c r="B2" s="9"/>
      <c r="C2" s="10"/>
      <c r="D2" s="11"/>
      <c r="E2" s="513" t="s">
        <v>0</v>
      </c>
      <c r="F2" s="514"/>
      <c r="G2" s="513" t="s">
        <v>1</v>
      </c>
      <c r="H2" s="514"/>
      <c r="I2" s="12"/>
      <c r="J2" s="436"/>
      <c r="K2" s="311"/>
      <c r="L2" s="515" t="s">
        <v>0</v>
      </c>
      <c r="M2" s="516"/>
      <c r="N2" s="515" t="s">
        <v>1</v>
      </c>
      <c r="O2" s="516"/>
      <c r="P2" s="312"/>
      <c r="Q2" s="468"/>
      <c r="R2" s="311"/>
      <c r="S2" s="515" t="s">
        <v>0</v>
      </c>
      <c r="T2" s="516"/>
      <c r="U2" s="515" t="s">
        <v>1</v>
      </c>
      <c r="V2" s="516"/>
      <c r="W2" s="312"/>
      <c r="Y2" s="496"/>
    </row>
    <row r="3" spans="1:25" s="13" customFormat="1" x14ac:dyDescent="0.2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  <c r="F3" s="10" t="s">
        <v>7</v>
      </c>
      <c r="G3" s="18" t="s">
        <v>6</v>
      </c>
      <c r="H3" s="10" t="s">
        <v>7</v>
      </c>
      <c r="I3" s="19" t="s">
        <v>8</v>
      </c>
      <c r="J3" s="437"/>
      <c r="K3" s="313" t="s">
        <v>5</v>
      </c>
      <c r="L3" s="314" t="s">
        <v>6</v>
      </c>
      <c r="M3" s="315" t="s">
        <v>7</v>
      </c>
      <c r="N3" s="314" t="s">
        <v>6</v>
      </c>
      <c r="O3" s="315" t="s">
        <v>7</v>
      </c>
      <c r="P3" s="316" t="s">
        <v>8</v>
      </c>
      <c r="Q3" s="469"/>
      <c r="R3" s="313" t="s">
        <v>5</v>
      </c>
      <c r="S3" s="314" t="s">
        <v>6</v>
      </c>
      <c r="T3" s="315" t="s">
        <v>7</v>
      </c>
      <c r="U3" s="314" t="s">
        <v>6</v>
      </c>
      <c r="V3" s="315" t="s">
        <v>7</v>
      </c>
      <c r="W3" s="316" t="s">
        <v>8</v>
      </c>
      <c r="Y3" s="496"/>
    </row>
    <row r="4" spans="1:25" ht="30" x14ac:dyDescent="0.25">
      <c r="A4" s="20">
        <v>1</v>
      </c>
      <c r="B4" s="21" t="s">
        <v>9</v>
      </c>
      <c r="C4" s="22"/>
      <c r="D4" s="23"/>
      <c r="E4" s="24"/>
      <c r="F4" s="25"/>
      <c r="G4" s="24"/>
      <c r="H4" s="25"/>
      <c r="I4" s="26"/>
      <c r="J4" s="438"/>
      <c r="K4" s="317"/>
      <c r="L4" s="318"/>
      <c r="M4" s="319"/>
      <c r="N4" s="318"/>
      <c r="O4" s="319"/>
      <c r="P4" s="320"/>
      <c r="Q4" s="470"/>
      <c r="R4" s="317"/>
      <c r="S4" s="318"/>
      <c r="T4" s="319"/>
      <c r="U4" s="318"/>
      <c r="V4" s="319"/>
      <c r="W4" s="320"/>
    </row>
    <row r="5" spans="1:25" x14ac:dyDescent="0.25">
      <c r="A5" s="293" t="s">
        <v>10</v>
      </c>
      <c r="B5" s="294" t="s">
        <v>11</v>
      </c>
      <c r="C5" s="295"/>
      <c r="D5" s="296"/>
      <c r="E5" s="297"/>
      <c r="F5" s="298">
        <f>SUM(F6:F85)</f>
        <v>24896933.593054987</v>
      </c>
      <c r="G5" s="297"/>
      <c r="H5" s="298">
        <f>SUM(H6:H85)</f>
        <v>21715381.859149996</v>
      </c>
      <c r="I5" s="298">
        <f>SUM(I6:I85)</f>
        <v>46612315.452204995</v>
      </c>
      <c r="J5" s="439"/>
      <c r="K5" s="321"/>
      <c r="L5" s="322"/>
      <c r="M5" s="323">
        <f>SUM(M6:M85)</f>
        <v>21126432.228999998</v>
      </c>
      <c r="N5" s="322"/>
      <c r="O5" s="323">
        <f>SUM(O6:O85)</f>
        <v>18699348.919999994</v>
      </c>
      <c r="P5" s="323">
        <f>SUM(P6:P85)</f>
        <v>39825781.148999996</v>
      </c>
      <c r="Q5" s="471"/>
      <c r="R5" s="321"/>
      <c r="S5" s="322"/>
      <c r="T5" s="323">
        <f>SUM(T6:T85)</f>
        <v>3770501.3640549993</v>
      </c>
      <c r="U5" s="322"/>
      <c r="V5" s="323">
        <f>SUM(V6:V85)</f>
        <v>3016032.9391500014</v>
      </c>
      <c r="W5" s="323">
        <f>SUM(W6:W85)</f>
        <v>6786534.3032049984</v>
      </c>
      <c r="X5" s="464">
        <f>I5-P5</f>
        <v>6786534.3032049984</v>
      </c>
      <c r="Y5" s="497">
        <f>W5-X5</f>
        <v>0</v>
      </c>
    </row>
    <row r="6" spans="1:25" x14ac:dyDescent="0.25">
      <c r="A6" s="292" t="s">
        <v>12</v>
      </c>
      <c r="B6" s="30" t="s">
        <v>13</v>
      </c>
      <c r="C6" s="31"/>
      <c r="D6" s="32"/>
      <c r="E6" s="33"/>
      <c r="F6" s="34"/>
      <c r="G6" s="33"/>
      <c r="H6" s="34"/>
      <c r="I6" s="34"/>
      <c r="J6" s="440"/>
      <c r="K6" s="324"/>
      <c r="L6" s="325"/>
      <c r="M6" s="326"/>
      <c r="N6" s="325"/>
      <c r="O6" s="326"/>
      <c r="P6" s="326"/>
      <c r="Q6" s="472"/>
      <c r="R6" s="324"/>
      <c r="S6" s="325"/>
      <c r="T6" s="326"/>
      <c r="U6" s="325"/>
      <c r="V6" s="326"/>
      <c r="W6" s="326"/>
      <c r="X6" s="464">
        <f t="shared" ref="X6:X69" si="0">I6-P6</f>
        <v>0</v>
      </c>
      <c r="Y6" s="497">
        <f t="shared" ref="Y6:Y69" si="1">W6-X6</f>
        <v>0</v>
      </c>
    </row>
    <row r="7" spans="1:25" x14ac:dyDescent="0.25">
      <c r="A7" s="36" t="s">
        <v>14</v>
      </c>
      <c r="B7" s="37" t="s">
        <v>15</v>
      </c>
      <c r="C7" s="38" t="s">
        <v>16</v>
      </c>
      <c r="D7" s="39">
        <v>0.44</v>
      </c>
      <c r="E7" s="40">
        <v>49415</v>
      </c>
      <c r="F7" s="35">
        <f>D7*E7</f>
        <v>21742.6</v>
      </c>
      <c r="G7" s="40">
        <v>0</v>
      </c>
      <c r="H7" s="35">
        <f>D7*G7</f>
        <v>0</v>
      </c>
      <c r="I7" s="35">
        <f>F7+H7</f>
        <v>21742.6</v>
      </c>
      <c r="J7" s="441"/>
      <c r="K7" s="327">
        <v>0.44</v>
      </c>
      <c r="L7" s="328">
        <v>49415</v>
      </c>
      <c r="M7" s="329">
        <f>K7*L7</f>
        <v>21742.6</v>
      </c>
      <c r="N7" s="328">
        <v>0</v>
      </c>
      <c r="O7" s="329">
        <f>K7*N7</f>
        <v>0</v>
      </c>
      <c r="P7" s="329">
        <f>M7+O7</f>
        <v>21742.6</v>
      </c>
      <c r="Q7" s="473"/>
      <c r="R7" s="327">
        <f>D7-K7</f>
        <v>0</v>
      </c>
      <c r="S7" s="328">
        <v>49415</v>
      </c>
      <c r="T7" s="329">
        <f>R7*S7</f>
        <v>0</v>
      </c>
      <c r="U7" s="328">
        <v>0</v>
      </c>
      <c r="V7" s="329">
        <f>R7*U7</f>
        <v>0</v>
      </c>
      <c r="W7" s="329">
        <f>T7+V7</f>
        <v>0</v>
      </c>
      <c r="X7" s="464">
        <f t="shared" si="0"/>
        <v>0</v>
      </c>
      <c r="Y7" s="497">
        <f t="shared" si="1"/>
        <v>0</v>
      </c>
    </row>
    <row r="8" spans="1:25" x14ac:dyDescent="0.25">
      <c r="A8" s="36" t="s">
        <v>17</v>
      </c>
      <c r="B8" s="37" t="s">
        <v>18</v>
      </c>
      <c r="C8" s="38" t="s">
        <v>19</v>
      </c>
      <c r="D8" s="39">
        <v>389.4</v>
      </c>
      <c r="E8" s="40">
        <v>990</v>
      </c>
      <c r="F8" s="35">
        <f>D8*E8</f>
        <v>385506</v>
      </c>
      <c r="G8" s="40">
        <v>0</v>
      </c>
      <c r="H8" s="35">
        <f>D8*G8</f>
        <v>0</v>
      </c>
      <c r="I8" s="35">
        <f>F8+H8</f>
        <v>385506</v>
      </c>
      <c r="J8" s="441"/>
      <c r="K8" s="327">
        <v>389.4</v>
      </c>
      <c r="L8" s="328">
        <v>990</v>
      </c>
      <c r="M8" s="329">
        <f>K8*L8</f>
        <v>385506</v>
      </c>
      <c r="N8" s="328">
        <v>0</v>
      </c>
      <c r="O8" s="329">
        <f>K8*N8</f>
        <v>0</v>
      </c>
      <c r="P8" s="329">
        <f>M8+O8</f>
        <v>385506</v>
      </c>
      <c r="Q8" s="473"/>
      <c r="R8" s="327">
        <f t="shared" ref="R8:R71" si="2">D8-K8</f>
        <v>0</v>
      </c>
      <c r="S8" s="328">
        <v>990</v>
      </c>
      <c r="T8" s="329">
        <f>R8*S8</f>
        <v>0</v>
      </c>
      <c r="U8" s="328">
        <v>0</v>
      </c>
      <c r="V8" s="329">
        <f>R8*U8</f>
        <v>0</v>
      </c>
      <c r="W8" s="329">
        <f>T8+V8</f>
        <v>0</v>
      </c>
      <c r="X8" s="464">
        <f t="shared" si="0"/>
        <v>0</v>
      </c>
      <c r="Y8" s="497">
        <f t="shared" si="1"/>
        <v>0</v>
      </c>
    </row>
    <row r="9" spans="1:25" x14ac:dyDescent="0.25">
      <c r="A9" s="29" t="s">
        <v>20</v>
      </c>
      <c r="B9" s="41" t="s">
        <v>21</v>
      </c>
      <c r="C9" s="38" t="s">
        <v>19</v>
      </c>
      <c r="D9" s="39">
        <v>389.4</v>
      </c>
      <c r="E9" s="40">
        <v>2711</v>
      </c>
      <c r="F9" s="35">
        <f>D9*E9</f>
        <v>1055663.3999999999</v>
      </c>
      <c r="G9" s="40">
        <v>6573</v>
      </c>
      <c r="H9" s="35">
        <f>D9*G9</f>
        <v>2559526.1999999997</v>
      </c>
      <c r="I9" s="35">
        <f>E9*D9+G9*D9</f>
        <v>3615189.5999999996</v>
      </c>
      <c r="J9" s="441"/>
      <c r="K9" s="327">
        <v>389.4</v>
      </c>
      <c r="L9" s="328">
        <v>2711</v>
      </c>
      <c r="M9" s="329">
        <f>K9*L9</f>
        <v>1055663.3999999999</v>
      </c>
      <c r="N9" s="328">
        <v>6573</v>
      </c>
      <c r="O9" s="329">
        <f>K9*N9</f>
        <v>2559526.1999999997</v>
      </c>
      <c r="P9" s="329">
        <f>L9*K9+N9*K9</f>
        <v>3615189.5999999996</v>
      </c>
      <c r="Q9" s="473"/>
      <c r="R9" s="327">
        <f t="shared" si="2"/>
        <v>0</v>
      </c>
      <c r="S9" s="328">
        <v>2711</v>
      </c>
      <c r="T9" s="329">
        <f>R9*S9</f>
        <v>0</v>
      </c>
      <c r="U9" s="328">
        <v>6573</v>
      </c>
      <c r="V9" s="329">
        <f>R9*U9</f>
        <v>0</v>
      </c>
      <c r="W9" s="329">
        <f>S9*R9+U9*R9</f>
        <v>0</v>
      </c>
      <c r="X9" s="464">
        <f t="shared" si="0"/>
        <v>0</v>
      </c>
      <c r="Y9" s="497">
        <f t="shared" si="1"/>
        <v>0</v>
      </c>
    </row>
    <row r="10" spans="1:25" x14ac:dyDescent="0.25">
      <c r="A10" s="29" t="s">
        <v>22</v>
      </c>
      <c r="B10" s="41" t="s">
        <v>23</v>
      </c>
      <c r="C10" s="38"/>
      <c r="D10" s="39"/>
      <c r="E10" s="40"/>
      <c r="F10" s="35"/>
      <c r="G10" s="40"/>
      <c r="H10" s="35"/>
      <c r="I10" s="35"/>
      <c r="J10" s="441"/>
      <c r="K10" s="327"/>
      <c r="L10" s="328"/>
      <c r="M10" s="329"/>
      <c r="N10" s="328"/>
      <c r="O10" s="329"/>
      <c r="P10" s="329"/>
      <c r="Q10" s="473"/>
      <c r="R10" s="327">
        <f t="shared" si="2"/>
        <v>0</v>
      </c>
      <c r="S10" s="328"/>
      <c r="T10" s="329"/>
      <c r="U10" s="328"/>
      <c r="V10" s="329"/>
      <c r="W10" s="329"/>
      <c r="X10" s="464">
        <f t="shared" si="0"/>
        <v>0</v>
      </c>
      <c r="Y10" s="497">
        <f t="shared" si="1"/>
        <v>0</v>
      </c>
    </row>
    <row r="11" spans="1:25" ht="57" x14ac:dyDescent="0.25">
      <c r="A11" s="36" t="s">
        <v>24</v>
      </c>
      <c r="B11" s="37" t="s">
        <v>25</v>
      </c>
      <c r="C11" s="38" t="s">
        <v>19</v>
      </c>
      <c r="D11" s="39">
        <v>525.76</v>
      </c>
      <c r="E11" s="40">
        <v>4955</v>
      </c>
      <c r="F11" s="35">
        <f>D11*E11</f>
        <v>2605140.7999999998</v>
      </c>
      <c r="G11" s="40">
        <v>4501</v>
      </c>
      <c r="H11" s="35">
        <f>D11*G11</f>
        <v>2366445.7599999998</v>
      </c>
      <c r="I11" s="35">
        <f>E11*D11+G11*D11</f>
        <v>4971586.5599999996</v>
      </c>
      <c r="J11" s="441"/>
      <c r="K11" s="327">
        <v>525.76</v>
      </c>
      <c r="L11" s="328">
        <v>4955</v>
      </c>
      <c r="M11" s="329">
        <f>K11*L11</f>
        <v>2605140.7999999998</v>
      </c>
      <c r="N11" s="328">
        <v>4501</v>
      </c>
      <c r="O11" s="329">
        <f>K11*N11</f>
        <v>2366445.7599999998</v>
      </c>
      <c r="P11" s="329">
        <f>L11*K11+N11*K11</f>
        <v>4971586.5599999996</v>
      </c>
      <c r="Q11" s="473"/>
      <c r="R11" s="327">
        <f t="shared" si="2"/>
        <v>0</v>
      </c>
      <c r="S11" s="328">
        <v>4955</v>
      </c>
      <c r="T11" s="329">
        <f>R11*S11</f>
        <v>0</v>
      </c>
      <c r="U11" s="328">
        <v>4501</v>
      </c>
      <c r="V11" s="329">
        <f>R11*U11</f>
        <v>0</v>
      </c>
      <c r="W11" s="329">
        <f>S11*R11+U11*R11</f>
        <v>0</v>
      </c>
      <c r="X11" s="464">
        <f t="shared" si="0"/>
        <v>0</v>
      </c>
      <c r="Y11" s="497">
        <f t="shared" si="1"/>
        <v>0</v>
      </c>
    </row>
    <row r="12" spans="1:25" x14ac:dyDescent="0.25">
      <c r="A12" s="36" t="s">
        <v>26</v>
      </c>
      <c r="B12" s="37" t="s">
        <v>27</v>
      </c>
      <c r="C12" s="38" t="s">
        <v>28</v>
      </c>
      <c r="D12" s="39">
        <v>2</v>
      </c>
      <c r="E12" s="40">
        <v>8577.8799999999992</v>
      </c>
      <c r="F12" s="35">
        <f>D12*E12</f>
        <v>17155.759999999998</v>
      </c>
      <c r="G12" s="40">
        <v>4657.25</v>
      </c>
      <c r="H12" s="35">
        <f>D12*G12</f>
        <v>9314.5</v>
      </c>
      <c r="I12" s="35">
        <f>E12*D12+G12*D12</f>
        <v>26470.26</v>
      </c>
      <c r="J12" s="441"/>
      <c r="K12" s="327"/>
      <c r="L12" s="328">
        <v>8577.8799999999992</v>
      </c>
      <c r="M12" s="329">
        <f>K12*L12</f>
        <v>0</v>
      </c>
      <c r="N12" s="328">
        <v>4657.25</v>
      </c>
      <c r="O12" s="329">
        <f>K12*N12</f>
        <v>0</v>
      </c>
      <c r="P12" s="329">
        <f>L12*K12+N12*K12</f>
        <v>0</v>
      </c>
      <c r="Q12" s="473"/>
      <c r="R12" s="327">
        <f t="shared" si="2"/>
        <v>2</v>
      </c>
      <c r="S12" s="328">
        <v>8577.8799999999992</v>
      </c>
      <c r="T12" s="329">
        <f>R12*S12</f>
        <v>17155.759999999998</v>
      </c>
      <c r="U12" s="328">
        <v>4657.25</v>
      </c>
      <c r="V12" s="329">
        <f>R12*U12</f>
        <v>9314.5</v>
      </c>
      <c r="W12" s="329">
        <f>S12*R12+U12*R12</f>
        <v>26470.26</v>
      </c>
      <c r="X12" s="464">
        <f t="shared" si="0"/>
        <v>26470.26</v>
      </c>
      <c r="Y12" s="497">
        <f t="shared" si="1"/>
        <v>0</v>
      </c>
    </row>
    <row r="13" spans="1:25" x14ac:dyDescent="0.25">
      <c r="A13" s="29" t="s">
        <v>29</v>
      </c>
      <c r="B13" s="41" t="s">
        <v>30</v>
      </c>
      <c r="C13" s="38"/>
      <c r="D13" s="39"/>
      <c r="E13" s="40"/>
      <c r="F13" s="35"/>
      <c r="G13" s="40"/>
      <c r="H13" s="35"/>
      <c r="I13" s="35"/>
      <c r="J13" s="441"/>
      <c r="K13" s="327"/>
      <c r="L13" s="328"/>
      <c r="M13" s="329"/>
      <c r="N13" s="328"/>
      <c r="O13" s="329"/>
      <c r="P13" s="329"/>
      <c r="Q13" s="473"/>
      <c r="R13" s="327">
        <f t="shared" si="2"/>
        <v>0</v>
      </c>
      <c r="S13" s="328"/>
      <c r="T13" s="329"/>
      <c r="U13" s="328"/>
      <c r="V13" s="329"/>
      <c r="W13" s="329"/>
      <c r="X13" s="464">
        <f t="shared" si="0"/>
        <v>0</v>
      </c>
      <c r="Y13" s="497">
        <f t="shared" si="1"/>
        <v>0</v>
      </c>
    </row>
    <row r="14" spans="1:25" x14ac:dyDescent="0.25">
      <c r="A14" s="36" t="s">
        <v>31</v>
      </c>
      <c r="B14" s="37" t="s">
        <v>32</v>
      </c>
      <c r="C14" s="38" t="s">
        <v>19</v>
      </c>
      <c r="D14" s="39">
        <v>301.39999999999998</v>
      </c>
      <c r="E14" s="40">
        <v>3957.07</v>
      </c>
      <c r="F14" s="35">
        <f>D14*E14</f>
        <v>1192660.898</v>
      </c>
      <c r="G14" s="40">
        <v>0</v>
      </c>
      <c r="H14" s="35">
        <f>G14*D14</f>
        <v>0</v>
      </c>
      <c r="I14" s="35">
        <f>E14*D14+G14*D14</f>
        <v>1192660.898</v>
      </c>
      <c r="J14" s="441"/>
      <c r="K14" s="327">
        <v>301.39999999999998</v>
      </c>
      <c r="L14" s="328">
        <v>3957.07</v>
      </c>
      <c r="M14" s="329">
        <f>K14*L14</f>
        <v>1192660.898</v>
      </c>
      <c r="N14" s="328">
        <v>0</v>
      </c>
      <c r="O14" s="329">
        <f>N14*K14</f>
        <v>0</v>
      </c>
      <c r="P14" s="329">
        <f>L14*K14+N14*K14</f>
        <v>1192660.898</v>
      </c>
      <c r="Q14" s="473"/>
      <c r="R14" s="327">
        <f t="shared" si="2"/>
        <v>0</v>
      </c>
      <c r="S14" s="328">
        <v>3957.07</v>
      </c>
      <c r="T14" s="329">
        <f>R14*S14</f>
        <v>0</v>
      </c>
      <c r="U14" s="328">
        <v>0</v>
      </c>
      <c r="V14" s="329">
        <f>U14*R14</f>
        <v>0</v>
      </c>
      <c r="W14" s="329">
        <f>S14*R14+U14*R14</f>
        <v>0</v>
      </c>
      <c r="X14" s="464">
        <f t="shared" si="0"/>
        <v>0</v>
      </c>
      <c r="Y14" s="497">
        <f t="shared" si="1"/>
        <v>0</v>
      </c>
    </row>
    <row r="15" spans="1:25" x14ac:dyDescent="0.25">
      <c r="A15" s="36" t="s">
        <v>33</v>
      </c>
      <c r="B15" s="37" t="s">
        <v>34</v>
      </c>
      <c r="C15" s="38" t="s">
        <v>19</v>
      </c>
      <c r="D15" s="39">
        <v>168.8</v>
      </c>
      <c r="E15" s="40">
        <v>1131.76</v>
      </c>
      <c r="F15" s="35">
        <f>D15*E15</f>
        <v>191041.08800000002</v>
      </c>
      <c r="G15" s="40">
        <v>3051.39</v>
      </c>
      <c r="H15" s="35">
        <f>G15*D15</f>
        <v>515074.63200000004</v>
      </c>
      <c r="I15" s="35">
        <f>E15*D15+G15*D15</f>
        <v>706115.72000000009</v>
      </c>
      <c r="J15" s="441"/>
      <c r="K15" s="327">
        <v>168.8</v>
      </c>
      <c r="L15" s="328">
        <v>1131.76</v>
      </c>
      <c r="M15" s="329">
        <f>K15*L15</f>
        <v>191041.08800000002</v>
      </c>
      <c r="N15" s="328">
        <v>3051.39</v>
      </c>
      <c r="O15" s="329">
        <f>N15*K15</f>
        <v>515074.63200000004</v>
      </c>
      <c r="P15" s="329">
        <f>L15*K15+N15*K15</f>
        <v>706115.72000000009</v>
      </c>
      <c r="Q15" s="473"/>
      <c r="R15" s="327">
        <f t="shared" si="2"/>
        <v>0</v>
      </c>
      <c r="S15" s="328">
        <v>1131.76</v>
      </c>
      <c r="T15" s="329">
        <f>R15*S15</f>
        <v>0</v>
      </c>
      <c r="U15" s="328">
        <v>3051.39</v>
      </c>
      <c r="V15" s="329">
        <f>U15*R15</f>
        <v>0</v>
      </c>
      <c r="W15" s="329">
        <f>S15*R15+U15*R15</f>
        <v>0</v>
      </c>
      <c r="X15" s="464">
        <f t="shared" si="0"/>
        <v>0</v>
      </c>
      <c r="Y15" s="497">
        <f t="shared" si="1"/>
        <v>0</v>
      </c>
    </row>
    <row r="16" spans="1:25" x14ac:dyDescent="0.25">
      <c r="A16" s="36" t="s">
        <v>35</v>
      </c>
      <c r="B16" s="37" t="s">
        <v>36</v>
      </c>
      <c r="C16" s="38" t="s">
        <v>19</v>
      </c>
      <c r="D16" s="39">
        <v>111.8</v>
      </c>
      <c r="E16" s="40">
        <v>7888.98</v>
      </c>
      <c r="F16" s="35">
        <f>D16*E16</f>
        <v>881987.96399999992</v>
      </c>
      <c r="G16" s="40">
        <v>0</v>
      </c>
      <c r="H16" s="35">
        <f>G16*D16</f>
        <v>0</v>
      </c>
      <c r="I16" s="35">
        <f>E16*D16+G16*D16</f>
        <v>881987.96399999992</v>
      </c>
      <c r="J16" s="441"/>
      <c r="K16" s="327">
        <v>111.8</v>
      </c>
      <c r="L16" s="328">
        <v>7888.98</v>
      </c>
      <c r="M16" s="329">
        <f>K16*L16</f>
        <v>881987.96399999992</v>
      </c>
      <c r="N16" s="328">
        <v>0</v>
      </c>
      <c r="O16" s="329">
        <f>N16*K16</f>
        <v>0</v>
      </c>
      <c r="P16" s="329">
        <f>L16*K16+N16*K16</f>
        <v>881987.96399999992</v>
      </c>
      <c r="Q16" s="473"/>
      <c r="R16" s="327">
        <f t="shared" si="2"/>
        <v>0</v>
      </c>
      <c r="S16" s="328">
        <v>7888.98</v>
      </c>
      <c r="T16" s="329">
        <f>R16*S16</f>
        <v>0</v>
      </c>
      <c r="U16" s="328">
        <v>0</v>
      </c>
      <c r="V16" s="329">
        <f>U16*R16</f>
        <v>0</v>
      </c>
      <c r="W16" s="329">
        <f>S16*R16+U16*R16</f>
        <v>0</v>
      </c>
      <c r="X16" s="464">
        <f t="shared" si="0"/>
        <v>0</v>
      </c>
      <c r="Y16" s="497">
        <f t="shared" si="1"/>
        <v>0</v>
      </c>
    </row>
    <row r="17" spans="1:25" x14ac:dyDescent="0.25">
      <c r="A17" s="29" t="s">
        <v>37</v>
      </c>
      <c r="B17" s="41" t="s">
        <v>38</v>
      </c>
      <c r="C17" s="38"/>
      <c r="D17" s="39"/>
      <c r="E17" s="40"/>
      <c r="F17" s="35"/>
      <c r="G17" s="40"/>
      <c r="H17" s="35"/>
      <c r="I17" s="35"/>
      <c r="J17" s="441"/>
      <c r="K17" s="327"/>
      <c r="L17" s="328"/>
      <c r="M17" s="329"/>
      <c r="N17" s="328"/>
      <c r="O17" s="329"/>
      <c r="P17" s="329"/>
      <c r="Q17" s="473"/>
      <c r="R17" s="327">
        <f t="shared" si="2"/>
        <v>0</v>
      </c>
      <c r="S17" s="328"/>
      <c r="T17" s="329"/>
      <c r="U17" s="328"/>
      <c r="V17" s="329"/>
      <c r="W17" s="329"/>
      <c r="X17" s="464">
        <f t="shared" si="0"/>
        <v>0</v>
      </c>
      <c r="Y17" s="497">
        <f t="shared" si="1"/>
        <v>0</v>
      </c>
    </row>
    <row r="18" spans="1:25" x14ac:dyDescent="0.25">
      <c r="A18" s="36" t="s">
        <v>39</v>
      </c>
      <c r="B18" s="37" t="s">
        <v>40</v>
      </c>
      <c r="C18" s="38" t="s">
        <v>19</v>
      </c>
      <c r="D18" s="39">
        <v>352.5</v>
      </c>
      <c r="E18" s="40">
        <v>378</v>
      </c>
      <c r="F18" s="35">
        <f t="shared" ref="F18:F36" si="3">D18*E18</f>
        <v>133245</v>
      </c>
      <c r="G18" s="40">
        <v>72.930000000000007</v>
      </c>
      <c r="H18" s="35">
        <f t="shared" ref="H18:H36" si="4">D18*G18</f>
        <v>25707.825000000001</v>
      </c>
      <c r="I18" s="35">
        <f t="shared" ref="I18:I36" si="5">E18*D18+G18*D18</f>
        <v>158952.82500000001</v>
      </c>
      <c r="J18" s="441"/>
      <c r="K18" s="327">
        <v>352.5</v>
      </c>
      <c r="L18" s="328">
        <v>378</v>
      </c>
      <c r="M18" s="329">
        <f t="shared" ref="M18:M36" si="6">K18*L18</f>
        <v>133245</v>
      </c>
      <c r="N18" s="328">
        <v>72.930000000000007</v>
      </c>
      <c r="O18" s="329">
        <f t="shared" ref="O18:O36" si="7">K18*N18</f>
        <v>25707.825000000001</v>
      </c>
      <c r="P18" s="329">
        <f t="shared" ref="P18:P36" si="8">L18*K18+N18*K18</f>
        <v>158952.82500000001</v>
      </c>
      <c r="Q18" s="473"/>
      <c r="R18" s="327">
        <f t="shared" si="2"/>
        <v>0</v>
      </c>
      <c r="S18" s="328">
        <v>378</v>
      </c>
      <c r="T18" s="329">
        <f t="shared" ref="T18:T36" si="9">R18*S18</f>
        <v>0</v>
      </c>
      <c r="U18" s="328">
        <v>72.930000000000007</v>
      </c>
      <c r="V18" s="329">
        <f t="shared" ref="V18:V36" si="10">R18*U18</f>
        <v>0</v>
      </c>
      <c r="W18" s="329">
        <f t="shared" ref="W18:W36" si="11">S18*R18+U18*R18</f>
        <v>0</v>
      </c>
      <c r="X18" s="464">
        <f t="shared" si="0"/>
        <v>0</v>
      </c>
      <c r="Y18" s="497">
        <f t="shared" si="1"/>
        <v>0</v>
      </c>
    </row>
    <row r="19" spans="1:25" x14ac:dyDescent="0.25">
      <c r="A19" s="36" t="s">
        <v>41</v>
      </c>
      <c r="B19" s="37" t="s">
        <v>42</v>
      </c>
      <c r="C19" s="38" t="s">
        <v>43</v>
      </c>
      <c r="D19" s="39">
        <v>7.87</v>
      </c>
      <c r="E19" s="40">
        <v>13208</v>
      </c>
      <c r="F19" s="35">
        <f t="shared" si="3"/>
        <v>103946.96</v>
      </c>
      <c r="G19" s="40">
        <v>14998</v>
      </c>
      <c r="H19" s="35">
        <f t="shared" si="4"/>
        <v>118034.26</v>
      </c>
      <c r="I19" s="35">
        <f t="shared" si="5"/>
        <v>221981.22</v>
      </c>
      <c r="J19" s="441"/>
      <c r="K19" s="327">
        <v>7.87</v>
      </c>
      <c r="L19" s="328">
        <v>13208</v>
      </c>
      <c r="M19" s="329">
        <f t="shared" si="6"/>
        <v>103946.96</v>
      </c>
      <c r="N19" s="328">
        <v>14998</v>
      </c>
      <c r="O19" s="329">
        <f t="shared" si="7"/>
        <v>118034.26</v>
      </c>
      <c r="P19" s="329">
        <f t="shared" si="8"/>
        <v>221981.22</v>
      </c>
      <c r="Q19" s="473"/>
      <c r="R19" s="327">
        <f t="shared" si="2"/>
        <v>0</v>
      </c>
      <c r="S19" s="328">
        <v>13208</v>
      </c>
      <c r="T19" s="329">
        <f t="shared" si="9"/>
        <v>0</v>
      </c>
      <c r="U19" s="328">
        <v>14998</v>
      </c>
      <c r="V19" s="329">
        <f t="shared" si="10"/>
        <v>0</v>
      </c>
      <c r="W19" s="329">
        <f t="shared" si="11"/>
        <v>0</v>
      </c>
      <c r="X19" s="464">
        <f t="shared" si="0"/>
        <v>0</v>
      </c>
      <c r="Y19" s="497">
        <f t="shared" si="1"/>
        <v>0</v>
      </c>
    </row>
    <row r="20" spans="1:25" x14ac:dyDescent="0.25">
      <c r="A20" s="36" t="s">
        <v>44</v>
      </c>
      <c r="B20" s="37" t="s">
        <v>45</v>
      </c>
      <c r="C20" s="38" t="s">
        <v>19</v>
      </c>
      <c r="D20" s="39">
        <v>524.66999999999996</v>
      </c>
      <c r="E20" s="40">
        <v>4772</v>
      </c>
      <c r="F20" s="35">
        <f t="shared" si="3"/>
        <v>2503725.2399999998</v>
      </c>
      <c r="G20" s="40">
        <v>2131</v>
      </c>
      <c r="H20" s="35">
        <f t="shared" si="4"/>
        <v>1118071.77</v>
      </c>
      <c r="I20" s="35">
        <f t="shared" si="5"/>
        <v>3621797.01</v>
      </c>
      <c r="J20" s="441"/>
      <c r="K20" s="327">
        <v>187.8</v>
      </c>
      <c r="L20" s="328">
        <v>4772</v>
      </c>
      <c r="M20" s="329">
        <f t="shared" si="6"/>
        <v>896181.60000000009</v>
      </c>
      <c r="N20" s="328">
        <v>2131</v>
      </c>
      <c r="O20" s="329">
        <f t="shared" si="7"/>
        <v>400201.80000000005</v>
      </c>
      <c r="P20" s="329">
        <f t="shared" si="8"/>
        <v>1296383.4000000001</v>
      </c>
      <c r="Q20" s="473"/>
      <c r="R20" s="327">
        <f t="shared" si="2"/>
        <v>336.86999999999995</v>
      </c>
      <c r="S20" s="328">
        <v>4772</v>
      </c>
      <c r="T20" s="329">
        <f t="shared" si="9"/>
        <v>1607543.6399999997</v>
      </c>
      <c r="U20" s="328">
        <v>2131</v>
      </c>
      <c r="V20" s="329">
        <f t="shared" si="10"/>
        <v>717869.96999999986</v>
      </c>
      <c r="W20" s="329">
        <f t="shared" si="11"/>
        <v>2325413.6099999994</v>
      </c>
      <c r="X20" s="464">
        <f t="shared" si="0"/>
        <v>2325413.6099999994</v>
      </c>
      <c r="Y20" s="497">
        <f t="shared" si="1"/>
        <v>0</v>
      </c>
    </row>
    <row r="21" spans="1:25" x14ac:dyDescent="0.25">
      <c r="A21" s="36" t="s">
        <v>46</v>
      </c>
      <c r="B21" s="37" t="s">
        <v>47</v>
      </c>
      <c r="C21" s="38" t="s">
        <v>19</v>
      </c>
      <c r="D21" s="39">
        <v>121.8</v>
      </c>
      <c r="E21" s="40">
        <v>708.11</v>
      </c>
      <c r="F21" s="35">
        <f t="shared" si="3"/>
        <v>86247.797999999995</v>
      </c>
      <c r="G21" s="40">
        <v>2641.52</v>
      </c>
      <c r="H21" s="35">
        <f t="shared" si="4"/>
        <v>321737.136</v>
      </c>
      <c r="I21" s="35">
        <f t="shared" si="5"/>
        <v>407984.93400000001</v>
      </c>
      <c r="J21" s="441"/>
      <c r="K21" s="327">
        <v>121.8</v>
      </c>
      <c r="L21" s="328">
        <v>708.11</v>
      </c>
      <c r="M21" s="329">
        <f t="shared" si="6"/>
        <v>86247.797999999995</v>
      </c>
      <c r="N21" s="328">
        <v>2641.52</v>
      </c>
      <c r="O21" s="329">
        <f t="shared" si="7"/>
        <v>321737.136</v>
      </c>
      <c r="P21" s="329">
        <f t="shared" si="8"/>
        <v>407984.93400000001</v>
      </c>
      <c r="Q21" s="473"/>
      <c r="R21" s="327">
        <f t="shared" si="2"/>
        <v>0</v>
      </c>
      <c r="S21" s="328">
        <v>708.11</v>
      </c>
      <c r="T21" s="329">
        <f t="shared" si="9"/>
        <v>0</v>
      </c>
      <c r="U21" s="328">
        <v>2641.52</v>
      </c>
      <c r="V21" s="329">
        <f t="shared" si="10"/>
        <v>0</v>
      </c>
      <c r="W21" s="329">
        <f t="shared" si="11"/>
        <v>0</v>
      </c>
      <c r="X21" s="464">
        <f t="shared" si="0"/>
        <v>0</v>
      </c>
      <c r="Y21" s="497">
        <f t="shared" si="1"/>
        <v>0</v>
      </c>
    </row>
    <row r="22" spans="1:25" x14ac:dyDescent="0.25">
      <c r="A22" s="36" t="s">
        <v>48</v>
      </c>
      <c r="B22" s="37" t="s">
        <v>49</v>
      </c>
      <c r="C22" s="38" t="s">
        <v>19</v>
      </c>
      <c r="D22" s="39">
        <v>141.30000000000001</v>
      </c>
      <c r="E22" s="40">
        <v>680.87</v>
      </c>
      <c r="F22" s="35">
        <f t="shared" si="3"/>
        <v>96206.931000000011</v>
      </c>
      <c r="G22" s="40">
        <v>1083.74</v>
      </c>
      <c r="H22" s="35">
        <f t="shared" si="4"/>
        <v>153132.462</v>
      </c>
      <c r="I22" s="35">
        <f t="shared" si="5"/>
        <v>249339.39300000001</v>
      </c>
      <c r="J22" s="441"/>
      <c r="K22" s="327">
        <v>141.30000000000001</v>
      </c>
      <c r="L22" s="328">
        <v>680.87</v>
      </c>
      <c r="M22" s="329">
        <f t="shared" si="6"/>
        <v>96206.931000000011</v>
      </c>
      <c r="N22" s="328">
        <v>1083.74</v>
      </c>
      <c r="O22" s="329">
        <f t="shared" si="7"/>
        <v>153132.462</v>
      </c>
      <c r="P22" s="329">
        <f t="shared" si="8"/>
        <v>249339.39300000001</v>
      </c>
      <c r="Q22" s="473"/>
      <c r="R22" s="327">
        <f t="shared" si="2"/>
        <v>0</v>
      </c>
      <c r="S22" s="328">
        <v>680.87</v>
      </c>
      <c r="T22" s="329">
        <f t="shared" si="9"/>
        <v>0</v>
      </c>
      <c r="U22" s="328">
        <v>1083.74</v>
      </c>
      <c r="V22" s="329">
        <f t="shared" si="10"/>
        <v>0</v>
      </c>
      <c r="W22" s="329">
        <f t="shared" si="11"/>
        <v>0</v>
      </c>
      <c r="X22" s="464">
        <f t="shared" si="0"/>
        <v>0</v>
      </c>
      <c r="Y22" s="497">
        <f t="shared" si="1"/>
        <v>0</v>
      </c>
    </row>
    <row r="23" spans="1:25" x14ac:dyDescent="0.25">
      <c r="A23" s="36" t="s">
        <v>50</v>
      </c>
      <c r="B23" s="37" t="s">
        <v>51</v>
      </c>
      <c r="C23" s="38" t="s">
        <v>19</v>
      </c>
      <c r="D23" s="39">
        <v>356.24</v>
      </c>
      <c r="E23" s="40">
        <v>3576</v>
      </c>
      <c r="F23" s="35">
        <f t="shared" si="3"/>
        <v>1273914.24</v>
      </c>
      <c r="G23" s="40">
        <v>1630</v>
      </c>
      <c r="H23" s="35">
        <f t="shared" si="4"/>
        <v>580671.20000000007</v>
      </c>
      <c r="I23" s="35">
        <f t="shared" si="5"/>
        <v>1854585.44</v>
      </c>
      <c r="J23" s="441"/>
      <c r="K23" s="327">
        <v>355.6</v>
      </c>
      <c r="L23" s="328">
        <v>3576</v>
      </c>
      <c r="M23" s="329">
        <f t="shared" si="6"/>
        <v>1271625.6000000001</v>
      </c>
      <c r="N23" s="328">
        <v>1630</v>
      </c>
      <c r="O23" s="329">
        <f t="shared" si="7"/>
        <v>579628</v>
      </c>
      <c r="P23" s="329">
        <f t="shared" si="8"/>
        <v>1851253.6</v>
      </c>
      <c r="Q23" s="473"/>
      <c r="R23" s="327">
        <f t="shared" si="2"/>
        <v>0.63999999999998636</v>
      </c>
      <c r="S23" s="328">
        <v>3576</v>
      </c>
      <c r="T23" s="329">
        <f t="shared" si="9"/>
        <v>2288.6399999999512</v>
      </c>
      <c r="U23" s="328">
        <v>1630</v>
      </c>
      <c r="V23" s="329">
        <f t="shared" si="10"/>
        <v>1043.1999999999778</v>
      </c>
      <c r="W23" s="329">
        <f t="shared" si="11"/>
        <v>3331.8399999999292</v>
      </c>
      <c r="X23" s="464">
        <f t="shared" si="0"/>
        <v>3331.839999999851</v>
      </c>
      <c r="Y23" s="497">
        <f t="shared" si="1"/>
        <v>7.8216544352471828E-11</v>
      </c>
    </row>
    <row r="24" spans="1:25" ht="28.5" x14ac:dyDescent="0.25">
      <c r="A24" s="36" t="s">
        <v>52</v>
      </c>
      <c r="B24" s="37" t="s">
        <v>53</v>
      </c>
      <c r="C24" s="38" t="s">
        <v>19</v>
      </c>
      <c r="D24" s="39">
        <v>141.61000000000001</v>
      </c>
      <c r="E24" s="40">
        <v>3470</v>
      </c>
      <c r="F24" s="35">
        <f t="shared" si="3"/>
        <v>491386.70000000007</v>
      </c>
      <c r="G24" s="40">
        <v>1590</v>
      </c>
      <c r="H24" s="35">
        <f t="shared" si="4"/>
        <v>225159.90000000002</v>
      </c>
      <c r="I24" s="35">
        <f t="shared" si="5"/>
        <v>716546.60000000009</v>
      </c>
      <c r="J24" s="441"/>
      <c r="K24" s="327">
        <v>141.30000000000001</v>
      </c>
      <c r="L24" s="328">
        <v>3470</v>
      </c>
      <c r="M24" s="329">
        <f t="shared" si="6"/>
        <v>490311.00000000006</v>
      </c>
      <c r="N24" s="328">
        <v>1590</v>
      </c>
      <c r="O24" s="329">
        <f t="shared" si="7"/>
        <v>224667.00000000003</v>
      </c>
      <c r="P24" s="329">
        <f t="shared" si="8"/>
        <v>714978.00000000012</v>
      </c>
      <c r="Q24" s="473"/>
      <c r="R24" s="327">
        <f t="shared" si="2"/>
        <v>0.31000000000000227</v>
      </c>
      <c r="S24" s="328">
        <v>3470</v>
      </c>
      <c r="T24" s="329">
        <f t="shared" si="9"/>
        <v>1075.700000000008</v>
      </c>
      <c r="U24" s="328">
        <v>1590</v>
      </c>
      <c r="V24" s="329">
        <f t="shared" si="10"/>
        <v>492.90000000000362</v>
      </c>
      <c r="W24" s="329">
        <f t="shared" si="11"/>
        <v>1568.6000000000117</v>
      </c>
      <c r="X24" s="464">
        <f t="shared" si="0"/>
        <v>1568.5999999999767</v>
      </c>
      <c r="Y24" s="497">
        <f t="shared" si="1"/>
        <v>3.5015546018257737E-11</v>
      </c>
    </row>
    <row r="25" spans="1:25" x14ac:dyDescent="0.25">
      <c r="A25" s="36" t="s">
        <v>54</v>
      </c>
      <c r="B25" s="37" t="s">
        <v>55</v>
      </c>
      <c r="C25" s="38" t="s">
        <v>19</v>
      </c>
      <c r="D25" s="39">
        <v>1885.9</v>
      </c>
      <c r="E25" s="40">
        <v>75.650000000000006</v>
      </c>
      <c r="F25" s="35">
        <f t="shared" si="3"/>
        <v>142668.33500000002</v>
      </c>
      <c r="G25" s="40">
        <v>42.3</v>
      </c>
      <c r="H25" s="35">
        <f t="shared" si="4"/>
        <v>79773.569999999992</v>
      </c>
      <c r="I25" s="35">
        <f t="shared" si="5"/>
        <v>222441.90500000003</v>
      </c>
      <c r="J25" s="441"/>
      <c r="K25" s="327">
        <v>500</v>
      </c>
      <c r="L25" s="328">
        <v>75.650000000000006</v>
      </c>
      <c r="M25" s="329">
        <f t="shared" si="6"/>
        <v>37825</v>
      </c>
      <c r="N25" s="328">
        <v>42.3</v>
      </c>
      <c r="O25" s="329">
        <f t="shared" si="7"/>
        <v>21150</v>
      </c>
      <c r="P25" s="329">
        <f t="shared" si="8"/>
        <v>58975</v>
      </c>
      <c r="Q25" s="473"/>
      <c r="R25" s="327">
        <f t="shared" si="2"/>
        <v>1385.9</v>
      </c>
      <c r="S25" s="328">
        <v>75.650000000000006</v>
      </c>
      <c r="T25" s="329">
        <f t="shared" si="9"/>
        <v>104843.33500000002</v>
      </c>
      <c r="U25" s="328">
        <v>42.3</v>
      </c>
      <c r="V25" s="329">
        <f t="shared" si="10"/>
        <v>58623.57</v>
      </c>
      <c r="W25" s="329">
        <f t="shared" si="11"/>
        <v>163466.90500000003</v>
      </c>
      <c r="X25" s="464">
        <f t="shared" si="0"/>
        <v>163466.90500000003</v>
      </c>
      <c r="Y25" s="497">
        <f t="shared" si="1"/>
        <v>0</v>
      </c>
    </row>
    <row r="26" spans="1:25" x14ac:dyDescent="0.25">
      <c r="A26" s="29" t="s">
        <v>56</v>
      </c>
      <c r="B26" s="41" t="s">
        <v>57</v>
      </c>
      <c r="C26" s="42" t="s">
        <v>19</v>
      </c>
      <c r="D26" s="43">
        <v>1225.55</v>
      </c>
      <c r="E26" s="44">
        <v>4448</v>
      </c>
      <c r="F26" s="45">
        <f t="shared" si="3"/>
        <v>5451246.3999999994</v>
      </c>
      <c r="G26" s="44">
        <v>3702</v>
      </c>
      <c r="H26" s="45">
        <f t="shared" si="4"/>
        <v>4536986.0999999996</v>
      </c>
      <c r="I26" s="45">
        <f t="shared" si="5"/>
        <v>9988232.5</v>
      </c>
      <c r="J26" s="442"/>
      <c r="K26" s="330">
        <v>1194.52</v>
      </c>
      <c r="L26" s="331">
        <v>4448</v>
      </c>
      <c r="M26" s="332">
        <f t="shared" si="6"/>
        <v>5313224.96</v>
      </c>
      <c r="N26" s="331">
        <v>3702</v>
      </c>
      <c r="O26" s="332">
        <f t="shared" si="7"/>
        <v>4422113.04</v>
      </c>
      <c r="P26" s="332">
        <f t="shared" si="8"/>
        <v>9735338</v>
      </c>
      <c r="Q26" s="474"/>
      <c r="R26" s="327">
        <f t="shared" si="2"/>
        <v>31.029999999999973</v>
      </c>
      <c r="S26" s="331">
        <v>4448</v>
      </c>
      <c r="T26" s="332">
        <f t="shared" si="9"/>
        <v>138021.43999999989</v>
      </c>
      <c r="U26" s="331">
        <v>3702</v>
      </c>
      <c r="V26" s="332">
        <f t="shared" si="10"/>
        <v>114873.0599999999</v>
      </c>
      <c r="W26" s="332">
        <f t="shared" si="11"/>
        <v>252894.49999999977</v>
      </c>
      <c r="X26" s="464">
        <f t="shared" si="0"/>
        <v>252894.5</v>
      </c>
      <c r="Y26" s="497">
        <f t="shared" si="1"/>
        <v>-2.3283064365386963E-10</v>
      </c>
    </row>
    <row r="27" spans="1:25" x14ac:dyDescent="0.25">
      <c r="A27" s="29" t="s">
        <v>58</v>
      </c>
      <c r="B27" s="41" t="s">
        <v>59</v>
      </c>
      <c r="C27" s="42" t="s">
        <v>28</v>
      </c>
      <c r="D27" s="43">
        <v>11</v>
      </c>
      <c r="E27" s="44">
        <v>34209</v>
      </c>
      <c r="F27" s="45">
        <f t="shared" si="3"/>
        <v>376299</v>
      </c>
      <c r="G27" s="44">
        <v>89433</v>
      </c>
      <c r="H27" s="45">
        <f t="shared" si="4"/>
        <v>983763</v>
      </c>
      <c r="I27" s="45">
        <f t="shared" si="5"/>
        <v>1360062</v>
      </c>
      <c r="J27" s="442"/>
      <c r="K27" s="330">
        <v>11</v>
      </c>
      <c r="L27" s="331">
        <v>34209</v>
      </c>
      <c r="M27" s="332">
        <f t="shared" si="6"/>
        <v>376299</v>
      </c>
      <c r="N27" s="331">
        <v>89433</v>
      </c>
      <c r="O27" s="332">
        <f t="shared" si="7"/>
        <v>983763</v>
      </c>
      <c r="P27" s="332">
        <f t="shared" si="8"/>
        <v>1360062</v>
      </c>
      <c r="Q27" s="474"/>
      <c r="R27" s="327">
        <f t="shared" si="2"/>
        <v>0</v>
      </c>
      <c r="S27" s="331">
        <v>34209</v>
      </c>
      <c r="T27" s="332">
        <f t="shared" si="9"/>
        <v>0</v>
      </c>
      <c r="U27" s="331">
        <v>89433</v>
      </c>
      <c r="V27" s="332">
        <f t="shared" si="10"/>
        <v>0</v>
      </c>
      <c r="W27" s="332">
        <f t="shared" si="11"/>
        <v>0</v>
      </c>
      <c r="X27" s="464">
        <f t="shared" si="0"/>
        <v>0</v>
      </c>
      <c r="Y27" s="497">
        <f t="shared" si="1"/>
        <v>0</v>
      </c>
    </row>
    <row r="28" spans="1:25" x14ac:dyDescent="0.25">
      <c r="A28" s="29" t="s">
        <v>60</v>
      </c>
      <c r="B28" s="41" t="s">
        <v>61</v>
      </c>
      <c r="C28" s="42" t="s">
        <v>28</v>
      </c>
      <c r="D28" s="43">
        <v>6</v>
      </c>
      <c r="E28" s="44">
        <v>18204</v>
      </c>
      <c r="F28" s="45">
        <f t="shared" si="3"/>
        <v>109224</v>
      </c>
      <c r="G28" s="44">
        <v>79865</v>
      </c>
      <c r="H28" s="45">
        <f t="shared" si="4"/>
        <v>479190</v>
      </c>
      <c r="I28" s="45">
        <f t="shared" si="5"/>
        <v>588414</v>
      </c>
      <c r="J28" s="442"/>
      <c r="K28" s="330">
        <v>6</v>
      </c>
      <c r="L28" s="331">
        <v>18204</v>
      </c>
      <c r="M28" s="332">
        <f t="shared" si="6"/>
        <v>109224</v>
      </c>
      <c r="N28" s="331">
        <v>79865</v>
      </c>
      <c r="O28" s="332">
        <f t="shared" si="7"/>
        <v>479190</v>
      </c>
      <c r="P28" s="332">
        <f t="shared" si="8"/>
        <v>588414</v>
      </c>
      <c r="Q28" s="474"/>
      <c r="R28" s="327">
        <f t="shared" si="2"/>
        <v>0</v>
      </c>
      <c r="S28" s="331">
        <v>18204</v>
      </c>
      <c r="T28" s="332">
        <f t="shared" si="9"/>
        <v>0</v>
      </c>
      <c r="U28" s="331">
        <v>79865</v>
      </c>
      <c r="V28" s="332">
        <f t="shared" si="10"/>
        <v>0</v>
      </c>
      <c r="W28" s="332">
        <f t="shared" si="11"/>
        <v>0</v>
      </c>
      <c r="X28" s="464">
        <f t="shared" si="0"/>
        <v>0</v>
      </c>
      <c r="Y28" s="497">
        <f t="shared" si="1"/>
        <v>0</v>
      </c>
    </row>
    <row r="29" spans="1:25" x14ac:dyDescent="0.25">
      <c r="A29" s="29" t="s">
        <v>62</v>
      </c>
      <c r="B29" s="41" t="s">
        <v>63</v>
      </c>
      <c r="C29" s="42" t="s">
        <v>28</v>
      </c>
      <c r="D29" s="43">
        <v>5</v>
      </c>
      <c r="E29" s="44">
        <v>14176</v>
      </c>
      <c r="F29" s="45">
        <f t="shared" si="3"/>
        <v>70880</v>
      </c>
      <c r="G29" s="44">
        <v>34900</v>
      </c>
      <c r="H29" s="45">
        <f t="shared" si="4"/>
        <v>174500</v>
      </c>
      <c r="I29" s="45">
        <f t="shared" si="5"/>
        <v>245380</v>
      </c>
      <c r="J29" s="442"/>
      <c r="K29" s="330">
        <v>5</v>
      </c>
      <c r="L29" s="331">
        <v>14176</v>
      </c>
      <c r="M29" s="332">
        <f t="shared" si="6"/>
        <v>70880</v>
      </c>
      <c r="N29" s="331">
        <v>34900</v>
      </c>
      <c r="O29" s="332">
        <f t="shared" si="7"/>
        <v>174500</v>
      </c>
      <c r="P29" s="332">
        <f t="shared" si="8"/>
        <v>245380</v>
      </c>
      <c r="Q29" s="474"/>
      <c r="R29" s="327">
        <f t="shared" si="2"/>
        <v>0</v>
      </c>
      <c r="S29" s="331">
        <v>14176</v>
      </c>
      <c r="T29" s="332">
        <f t="shared" si="9"/>
        <v>0</v>
      </c>
      <c r="U29" s="331">
        <v>34900</v>
      </c>
      <c r="V29" s="332">
        <f t="shared" si="10"/>
        <v>0</v>
      </c>
      <c r="W29" s="332">
        <f t="shared" si="11"/>
        <v>0</v>
      </c>
      <c r="X29" s="464">
        <f t="shared" si="0"/>
        <v>0</v>
      </c>
      <c r="Y29" s="497">
        <f t="shared" si="1"/>
        <v>0</v>
      </c>
    </row>
    <row r="30" spans="1:25" x14ac:dyDescent="0.25">
      <c r="A30" s="29" t="s">
        <v>64</v>
      </c>
      <c r="B30" s="41" t="s">
        <v>65</v>
      </c>
      <c r="C30" s="42" t="s">
        <v>28</v>
      </c>
      <c r="D30" s="43">
        <v>1</v>
      </c>
      <c r="E30" s="44">
        <v>504288.43</v>
      </c>
      <c r="F30" s="45">
        <f t="shared" si="3"/>
        <v>504288.43</v>
      </c>
      <c r="G30" s="44">
        <v>855301.2</v>
      </c>
      <c r="H30" s="45">
        <f t="shared" si="4"/>
        <v>855301.2</v>
      </c>
      <c r="I30" s="45">
        <f t="shared" si="5"/>
        <v>1359589.63</v>
      </c>
      <c r="J30" s="442"/>
      <c r="K30" s="330">
        <v>1</v>
      </c>
      <c r="L30" s="331">
        <v>504288.43</v>
      </c>
      <c r="M30" s="332">
        <f t="shared" si="6"/>
        <v>504288.43</v>
      </c>
      <c r="N30" s="331">
        <v>855301.2</v>
      </c>
      <c r="O30" s="332">
        <f t="shared" si="7"/>
        <v>855301.2</v>
      </c>
      <c r="P30" s="332">
        <f t="shared" si="8"/>
        <v>1359589.63</v>
      </c>
      <c r="Q30" s="474"/>
      <c r="R30" s="327">
        <f t="shared" si="2"/>
        <v>0</v>
      </c>
      <c r="S30" s="331">
        <v>504288.43</v>
      </c>
      <c r="T30" s="332">
        <f t="shared" si="9"/>
        <v>0</v>
      </c>
      <c r="U30" s="331">
        <v>855301.2</v>
      </c>
      <c r="V30" s="332">
        <f t="shared" si="10"/>
        <v>0</v>
      </c>
      <c r="W30" s="332">
        <f t="shared" si="11"/>
        <v>0</v>
      </c>
      <c r="X30" s="464">
        <f t="shared" si="0"/>
        <v>0</v>
      </c>
      <c r="Y30" s="497">
        <f t="shared" si="1"/>
        <v>0</v>
      </c>
    </row>
    <row r="31" spans="1:25" x14ac:dyDescent="0.25">
      <c r="A31" s="29" t="s">
        <v>66</v>
      </c>
      <c r="B31" s="41" t="s">
        <v>67</v>
      </c>
      <c r="C31" s="42" t="s">
        <v>43</v>
      </c>
      <c r="D31" s="43">
        <v>41.2</v>
      </c>
      <c r="E31" s="44">
        <v>44343.5</v>
      </c>
      <c r="F31" s="45">
        <f t="shared" si="3"/>
        <v>1826952.2000000002</v>
      </c>
      <c r="G31" s="44">
        <v>47372</v>
      </c>
      <c r="H31" s="45">
        <f t="shared" si="4"/>
        <v>1951726.4000000001</v>
      </c>
      <c r="I31" s="45">
        <f t="shared" si="5"/>
        <v>3778678.6000000006</v>
      </c>
      <c r="J31" s="442"/>
      <c r="K31" s="330">
        <v>41.2</v>
      </c>
      <c r="L31" s="331">
        <v>44343.5</v>
      </c>
      <c r="M31" s="332">
        <f t="shared" si="6"/>
        <v>1826952.2000000002</v>
      </c>
      <c r="N31" s="331">
        <v>47372</v>
      </c>
      <c r="O31" s="332">
        <f t="shared" si="7"/>
        <v>1951726.4000000001</v>
      </c>
      <c r="P31" s="332">
        <f t="shared" si="8"/>
        <v>3778678.6000000006</v>
      </c>
      <c r="Q31" s="474"/>
      <c r="R31" s="327">
        <f t="shared" si="2"/>
        <v>0</v>
      </c>
      <c r="S31" s="331">
        <v>44343.5</v>
      </c>
      <c r="T31" s="332">
        <f t="shared" si="9"/>
        <v>0</v>
      </c>
      <c r="U31" s="331">
        <v>47372</v>
      </c>
      <c r="V31" s="332">
        <f t="shared" si="10"/>
        <v>0</v>
      </c>
      <c r="W31" s="332">
        <f t="shared" si="11"/>
        <v>0</v>
      </c>
      <c r="X31" s="464">
        <f t="shared" si="0"/>
        <v>0</v>
      </c>
      <c r="Y31" s="497">
        <f t="shared" si="1"/>
        <v>0</v>
      </c>
    </row>
    <row r="32" spans="1:25" x14ac:dyDescent="0.25">
      <c r="A32" s="29" t="s">
        <v>68</v>
      </c>
      <c r="B32" s="41" t="s">
        <v>69</v>
      </c>
      <c r="C32" s="42" t="s">
        <v>19</v>
      </c>
      <c r="D32" s="46">
        <v>387</v>
      </c>
      <c r="E32" s="44">
        <v>3576</v>
      </c>
      <c r="F32" s="45">
        <f t="shared" si="3"/>
        <v>1383912</v>
      </c>
      <c r="G32" s="44">
        <v>3510</v>
      </c>
      <c r="H32" s="45">
        <f t="shared" si="4"/>
        <v>1358370</v>
      </c>
      <c r="I32" s="45">
        <f t="shared" si="5"/>
        <v>2742282</v>
      </c>
      <c r="J32" s="442"/>
      <c r="K32" s="333">
        <v>387</v>
      </c>
      <c r="L32" s="331">
        <v>3576</v>
      </c>
      <c r="M32" s="332">
        <f t="shared" si="6"/>
        <v>1383912</v>
      </c>
      <c r="N32" s="331">
        <v>3510</v>
      </c>
      <c r="O32" s="332">
        <f t="shared" si="7"/>
        <v>1358370</v>
      </c>
      <c r="P32" s="332">
        <f t="shared" si="8"/>
        <v>2742282</v>
      </c>
      <c r="Q32" s="474"/>
      <c r="R32" s="327">
        <f t="shared" si="2"/>
        <v>0</v>
      </c>
      <c r="S32" s="331">
        <v>3576</v>
      </c>
      <c r="T32" s="332">
        <f t="shared" si="9"/>
        <v>0</v>
      </c>
      <c r="U32" s="331">
        <v>3510</v>
      </c>
      <c r="V32" s="332">
        <f t="shared" si="10"/>
        <v>0</v>
      </c>
      <c r="W32" s="332">
        <f t="shared" si="11"/>
        <v>0</v>
      </c>
      <c r="X32" s="464">
        <f t="shared" si="0"/>
        <v>0</v>
      </c>
      <c r="Y32" s="497">
        <f t="shared" si="1"/>
        <v>0</v>
      </c>
    </row>
    <row r="33" spans="1:25" x14ac:dyDescent="0.25">
      <c r="A33" s="29" t="s">
        <v>70</v>
      </c>
      <c r="B33" s="41" t="s">
        <v>71</v>
      </c>
      <c r="C33" s="42" t="s">
        <v>28</v>
      </c>
      <c r="D33" s="43">
        <v>16</v>
      </c>
      <c r="E33" s="44">
        <v>25728.400000000001</v>
      </c>
      <c r="F33" s="45">
        <f t="shared" si="3"/>
        <v>411654.40000000002</v>
      </c>
      <c r="G33" s="44">
        <v>850.2</v>
      </c>
      <c r="H33" s="45">
        <f t="shared" si="4"/>
        <v>13603.2</v>
      </c>
      <c r="I33" s="45">
        <f t="shared" si="5"/>
        <v>425257.60000000003</v>
      </c>
      <c r="J33" s="442"/>
      <c r="K33" s="330">
        <v>15</v>
      </c>
      <c r="L33" s="331">
        <v>25728.400000000001</v>
      </c>
      <c r="M33" s="332">
        <f t="shared" si="6"/>
        <v>385926</v>
      </c>
      <c r="N33" s="331">
        <v>850.2</v>
      </c>
      <c r="O33" s="332">
        <f t="shared" si="7"/>
        <v>12753</v>
      </c>
      <c r="P33" s="332">
        <f t="shared" si="8"/>
        <v>398679</v>
      </c>
      <c r="Q33" s="474"/>
      <c r="R33" s="327">
        <f t="shared" si="2"/>
        <v>1</v>
      </c>
      <c r="S33" s="331">
        <v>25728.400000000001</v>
      </c>
      <c r="T33" s="332">
        <f t="shared" si="9"/>
        <v>25728.400000000001</v>
      </c>
      <c r="U33" s="331">
        <v>850.2</v>
      </c>
      <c r="V33" s="332">
        <f t="shared" si="10"/>
        <v>850.2</v>
      </c>
      <c r="W33" s="332">
        <f t="shared" si="11"/>
        <v>26578.600000000002</v>
      </c>
      <c r="X33" s="464">
        <f t="shared" si="0"/>
        <v>26578.600000000035</v>
      </c>
      <c r="Y33" s="497">
        <f t="shared" si="1"/>
        <v>-3.2741809263825417E-11</v>
      </c>
    </row>
    <row r="34" spans="1:25" x14ac:dyDescent="0.25">
      <c r="A34" s="29" t="s">
        <v>72</v>
      </c>
      <c r="B34" s="41" t="s">
        <v>73</v>
      </c>
      <c r="C34" s="42" t="s">
        <v>28</v>
      </c>
      <c r="D34" s="43">
        <v>12</v>
      </c>
      <c r="E34" s="44">
        <v>11909.97</v>
      </c>
      <c r="F34" s="45">
        <f t="shared" si="3"/>
        <v>142919.63999999998</v>
      </c>
      <c r="G34" s="44">
        <v>4538.7299999999996</v>
      </c>
      <c r="H34" s="45">
        <f t="shared" si="4"/>
        <v>54464.759999999995</v>
      </c>
      <c r="I34" s="45">
        <f t="shared" si="5"/>
        <v>197384.39999999997</v>
      </c>
      <c r="J34" s="442"/>
      <c r="K34" s="330"/>
      <c r="L34" s="331">
        <v>11909.97</v>
      </c>
      <c r="M34" s="332">
        <f t="shared" si="6"/>
        <v>0</v>
      </c>
      <c r="N34" s="331">
        <v>4538.7299999999996</v>
      </c>
      <c r="O34" s="332">
        <f t="shared" si="7"/>
        <v>0</v>
      </c>
      <c r="P34" s="332">
        <f t="shared" si="8"/>
        <v>0</v>
      </c>
      <c r="Q34" s="474"/>
      <c r="R34" s="327">
        <f t="shared" si="2"/>
        <v>12</v>
      </c>
      <c r="S34" s="331">
        <v>11909.97</v>
      </c>
      <c r="T34" s="332">
        <f t="shared" si="9"/>
        <v>142919.63999999998</v>
      </c>
      <c r="U34" s="331">
        <v>4538.7299999999996</v>
      </c>
      <c r="V34" s="332">
        <f t="shared" si="10"/>
        <v>54464.759999999995</v>
      </c>
      <c r="W34" s="332">
        <f t="shared" si="11"/>
        <v>197384.39999999997</v>
      </c>
      <c r="X34" s="464">
        <f t="shared" si="0"/>
        <v>197384.39999999997</v>
      </c>
      <c r="Y34" s="497">
        <f t="shared" si="1"/>
        <v>0</v>
      </c>
    </row>
    <row r="35" spans="1:25" x14ac:dyDescent="0.25">
      <c r="A35" s="29" t="s">
        <v>74</v>
      </c>
      <c r="B35" s="41" t="s">
        <v>75</v>
      </c>
      <c r="C35" s="42" t="s">
        <v>28</v>
      </c>
      <c r="D35" s="43">
        <v>5</v>
      </c>
      <c r="E35" s="44">
        <v>43829.72</v>
      </c>
      <c r="F35" s="45">
        <f t="shared" si="3"/>
        <v>219148.6</v>
      </c>
      <c r="G35" s="44">
        <v>26306.28</v>
      </c>
      <c r="H35" s="45">
        <f t="shared" si="4"/>
        <v>131531.4</v>
      </c>
      <c r="I35" s="45">
        <f t="shared" si="5"/>
        <v>350680</v>
      </c>
      <c r="J35" s="442"/>
      <c r="K35" s="330"/>
      <c r="L35" s="331">
        <v>43829.72</v>
      </c>
      <c r="M35" s="332">
        <f t="shared" si="6"/>
        <v>0</v>
      </c>
      <c r="N35" s="331">
        <v>26306.28</v>
      </c>
      <c r="O35" s="332">
        <f t="shared" si="7"/>
        <v>0</v>
      </c>
      <c r="P35" s="332">
        <f t="shared" si="8"/>
        <v>0</v>
      </c>
      <c r="Q35" s="474"/>
      <c r="R35" s="327">
        <f t="shared" si="2"/>
        <v>5</v>
      </c>
      <c r="S35" s="331">
        <v>43829.72</v>
      </c>
      <c r="T35" s="332">
        <f t="shared" si="9"/>
        <v>219148.6</v>
      </c>
      <c r="U35" s="331">
        <v>26306.28</v>
      </c>
      <c r="V35" s="332">
        <f t="shared" si="10"/>
        <v>131531.4</v>
      </c>
      <c r="W35" s="332">
        <f t="shared" si="11"/>
        <v>350680</v>
      </c>
      <c r="X35" s="464">
        <f t="shared" si="0"/>
        <v>350680</v>
      </c>
      <c r="Y35" s="497">
        <f t="shared" si="1"/>
        <v>0</v>
      </c>
    </row>
    <row r="36" spans="1:25" x14ac:dyDescent="0.25">
      <c r="A36" s="29" t="s">
        <v>76</v>
      </c>
      <c r="B36" s="41" t="s">
        <v>77</v>
      </c>
      <c r="C36" s="42" t="s">
        <v>28</v>
      </c>
      <c r="D36" s="43">
        <v>1</v>
      </c>
      <c r="E36" s="44">
        <v>219290.07</v>
      </c>
      <c r="F36" s="45">
        <f t="shared" si="3"/>
        <v>219290.07</v>
      </c>
      <c r="G36" s="44">
        <v>155542.39999999999</v>
      </c>
      <c r="H36" s="45">
        <f t="shared" si="4"/>
        <v>155542.39999999999</v>
      </c>
      <c r="I36" s="45">
        <f t="shared" si="5"/>
        <v>374832.47</v>
      </c>
      <c r="J36" s="442"/>
      <c r="K36" s="330">
        <v>1</v>
      </c>
      <c r="L36" s="331">
        <v>219290.07</v>
      </c>
      <c r="M36" s="332">
        <f t="shared" si="6"/>
        <v>219290.07</v>
      </c>
      <c r="N36" s="331">
        <v>155542.39999999999</v>
      </c>
      <c r="O36" s="332">
        <f t="shared" si="7"/>
        <v>155542.39999999999</v>
      </c>
      <c r="P36" s="332">
        <f t="shared" si="8"/>
        <v>374832.47</v>
      </c>
      <c r="Q36" s="474"/>
      <c r="R36" s="327">
        <f t="shared" si="2"/>
        <v>0</v>
      </c>
      <c r="S36" s="331">
        <v>219290.07</v>
      </c>
      <c r="T36" s="332">
        <f t="shared" si="9"/>
        <v>0</v>
      </c>
      <c r="U36" s="331">
        <v>155542.39999999999</v>
      </c>
      <c r="V36" s="332">
        <f t="shared" si="10"/>
        <v>0</v>
      </c>
      <c r="W36" s="332">
        <f t="shared" si="11"/>
        <v>0</v>
      </c>
      <c r="X36" s="464">
        <f t="shared" si="0"/>
        <v>0</v>
      </c>
      <c r="Y36" s="497">
        <f t="shared" si="1"/>
        <v>0</v>
      </c>
    </row>
    <row r="37" spans="1:25" x14ac:dyDescent="0.25">
      <c r="A37" s="29" t="s">
        <v>78</v>
      </c>
      <c r="B37" s="47" t="s">
        <v>79</v>
      </c>
      <c r="C37" s="38"/>
      <c r="D37" s="39"/>
      <c r="E37" s="40"/>
      <c r="F37" s="35"/>
      <c r="G37" s="40"/>
      <c r="H37" s="35"/>
      <c r="I37" s="35"/>
      <c r="J37" s="441"/>
      <c r="K37" s="327"/>
      <c r="L37" s="328"/>
      <c r="M37" s="329"/>
      <c r="N37" s="328"/>
      <c r="O37" s="329"/>
      <c r="P37" s="329"/>
      <c r="Q37" s="473"/>
      <c r="R37" s="327">
        <f t="shared" si="2"/>
        <v>0</v>
      </c>
      <c r="S37" s="328"/>
      <c r="T37" s="329"/>
      <c r="U37" s="328"/>
      <c r="V37" s="329"/>
      <c r="W37" s="329"/>
      <c r="X37" s="464">
        <f t="shared" si="0"/>
        <v>0</v>
      </c>
      <c r="Y37" s="497">
        <f t="shared" si="1"/>
        <v>0</v>
      </c>
    </row>
    <row r="38" spans="1:25" x14ac:dyDescent="0.25">
      <c r="A38" s="36" t="s">
        <v>80</v>
      </c>
      <c r="B38" s="49" t="s">
        <v>81</v>
      </c>
      <c r="C38" s="50" t="s">
        <v>19</v>
      </c>
      <c r="D38" s="51">
        <v>98.58</v>
      </c>
      <c r="E38" s="40">
        <v>2955</v>
      </c>
      <c r="F38" s="35">
        <f>D38*E38</f>
        <v>291303.90000000002</v>
      </c>
      <c r="G38" s="40">
        <v>3501</v>
      </c>
      <c r="H38" s="35">
        <f>D38*G38</f>
        <v>345128.58</v>
      </c>
      <c r="I38" s="35">
        <f>E38*D38+G38*D38</f>
        <v>636432.48</v>
      </c>
      <c r="J38" s="441"/>
      <c r="K38" s="334">
        <v>65</v>
      </c>
      <c r="L38" s="328">
        <v>2955</v>
      </c>
      <c r="M38" s="329">
        <f>K38*L38</f>
        <v>192075</v>
      </c>
      <c r="N38" s="328">
        <v>3501</v>
      </c>
      <c r="O38" s="329">
        <f>K38*N38</f>
        <v>227565</v>
      </c>
      <c r="P38" s="329">
        <f>L38*K38+N38*K38</f>
        <v>419640</v>
      </c>
      <c r="Q38" s="473"/>
      <c r="R38" s="327">
        <f t="shared" si="2"/>
        <v>33.58</v>
      </c>
      <c r="S38" s="328">
        <v>2955</v>
      </c>
      <c r="T38" s="329">
        <f>R38*S38</f>
        <v>99228.9</v>
      </c>
      <c r="U38" s="328">
        <v>3501</v>
      </c>
      <c r="V38" s="329">
        <f>R38*U38</f>
        <v>117563.57999999999</v>
      </c>
      <c r="W38" s="329">
        <f>S38*R38+U38*R38</f>
        <v>216792.47999999998</v>
      </c>
      <c r="X38" s="464">
        <f t="shared" si="0"/>
        <v>216792.47999999998</v>
      </c>
      <c r="Y38" s="497">
        <f t="shared" si="1"/>
        <v>0</v>
      </c>
    </row>
    <row r="39" spans="1:25" x14ac:dyDescent="0.25">
      <c r="A39" s="36" t="s">
        <v>82</v>
      </c>
      <c r="B39" s="49" t="s">
        <v>83</v>
      </c>
      <c r="C39" s="50" t="s">
        <v>28</v>
      </c>
      <c r="D39" s="51">
        <v>4</v>
      </c>
      <c r="E39" s="40">
        <v>42024.27</v>
      </c>
      <c r="F39" s="35">
        <f>D39*E39</f>
        <v>168097.08</v>
      </c>
      <c r="G39" s="40">
        <v>15381.6</v>
      </c>
      <c r="H39" s="35">
        <f>D39*G39</f>
        <v>61526.400000000001</v>
      </c>
      <c r="I39" s="35">
        <f>E39*D39+G39*D39</f>
        <v>229623.47999999998</v>
      </c>
      <c r="J39" s="441"/>
      <c r="K39" s="334">
        <v>4</v>
      </c>
      <c r="L39" s="328">
        <v>42024.27</v>
      </c>
      <c r="M39" s="329">
        <f>K39*L39</f>
        <v>168097.08</v>
      </c>
      <c r="N39" s="328">
        <v>15381.6</v>
      </c>
      <c r="O39" s="329">
        <f>K39*N39</f>
        <v>61526.400000000001</v>
      </c>
      <c r="P39" s="329">
        <f>L39*K39+N39*K39</f>
        <v>229623.47999999998</v>
      </c>
      <c r="Q39" s="473"/>
      <c r="R39" s="327">
        <f t="shared" si="2"/>
        <v>0</v>
      </c>
      <c r="S39" s="328">
        <v>42024.27</v>
      </c>
      <c r="T39" s="329">
        <f>R39*S39</f>
        <v>0</v>
      </c>
      <c r="U39" s="328">
        <v>15381.6</v>
      </c>
      <c r="V39" s="329">
        <f>R39*U39</f>
        <v>0</v>
      </c>
      <c r="W39" s="329">
        <f>S39*R39+U39*R39</f>
        <v>0</v>
      </c>
      <c r="X39" s="464">
        <f t="shared" si="0"/>
        <v>0</v>
      </c>
      <c r="Y39" s="497">
        <f t="shared" si="1"/>
        <v>0</v>
      </c>
    </row>
    <row r="40" spans="1:25" x14ac:dyDescent="0.25">
      <c r="A40" s="36" t="s">
        <v>84</v>
      </c>
      <c r="B40" s="49" t="s">
        <v>85</v>
      </c>
      <c r="C40" s="50" t="s">
        <v>28</v>
      </c>
      <c r="D40" s="51">
        <v>11</v>
      </c>
      <c r="E40" s="40">
        <v>10938.3</v>
      </c>
      <c r="F40" s="35">
        <f>D40*E40</f>
        <v>120321.29999999999</v>
      </c>
      <c r="G40" s="40">
        <v>8970</v>
      </c>
      <c r="H40" s="35">
        <f>D40*G40</f>
        <v>98670</v>
      </c>
      <c r="I40" s="35">
        <f>E40*D40+G40*D40</f>
        <v>218991.3</v>
      </c>
      <c r="J40" s="441"/>
      <c r="K40" s="334">
        <v>11</v>
      </c>
      <c r="L40" s="328">
        <v>10938.3</v>
      </c>
      <c r="M40" s="329">
        <f>K40*L40</f>
        <v>120321.29999999999</v>
      </c>
      <c r="N40" s="328">
        <v>8970</v>
      </c>
      <c r="O40" s="329">
        <f>K40*N40</f>
        <v>98670</v>
      </c>
      <c r="P40" s="329">
        <f>L40*K40+N40*K40</f>
        <v>218991.3</v>
      </c>
      <c r="Q40" s="473"/>
      <c r="R40" s="327">
        <f t="shared" si="2"/>
        <v>0</v>
      </c>
      <c r="S40" s="328">
        <v>10938.3</v>
      </c>
      <c r="T40" s="329">
        <f>R40*S40</f>
        <v>0</v>
      </c>
      <c r="U40" s="328">
        <v>8970</v>
      </c>
      <c r="V40" s="329">
        <f>R40*U40</f>
        <v>0</v>
      </c>
      <c r="W40" s="329">
        <f>S40*R40+U40*R40</f>
        <v>0</v>
      </c>
      <c r="X40" s="464">
        <f t="shared" si="0"/>
        <v>0</v>
      </c>
      <c r="Y40" s="497">
        <f t="shared" si="1"/>
        <v>0</v>
      </c>
    </row>
    <row r="41" spans="1:25" x14ac:dyDescent="0.25">
      <c r="A41" s="36" t="s">
        <v>86</v>
      </c>
      <c r="B41" s="49" t="s">
        <v>87</v>
      </c>
      <c r="C41" s="50" t="s">
        <v>28</v>
      </c>
      <c r="D41" s="51">
        <v>1</v>
      </c>
      <c r="E41" s="40">
        <v>73821.119999999995</v>
      </c>
      <c r="F41" s="35">
        <f>D41*E41</f>
        <v>73821.119999999995</v>
      </c>
      <c r="G41" s="40">
        <v>4750.2</v>
      </c>
      <c r="H41" s="35">
        <f>D41*G41</f>
        <v>4750.2</v>
      </c>
      <c r="I41" s="35">
        <f>E41*D41+G41*D41</f>
        <v>78571.319999999992</v>
      </c>
      <c r="J41" s="441"/>
      <c r="K41" s="334">
        <v>1</v>
      </c>
      <c r="L41" s="328">
        <v>73821.119999999995</v>
      </c>
      <c r="M41" s="329">
        <f>K41*L41</f>
        <v>73821.119999999995</v>
      </c>
      <c r="N41" s="328">
        <v>4750.2</v>
      </c>
      <c r="O41" s="329">
        <f>K41*N41</f>
        <v>4750.2</v>
      </c>
      <c r="P41" s="329">
        <f>L41*K41+N41*K41</f>
        <v>78571.319999999992</v>
      </c>
      <c r="Q41" s="473"/>
      <c r="R41" s="327">
        <f t="shared" si="2"/>
        <v>0</v>
      </c>
      <c r="S41" s="328">
        <v>73821.119999999995</v>
      </c>
      <c r="T41" s="329">
        <f>R41*S41</f>
        <v>0</v>
      </c>
      <c r="U41" s="328">
        <v>4750.2</v>
      </c>
      <c r="V41" s="329">
        <f>R41*U41</f>
        <v>0</v>
      </c>
      <c r="W41" s="329">
        <f>S41*R41+U41*R41</f>
        <v>0</v>
      </c>
      <c r="X41" s="464">
        <f t="shared" si="0"/>
        <v>0</v>
      </c>
      <c r="Y41" s="497">
        <f t="shared" si="1"/>
        <v>0</v>
      </c>
    </row>
    <row r="42" spans="1:25" x14ac:dyDescent="0.25">
      <c r="A42" s="29" t="s">
        <v>88</v>
      </c>
      <c r="B42" s="47" t="s">
        <v>89</v>
      </c>
      <c r="C42" s="50" t="s">
        <v>90</v>
      </c>
      <c r="D42" s="51" t="s">
        <v>90</v>
      </c>
      <c r="E42" s="40"/>
      <c r="F42" s="35"/>
      <c r="G42" s="40"/>
      <c r="H42" s="35"/>
      <c r="I42" s="35"/>
      <c r="J42" s="441"/>
      <c r="K42" s="334"/>
      <c r="L42" s="328"/>
      <c r="M42" s="329"/>
      <c r="N42" s="328"/>
      <c r="O42" s="329"/>
      <c r="P42" s="329"/>
      <c r="Q42" s="473"/>
      <c r="R42" s="327" t="e">
        <f t="shared" si="2"/>
        <v>#VALUE!</v>
      </c>
      <c r="S42" s="328"/>
      <c r="T42" s="329"/>
      <c r="U42" s="328"/>
      <c r="V42" s="329"/>
      <c r="W42" s="329"/>
      <c r="X42" s="464">
        <f t="shared" si="0"/>
        <v>0</v>
      </c>
      <c r="Y42" s="497">
        <f t="shared" si="1"/>
        <v>0</v>
      </c>
    </row>
    <row r="43" spans="1:25" x14ac:dyDescent="0.25">
      <c r="A43" s="36" t="s">
        <v>91</v>
      </c>
      <c r="B43" s="49" t="s">
        <v>92</v>
      </c>
      <c r="C43" s="50" t="s">
        <v>93</v>
      </c>
      <c r="D43" s="51">
        <v>6.83</v>
      </c>
      <c r="E43" s="40">
        <v>600</v>
      </c>
      <c r="F43" s="35">
        <f t="shared" ref="F43:F57" si="12">D43*E43</f>
        <v>4098</v>
      </c>
      <c r="G43" s="40">
        <v>1345.5</v>
      </c>
      <c r="H43" s="35">
        <f t="shared" ref="H43:H57" si="13">D43*G43</f>
        <v>9189.7649999999994</v>
      </c>
      <c r="I43" s="35">
        <f t="shared" ref="I43:I57" si="14">E43*D43+G43*D43</f>
        <v>13287.764999999999</v>
      </c>
      <c r="J43" s="441"/>
      <c r="K43" s="334">
        <v>3.73</v>
      </c>
      <c r="L43" s="328">
        <v>600</v>
      </c>
      <c r="M43" s="329">
        <f t="shared" ref="M43:M57" si="15">K43*L43</f>
        <v>2238</v>
      </c>
      <c r="N43" s="328">
        <v>1345.5</v>
      </c>
      <c r="O43" s="329">
        <f t="shared" ref="O43:O57" si="16">K43*N43</f>
        <v>5018.7150000000001</v>
      </c>
      <c r="P43" s="329">
        <f t="shared" ref="P43:P57" si="17">L43*K43+N43*K43</f>
        <v>7256.7150000000001</v>
      </c>
      <c r="Q43" s="473"/>
      <c r="R43" s="327">
        <f t="shared" si="2"/>
        <v>3.1</v>
      </c>
      <c r="S43" s="328">
        <v>600</v>
      </c>
      <c r="T43" s="329">
        <f t="shared" ref="T43:T57" si="18">R43*S43</f>
        <v>1860</v>
      </c>
      <c r="U43" s="328">
        <v>1345.5</v>
      </c>
      <c r="V43" s="329">
        <f t="shared" ref="V43:V57" si="19">R43*U43</f>
        <v>4171.05</v>
      </c>
      <c r="W43" s="329">
        <f t="shared" ref="W43:W57" si="20">S43*R43+U43*R43</f>
        <v>6031.05</v>
      </c>
      <c r="X43" s="464">
        <f t="shared" si="0"/>
        <v>6031.0499999999993</v>
      </c>
      <c r="Y43" s="497">
        <f t="shared" si="1"/>
        <v>0</v>
      </c>
    </row>
    <row r="44" spans="1:25" x14ac:dyDescent="0.25">
      <c r="A44" s="36" t="s">
        <v>94</v>
      </c>
      <c r="B44" s="49" t="s">
        <v>95</v>
      </c>
      <c r="C44" s="50" t="s">
        <v>93</v>
      </c>
      <c r="D44" s="51">
        <v>13.66</v>
      </c>
      <c r="E44" s="40">
        <v>600</v>
      </c>
      <c r="F44" s="35">
        <f t="shared" si="12"/>
        <v>8196</v>
      </c>
      <c r="G44" s="40">
        <v>678.6</v>
      </c>
      <c r="H44" s="35">
        <f t="shared" si="13"/>
        <v>9269.6760000000013</v>
      </c>
      <c r="I44" s="35">
        <f t="shared" si="14"/>
        <v>17465.675999999999</v>
      </c>
      <c r="J44" s="441"/>
      <c r="K44" s="334">
        <v>7.5</v>
      </c>
      <c r="L44" s="328">
        <v>600</v>
      </c>
      <c r="M44" s="329">
        <f t="shared" si="15"/>
        <v>4500</v>
      </c>
      <c r="N44" s="328">
        <v>678.6</v>
      </c>
      <c r="O44" s="329">
        <f t="shared" si="16"/>
        <v>5089.5</v>
      </c>
      <c r="P44" s="329">
        <f t="shared" si="17"/>
        <v>9589.5</v>
      </c>
      <c r="Q44" s="473"/>
      <c r="R44" s="327">
        <f t="shared" si="2"/>
        <v>6.16</v>
      </c>
      <c r="S44" s="328">
        <v>600</v>
      </c>
      <c r="T44" s="329">
        <f t="shared" si="18"/>
        <v>3696</v>
      </c>
      <c r="U44" s="328">
        <v>678.6</v>
      </c>
      <c r="V44" s="329">
        <f t="shared" si="19"/>
        <v>4180.1760000000004</v>
      </c>
      <c r="W44" s="329">
        <f t="shared" si="20"/>
        <v>7876.1760000000004</v>
      </c>
      <c r="X44" s="464">
        <f t="shared" si="0"/>
        <v>7876.1759999999995</v>
      </c>
      <c r="Y44" s="497">
        <f t="shared" si="1"/>
        <v>0</v>
      </c>
    </row>
    <row r="45" spans="1:25" x14ac:dyDescent="0.25">
      <c r="A45" s="36" t="s">
        <v>96</v>
      </c>
      <c r="B45" s="49" t="s">
        <v>97</v>
      </c>
      <c r="C45" s="50" t="s">
        <v>93</v>
      </c>
      <c r="D45" s="51">
        <v>57.71</v>
      </c>
      <c r="E45" s="40">
        <v>600</v>
      </c>
      <c r="F45" s="35">
        <f t="shared" si="12"/>
        <v>34626</v>
      </c>
      <c r="G45" s="40">
        <v>508.3</v>
      </c>
      <c r="H45" s="35">
        <f t="shared" si="13"/>
        <v>29333.993000000002</v>
      </c>
      <c r="I45" s="35">
        <f t="shared" si="14"/>
        <v>63959.993000000002</v>
      </c>
      <c r="J45" s="441"/>
      <c r="K45" s="334">
        <v>32</v>
      </c>
      <c r="L45" s="328">
        <v>600</v>
      </c>
      <c r="M45" s="329">
        <f t="shared" si="15"/>
        <v>19200</v>
      </c>
      <c r="N45" s="328">
        <v>508.3</v>
      </c>
      <c r="O45" s="329">
        <f t="shared" si="16"/>
        <v>16265.6</v>
      </c>
      <c r="P45" s="329">
        <f t="shared" si="17"/>
        <v>35465.599999999999</v>
      </c>
      <c r="Q45" s="473"/>
      <c r="R45" s="327">
        <f t="shared" si="2"/>
        <v>25.71</v>
      </c>
      <c r="S45" s="328">
        <v>600</v>
      </c>
      <c r="T45" s="329">
        <f t="shared" si="18"/>
        <v>15426</v>
      </c>
      <c r="U45" s="328">
        <v>508.3</v>
      </c>
      <c r="V45" s="329">
        <f t="shared" si="19"/>
        <v>13068.393</v>
      </c>
      <c r="W45" s="329">
        <f t="shared" si="20"/>
        <v>28494.393</v>
      </c>
      <c r="X45" s="464">
        <f t="shared" si="0"/>
        <v>28494.393000000004</v>
      </c>
      <c r="Y45" s="497">
        <f t="shared" si="1"/>
        <v>0</v>
      </c>
    </row>
    <row r="46" spans="1:25" x14ac:dyDescent="0.25">
      <c r="A46" s="36" t="s">
        <v>98</v>
      </c>
      <c r="B46" s="49" t="s">
        <v>99</v>
      </c>
      <c r="C46" s="50" t="s">
        <v>93</v>
      </c>
      <c r="D46" s="51">
        <v>57.71</v>
      </c>
      <c r="E46" s="40">
        <v>600</v>
      </c>
      <c r="F46" s="35">
        <f t="shared" si="12"/>
        <v>34626</v>
      </c>
      <c r="G46" s="40">
        <v>491.4</v>
      </c>
      <c r="H46" s="35">
        <f t="shared" si="13"/>
        <v>28358.694</v>
      </c>
      <c r="I46" s="35">
        <f t="shared" si="14"/>
        <v>62984.694000000003</v>
      </c>
      <c r="J46" s="441"/>
      <c r="K46" s="334">
        <v>32</v>
      </c>
      <c r="L46" s="328">
        <v>600</v>
      </c>
      <c r="M46" s="329">
        <f t="shared" si="15"/>
        <v>19200</v>
      </c>
      <c r="N46" s="328">
        <v>491.4</v>
      </c>
      <c r="O46" s="329">
        <f t="shared" si="16"/>
        <v>15724.8</v>
      </c>
      <c r="P46" s="329">
        <f t="shared" si="17"/>
        <v>34924.800000000003</v>
      </c>
      <c r="Q46" s="473"/>
      <c r="R46" s="327">
        <f t="shared" si="2"/>
        <v>25.71</v>
      </c>
      <c r="S46" s="328">
        <v>600</v>
      </c>
      <c r="T46" s="329">
        <f t="shared" si="18"/>
        <v>15426</v>
      </c>
      <c r="U46" s="328">
        <v>491.4</v>
      </c>
      <c r="V46" s="329">
        <f t="shared" si="19"/>
        <v>12633.894</v>
      </c>
      <c r="W46" s="329">
        <f t="shared" si="20"/>
        <v>28059.894</v>
      </c>
      <c r="X46" s="464">
        <f t="shared" si="0"/>
        <v>28059.894</v>
      </c>
      <c r="Y46" s="497">
        <f t="shared" si="1"/>
        <v>0</v>
      </c>
    </row>
    <row r="47" spans="1:25" x14ac:dyDescent="0.25">
      <c r="A47" s="36" t="s">
        <v>100</v>
      </c>
      <c r="B47" s="49" t="s">
        <v>101</v>
      </c>
      <c r="C47" s="50" t="s">
        <v>93</v>
      </c>
      <c r="D47" s="51">
        <v>70.38</v>
      </c>
      <c r="E47" s="40">
        <v>600</v>
      </c>
      <c r="F47" s="35">
        <f t="shared" si="12"/>
        <v>42228</v>
      </c>
      <c r="G47" s="40">
        <v>565.5</v>
      </c>
      <c r="H47" s="35">
        <f t="shared" si="13"/>
        <v>39799.89</v>
      </c>
      <c r="I47" s="35">
        <f t="shared" si="14"/>
        <v>82027.89</v>
      </c>
      <c r="J47" s="441"/>
      <c r="K47" s="334">
        <v>32</v>
      </c>
      <c r="L47" s="328">
        <v>600</v>
      </c>
      <c r="M47" s="329">
        <f t="shared" si="15"/>
        <v>19200</v>
      </c>
      <c r="N47" s="328">
        <v>565.5</v>
      </c>
      <c r="O47" s="329">
        <f t="shared" si="16"/>
        <v>18096</v>
      </c>
      <c r="P47" s="329">
        <f t="shared" si="17"/>
        <v>37296</v>
      </c>
      <c r="Q47" s="473"/>
      <c r="R47" s="327">
        <f t="shared" si="2"/>
        <v>38.379999999999995</v>
      </c>
      <c r="S47" s="328">
        <v>600</v>
      </c>
      <c r="T47" s="329">
        <f t="shared" si="18"/>
        <v>23027.999999999996</v>
      </c>
      <c r="U47" s="328">
        <v>565.5</v>
      </c>
      <c r="V47" s="329">
        <f t="shared" si="19"/>
        <v>21703.889999999996</v>
      </c>
      <c r="W47" s="329">
        <f t="shared" si="20"/>
        <v>44731.889999999992</v>
      </c>
      <c r="X47" s="464">
        <f t="shared" si="0"/>
        <v>44731.89</v>
      </c>
      <c r="Y47" s="497">
        <f t="shared" si="1"/>
        <v>0</v>
      </c>
    </row>
    <row r="48" spans="1:25" x14ac:dyDescent="0.25">
      <c r="A48" s="36" t="s">
        <v>102</v>
      </c>
      <c r="B48" s="49" t="s">
        <v>103</v>
      </c>
      <c r="C48" s="50" t="s">
        <v>28</v>
      </c>
      <c r="D48" s="51">
        <v>7</v>
      </c>
      <c r="E48" s="40">
        <v>36465</v>
      </c>
      <c r="F48" s="35">
        <f t="shared" si="12"/>
        <v>255255</v>
      </c>
      <c r="G48" s="40">
        <v>8931</v>
      </c>
      <c r="H48" s="35">
        <f t="shared" si="13"/>
        <v>62517</v>
      </c>
      <c r="I48" s="35">
        <f t="shared" si="14"/>
        <v>317772</v>
      </c>
      <c r="J48" s="441"/>
      <c r="K48" s="334">
        <v>7</v>
      </c>
      <c r="L48" s="328">
        <v>36465</v>
      </c>
      <c r="M48" s="329">
        <f t="shared" si="15"/>
        <v>255255</v>
      </c>
      <c r="N48" s="328">
        <v>8931</v>
      </c>
      <c r="O48" s="329">
        <f t="shared" si="16"/>
        <v>62517</v>
      </c>
      <c r="P48" s="329">
        <f t="shared" si="17"/>
        <v>317772</v>
      </c>
      <c r="Q48" s="473"/>
      <c r="R48" s="327">
        <f t="shared" si="2"/>
        <v>0</v>
      </c>
      <c r="S48" s="328">
        <v>36465</v>
      </c>
      <c r="T48" s="329">
        <f t="shared" si="18"/>
        <v>0</v>
      </c>
      <c r="U48" s="328">
        <v>8931</v>
      </c>
      <c r="V48" s="329">
        <f t="shared" si="19"/>
        <v>0</v>
      </c>
      <c r="W48" s="329">
        <f t="shared" si="20"/>
        <v>0</v>
      </c>
      <c r="X48" s="464">
        <f t="shared" si="0"/>
        <v>0</v>
      </c>
      <c r="Y48" s="497">
        <f t="shared" si="1"/>
        <v>0</v>
      </c>
    </row>
    <row r="49" spans="1:25" x14ac:dyDescent="0.25">
      <c r="A49" s="36" t="s">
        <v>104</v>
      </c>
      <c r="B49" s="49" t="s">
        <v>105</v>
      </c>
      <c r="C49" s="50" t="s">
        <v>19</v>
      </c>
      <c r="D49" s="51">
        <v>36</v>
      </c>
      <c r="E49" s="40">
        <v>1166</v>
      </c>
      <c r="F49" s="35">
        <f t="shared" si="12"/>
        <v>41976</v>
      </c>
      <c r="G49" s="40">
        <v>0</v>
      </c>
      <c r="H49" s="35">
        <f t="shared" si="13"/>
        <v>0</v>
      </c>
      <c r="I49" s="35">
        <f t="shared" si="14"/>
        <v>41976</v>
      </c>
      <c r="J49" s="441"/>
      <c r="K49" s="334">
        <v>36</v>
      </c>
      <c r="L49" s="328">
        <v>1166</v>
      </c>
      <c r="M49" s="329">
        <f t="shared" si="15"/>
        <v>41976</v>
      </c>
      <c r="N49" s="328">
        <v>0</v>
      </c>
      <c r="O49" s="329">
        <f t="shared" si="16"/>
        <v>0</v>
      </c>
      <c r="P49" s="329">
        <f t="shared" si="17"/>
        <v>41976</v>
      </c>
      <c r="Q49" s="473"/>
      <c r="R49" s="327">
        <f t="shared" si="2"/>
        <v>0</v>
      </c>
      <c r="S49" s="328">
        <v>1166</v>
      </c>
      <c r="T49" s="329">
        <f t="shared" si="18"/>
        <v>0</v>
      </c>
      <c r="U49" s="328">
        <v>0</v>
      </c>
      <c r="V49" s="329">
        <f t="shared" si="19"/>
        <v>0</v>
      </c>
      <c r="W49" s="329">
        <f t="shared" si="20"/>
        <v>0</v>
      </c>
      <c r="X49" s="464">
        <f t="shared" si="0"/>
        <v>0</v>
      </c>
      <c r="Y49" s="497">
        <f t="shared" si="1"/>
        <v>0</v>
      </c>
    </row>
    <row r="50" spans="1:25" x14ac:dyDescent="0.25">
      <c r="A50" s="36" t="s">
        <v>106</v>
      </c>
      <c r="B50" s="49" t="s">
        <v>107</v>
      </c>
      <c r="C50" s="50" t="s">
        <v>93</v>
      </c>
      <c r="D50" s="51">
        <v>12</v>
      </c>
      <c r="E50" s="40">
        <v>904</v>
      </c>
      <c r="F50" s="35">
        <f t="shared" si="12"/>
        <v>10848</v>
      </c>
      <c r="G50" s="40">
        <v>453</v>
      </c>
      <c r="H50" s="35">
        <f t="shared" si="13"/>
        <v>5436</v>
      </c>
      <c r="I50" s="35">
        <f t="shared" si="14"/>
        <v>16284</v>
      </c>
      <c r="J50" s="441"/>
      <c r="K50" s="334">
        <v>12</v>
      </c>
      <c r="L50" s="328">
        <v>904</v>
      </c>
      <c r="M50" s="329">
        <f t="shared" si="15"/>
        <v>10848</v>
      </c>
      <c r="N50" s="328">
        <v>453</v>
      </c>
      <c r="O50" s="329">
        <f t="shared" si="16"/>
        <v>5436</v>
      </c>
      <c r="P50" s="329">
        <f t="shared" si="17"/>
        <v>16284</v>
      </c>
      <c r="Q50" s="473"/>
      <c r="R50" s="327">
        <f t="shared" si="2"/>
        <v>0</v>
      </c>
      <c r="S50" s="328">
        <v>904</v>
      </c>
      <c r="T50" s="329">
        <f t="shared" si="18"/>
        <v>0</v>
      </c>
      <c r="U50" s="328">
        <v>453</v>
      </c>
      <c r="V50" s="329">
        <f t="shared" si="19"/>
        <v>0</v>
      </c>
      <c r="W50" s="329">
        <f t="shared" si="20"/>
        <v>0</v>
      </c>
      <c r="X50" s="464">
        <f t="shared" si="0"/>
        <v>0</v>
      </c>
      <c r="Y50" s="497">
        <f t="shared" si="1"/>
        <v>0</v>
      </c>
    </row>
    <row r="51" spans="1:25" x14ac:dyDescent="0.25">
      <c r="A51" s="36" t="s">
        <v>108</v>
      </c>
      <c r="B51" s="49" t="s">
        <v>109</v>
      </c>
      <c r="C51" s="50" t="s">
        <v>19</v>
      </c>
      <c r="D51" s="51">
        <v>36</v>
      </c>
      <c r="E51" s="40">
        <v>1690</v>
      </c>
      <c r="F51" s="35">
        <f t="shared" si="12"/>
        <v>60840</v>
      </c>
      <c r="G51" s="40">
        <v>1625</v>
      </c>
      <c r="H51" s="35">
        <f t="shared" si="13"/>
        <v>58500</v>
      </c>
      <c r="I51" s="35">
        <f t="shared" si="14"/>
        <v>119340</v>
      </c>
      <c r="J51" s="441"/>
      <c r="K51" s="334">
        <v>36</v>
      </c>
      <c r="L51" s="328">
        <v>1690</v>
      </c>
      <c r="M51" s="329">
        <f t="shared" si="15"/>
        <v>60840</v>
      </c>
      <c r="N51" s="328">
        <v>1625</v>
      </c>
      <c r="O51" s="329">
        <f t="shared" si="16"/>
        <v>58500</v>
      </c>
      <c r="P51" s="329">
        <f t="shared" si="17"/>
        <v>119340</v>
      </c>
      <c r="Q51" s="473"/>
      <c r="R51" s="327">
        <f t="shared" si="2"/>
        <v>0</v>
      </c>
      <c r="S51" s="328">
        <v>1690</v>
      </c>
      <c r="T51" s="329">
        <f t="shared" si="18"/>
        <v>0</v>
      </c>
      <c r="U51" s="328">
        <v>1625</v>
      </c>
      <c r="V51" s="329">
        <f t="shared" si="19"/>
        <v>0</v>
      </c>
      <c r="W51" s="329">
        <f t="shared" si="20"/>
        <v>0</v>
      </c>
      <c r="X51" s="464">
        <f t="shared" si="0"/>
        <v>0</v>
      </c>
      <c r="Y51" s="497">
        <f t="shared" si="1"/>
        <v>0</v>
      </c>
    </row>
    <row r="52" spans="1:25" x14ac:dyDescent="0.25">
      <c r="A52" s="36" t="s">
        <v>110</v>
      </c>
      <c r="B52" s="49" t="s">
        <v>111</v>
      </c>
      <c r="C52" s="50" t="s">
        <v>28</v>
      </c>
      <c r="D52" s="51">
        <v>12</v>
      </c>
      <c r="E52" s="40">
        <v>7585</v>
      </c>
      <c r="F52" s="35">
        <f t="shared" si="12"/>
        <v>91020</v>
      </c>
      <c r="G52" s="40">
        <v>1716</v>
      </c>
      <c r="H52" s="35">
        <f t="shared" si="13"/>
        <v>20592</v>
      </c>
      <c r="I52" s="35">
        <f t="shared" si="14"/>
        <v>111612</v>
      </c>
      <c r="J52" s="441"/>
      <c r="K52" s="334">
        <v>12</v>
      </c>
      <c r="L52" s="328">
        <v>7585</v>
      </c>
      <c r="M52" s="329">
        <f t="shared" si="15"/>
        <v>91020</v>
      </c>
      <c r="N52" s="328">
        <v>1716</v>
      </c>
      <c r="O52" s="329">
        <f t="shared" si="16"/>
        <v>20592</v>
      </c>
      <c r="P52" s="329">
        <f t="shared" si="17"/>
        <v>111612</v>
      </c>
      <c r="Q52" s="473"/>
      <c r="R52" s="327">
        <f t="shared" si="2"/>
        <v>0</v>
      </c>
      <c r="S52" s="328">
        <v>7585</v>
      </c>
      <c r="T52" s="329">
        <f t="shared" si="18"/>
        <v>0</v>
      </c>
      <c r="U52" s="328">
        <v>1716</v>
      </c>
      <c r="V52" s="329">
        <f t="shared" si="19"/>
        <v>0</v>
      </c>
      <c r="W52" s="329">
        <f t="shared" si="20"/>
        <v>0</v>
      </c>
      <c r="X52" s="464">
        <f t="shared" si="0"/>
        <v>0</v>
      </c>
      <c r="Y52" s="497">
        <f t="shared" si="1"/>
        <v>0</v>
      </c>
    </row>
    <row r="53" spans="1:25" x14ac:dyDescent="0.25">
      <c r="A53" s="36" t="s">
        <v>112</v>
      </c>
      <c r="B53" s="49" t="s">
        <v>51</v>
      </c>
      <c r="C53" s="50" t="s">
        <v>19</v>
      </c>
      <c r="D53" s="51">
        <v>125.1</v>
      </c>
      <c r="E53" s="40">
        <v>1286</v>
      </c>
      <c r="F53" s="35">
        <f t="shared" si="12"/>
        <v>160878.6</v>
      </c>
      <c r="G53" s="40">
        <v>2430</v>
      </c>
      <c r="H53" s="35">
        <f t="shared" si="13"/>
        <v>303993</v>
      </c>
      <c r="I53" s="35">
        <f t="shared" si="14"/>
        <v>464871.6</v>
      </c>
      <c r="J53" s="441"/>
      <c r="K53" s="334">
        <v>125.1</v>
      </c>
      <c r="L53" s="328">
        <v>1286</v>
      </c>
      <c r="M53" s="329">
        <f t="shared" si="15"/>
        <v>160878.6</v>
      </c>
      <c r="N53" s="328">
        <v>2430</v>
      </c>
      <c r="O53" s="329">
        <f t="shared" si="16"/>
        <v>303993</v>
      </c>
      <c r="P53" s="329">
        <f t="shared" si="17"/>
        <v>464871.6</v>
      </c>
      <c r="Q53" s="473"/>
      <c r="R53" s="327">
        <f t="shared" si="2"/>
        <v>0</v>
      </c>
      <c r="S53" s="328">
        <v>1286</v>
      </c>
      <c r="T53" s="329">
        <f t="shared" si="18"/>
        <v>0</v>
      </c>
      <c r="U53" s="328">
        <v>2430</v>
      </c>
      <c r="V53" s="329">
        <f t="shared" si="19"/>
        <v>0</v>
      </c>
      <c r="W53" s="329">
        <f t="shared" si="20"/>
        <v>0</v>
      </c>
      <c r="X53" s="464">
        <f t="shared" si="0"/>
        <v>0</v>
      </c>
      <c r="Y53" s="497">
        <f t="shared" si="1"/>
        <v>0</v>
      </c>
    </row>
    <row r="54" spans="1:25" x14ac:dyDescent="0.25">
      <c r="A54" s="36" t="s">
        <v>113</v>
      </c>
      <c r="B54" s="49" t="s">
        <v>114</v>
      </c>
      <c r="C54" s="50" t="s">
        <v>28</v>
      </c>
      <c r="D54" s="51">
        <v>4</v>
      </c>
      <c r="E54" s="40">
        <v>36465</v>
      </c>
      <c r="F54" s="35">
        <f t="shared" si="12"/>
        <v>145860</v>
      </c>
      <c r="G54" s="40">
        <v>7524</v>
      </c>
      <c r="H54" s="35">
        <f t="shared" si="13"/>
        <v>30096</v>
      </c>
      <c r="I54" s="35">
        <f t="shared" si="14"/>
        <v>175956</v>
      </c>
      <c r="J54" s="441"/>
      <c r="K54" s="334">
        <v>4</v>
      </c>
      <c r="L54" s="328">
        <v>36465</v>
      </c>
      <c r="M54" s="329">
        <f t="shared" si="15"/>
        <v>145860</v>
      </c>
      <c r="N54" s="328">
        <v>7524</v>
      </c>
      <c r="O54" s="329">
        <f t="shared" si="16"/>
        <v>30096</v>
      </c>
      <c r="P54" s="329">
        <f t="shared" si="17"/>
        <v>175956</v>
      </c>
      <c r="Q54" s="473"/>
      <c r="R54" s="327">
        <f t="shared" si="2"/>
        <v>0</v>
      </c>
      <c r="S54" s="328">
        <v>36465</v>
      </c>
      <c r="T54" s="329">
        <f t="shared" si="18"/>
        <v>0</v>
      </c>
      <c r="U54" s="328">
        <v>7524</v>
      </c>
      <c r="V54" s="329">
        <f t="shared" si="19"/>
        <v>0</v>
      </c>
      <c r="W54" s="329">
        <f t="shared" si="20"/>
        <v>0</v>
      </c>
      <c r="X54" s="464">
        <f t="shared" si="0"/>
        <v>0</v>
      </c>
      <c r="Y54" s="497">
        <f t="shared" si="1"/>
        <v>0</v>
      </c>
    </row>
    <row r="55" spans="1:25" x14ac:dyDescent="0.25">
      <c r="A55" s="36" t="s">
        <v>115</v>
      </c>
      <c r="B55" s="49" t="s">
        <v>116</v>
      </c>
      <c r="C55" s="50" t="s">
        <v>43</v>
      </c>
      <c r="D55" s="51">
        <v>1.87</v>
      </c>
      <c r="E55" s="40">
        <v>6809</v>
      </c>
      <c r="F55" s="35">
        <f t="shared" si="12"/>
        <v>12732.83</v>
      </c>
      <c r="G55" s="40">
        <v>13857</v>
      </c>
      <c r="H55" s="35">
        <f t="shared" si="13"/>
        <v>25912.59</v>
      </c>
      <c r="I55" s="35">
        <f t="shared" si="14"/>
        <v>38645.42</v>
      </c>
      <c r="J55" s="441"/>
      <c r="K55" s="334">
        <v>1.87</v>
      </c>
      <c r="L55" s="328">
        <v>6809</v>
      </c>
      <c r="M55" s="329">
        <f t="shared" si="15"/>
        <v>12732.83</v>
      </c>
      <c r="N55" s="328">
        <v>13857</v>
      </c>
      <c r="O55" s="329">
        <f t="shared" si="16"/>
        <v>25912.59</v>
      </c>
      <c r="P55" s="329">
        <f t="shared" si="17"/>
        <v>38645.42</v>
      </c>
      <c r="Q55" s="473"/>
      <c r="R55" s="327">
        <f t="shared" si="2"/>
        <v>0</v>
      </c>
      <c r="S55" s="328">
        <v>6809</v>
      </c>
      <c r="T55" s="329">
        <f t="shared" si="18"/>
        <v>0</v>
      </c>
      <c r="U55" s="328">
        <v>13857</v>
      </c>
      <c r="V55" s="329">
        <f t="shared" si="19"/>
        <v>0</v>
      </c>
      <c r="W55" s="329">
        <f t="shared" si="20"/>
        <v>0</v>
      </c>
      <c r="X55" s="464">
        <f t="shared" si="0"/>
        <v>0</v>
      </c>
      <c r="Y55" s="497">
        <f t="shared" si="1"/>
        <v>0</v>
      </c>
    </row>
    <row r="56" spans="1:25" x14ac:dyDescent="0.25">
      <c r="A56" s="36" t="s">
        <v>117</v>
      </c>
      <c r="B56" s="49" t="s">
        <v>118</v>
      </c>
      <c r="C56" s="50" t="s">
        <v>28</v>
      </c>
      <c r="D56" s="51">
        <v>24</v>
      </c>
      <c r="E56" s="40">
        <v>3710</v>
      </c>
      <c r="F56" s="35">
        <f t="shared" si="12"/>
        <v>89040</v>
      </c>
      <c r="G56" s="40">
        <v>2543</v>
      </c>
      <c r="H56" s="35">
        <f t="shared" si="13"/>
        <v>61032</v>
      </c>
      <c r="I56" s="35">
        <f t="shared" si="14"/>
        <v>150072</v>
      </c>
      <c r="J56" s="441"/>
      <c r="K56" s="334">
        <v>24</v>
      </c>
      <c r="L56" s="328">
        <v>3710</v>
      </c>
      <c r="M56" s="329">
        <f t="shared" si="15"/>
        <v>89040</v>
      </c>
      <c r="N56" s="328">
        <v>2543</v>
      </c>
      <c r="O56" s="329">
        <f t="shared" si="16"/>
        <v>61032</v>
      </c>
      <c r="P56" s="329">
        <f t="shared" si="17"/>
        <v>150072</v>
      </c>
      <c r="Q56" s="473"/>
      <c r="R56" s="327">
        <f t="shared" si="2"/>
        <v>0</v>
      </c>
      <c r="S56" s="328">
        <v>3710</v>
      </c>
      <c r="T56" s="329">
        <f t="shared" si="18"/>
        <v>0</v>
      </c>
      <c r="U56" s="328">
        <v>2543</v>
      </c>
      <c r="V56" s="329">
        <f t="shared" si="19"/>
        <v>0</v>
      </c>
      <c r="W56" s="329">
        <f t="shared" si="20"/>
        <v>0</v>
      </c>
      <c r="X56" s="464">
        <f t="shared" si="0"/>
        <v>0</v>
      </c>
      <c r="Y56" s="497">
        <f t="shared" si="1"/>
        <v>0</v>
      </c>
    </row>
    <row r="57" spans="1:25" x14ac:dyDescent="0.25">
      <c r="A57" s="36" t="s">
        <v>119</v>
      </c>
      <c r="B57" s="49" t="s">
        <v>120</v>
      </c>
      <c r="C57" s="52" t="s">
        <v>93</v>
      </c>
      <c r="D57" s="51">
        <v>150</v>
      </c>
      <c r="E57" s="40">
        <v>1135</v>
      </c>
      <c r="F57" s="35">
        <f t="shared" si="12"/>
        <v>170250</v>
      </c>
      <c r="G57" s="40">
        <v>567</v>
      </c>
      <c r="H57" s="35">
        <f t="shared" si="13"/>
        <v>85050</v>
      </c>
      <c r="I57" s="35">
        <f t="shared" si="14"/>
        <v>255300</v>
      </c>
      <c r="J57" s="441"/>
      <c r="K57" s="334"/>
      <c r="L57" s="328">
        <v>1135</v>
      </c>
      <c r="M57" s="329">
        <f t="shared" si="15"/>
        <v>0</v>
      </c>
      <c r="N57" s="328">
        <v>567</v>
      </c>
      <c r="O57" s="329">
        <f t="shared" si="16"/>
        <v>0</v>
      </c>
      <c r="P57" s="329">
        <f t="shared" si="17"/>
        <v>0</v>
      </c>
      <c r="Q57" s="473"/>
      <c r="R57" s="327">
        <f t="shared" si="2"/>
        <v>150</v>
      </c>
      <c r="S57" s="328">
        <v>1135</v>
      </c>
      <c r="T57" s="329">
        <f t="shared" si="18"/>
        <v>170250</v>
      </c>
      <c r="U57" s="328">
        <v>567</v>
      </c>
      <c r="V57" s="329">
        <f t="shared" si="19"/>
        <v>85050</v>
      </c>
      <c r="W57" s="329">
        <f t="shared" si="20"/>
        <v>255300</v>
      </c>
      <c r="X57" s="464">
        <f t="shared" si="0"/>
        <v>255300</v>
      </c>
      <c r="Y57" s="497">
        <f t="shared" si="1"/>
        <v>0</v>
      </c>
    </row>
    <row r="58" spans="1:25" x14ac:dyDescent="0.25">
      <c r="A58" s="53"/>
      <c r="B58" s="54" t="s">
        <v>79</v>
      </c>
      <c r="C58" s="55"/>
      <c r="D58" s="56"/>
      <c r="E58" s="57"/>
      <c r="F58" s="58"/>
      <c r="G58" s="59"/>
      <c r="H58" s="45"/>
      <c r="I58" s="45"/>
      <c r="J58" s="443"/>
      <c r="K58" s="335"/>
      <c r="L58" s="336"/>
      <c r="M58" s="337"/>
      <c r="N58" s="338"/>
      <c r="O58" s="332"/>
      <c r="P58" s="332"/>
      <c r="Q58" s="475"/>
      <c r="R58" s="327">
        <f t="shared" si="2"/>
        <v>0</v>
      </c>
      <c r="S58" s="336"/>
      <c r="T58" s="337"/>
      <c r="U58" s="338"/>
      <c r="V58" s="332"/>
      <c r="W58" s="332"/>
      <c r="X58" s="464">
        <f t="shared" si="0"/>
        <v>0</v>
      </c>
      <c r="Y58" s="497">
        <f t="shared" si="1"/>
        <v>0</v>
      </c>
    </row>
    <row r="59" spans="1:25" x14ac:dyDescent="0.25">
      <c r="A59" s="36" t="s">
        <v>121</v>
      </c>
      <c r="B59" s="37" t="s">
        <v>122</v>
      </c>
      <c r="C59" s="38" t="s">
        <v>28</v>
      </c>
      <c r="D59" s="39">
        <v>27</v>
      </c>
      <c r="E59" s="40">
        <v>6808.0700000000006</v>
      </c>
      <c r="F59" s="35">
        <f t="shared" ref="F59:F85" si="21">D59*E59</f>
        <v>183817.89</v>
      </c>
      <c r="G59" s="60">
        <v>33020</v>
      </c>
      <c r="H59" s="35">
        <f t="shared" ref="H59:H85" si="22">D59*G59</f>
        <v>891540</v>
      </c>
      <c r="I59" s="35">
        <f t="shared" ref="I59:I85" si="23">E59*D59+G59*D59</f>
        <v>1075357.8900000001</v>
      </c>
      <c r="J59" s="441"/>
      <c r="K59" s="327"/>
      <c r="L59" s="328">
        <v>6808.0700000000006</v>
      </c>
      <c r="M59" s="329">
        <f t="shared" ref="M59:M85" si="24">K59*L59</f>
        <v>0</v>
      </c>
      <c r="N59" s="339">
        <v>33020</v>
      </c>
      <c r="O59" s="329">
        <f t="shared" ref="O59:O85" si="25">K59*N59</f>
        <v>0</v>
      </c>
      <c r="P59" s="329">
        <f t="shared" ref="P59:P85" si="26">L59*K59+N59*K59</f>
        <v>0</v>
      </c>
      <c r="Q59" s="473"/>
      <c r="R59" s="327">
        <f t="shared" si="2"/>
        <v>27</v>
      </c>
      <c r="S59" s="328">
        <v>6808.0700000000006</v>
      </c>
      <c r="T59" s="329">
        <f t="shared" ref="T59:T85" si="27">R59*S59</f>
        <v>183817.89</v>
      </c>
      <c r="U59" s="339">
        <v>33020</v>
      </c>
      <c r="V59" s="329">
        <f t="shared" ref="V59:V85" si="28">R59*U59</f>
        <v>891540</v>
      </c>
      <c r="W59" s="329">
        <f t="shared" ref="W59:W85" si="29">S59*R59+U59*R59</f>
        <v>1075357.8900000001</v>
      </c>
      <c r="X59" s="464">
        <f t="shared" si="0"/>
        <v>1075357.8900000001</v>
      </c>
      <c r="Y59" s="497">
        <f t="shared" si="1"/>
        <v>0</v>
      </c>
    </row>
    <row r="60" spans="1:25" x14ac:dyDescent="0.25">
      <c r="A60" s="61" t="s">
        <v>123</v>
      </c>
      <c r="B60" s="49" t="s">
        <v>124</v>
      </c>
      <c r="C60" s="62" t="s">
        <v>19</v>
      </c>
      <c r="D60" s="63">
        <v>35.200000000000003</v>
      </c>
      <c r="E60" s="40">
        <v>2122.2000000000003</v>
      </c>
      <c r="F60" s="35">
        <f t="shared" si="21"/>
        <v>74701.440000000017</v>
      </c>
      <c r="G60" s="60">
        <v>0</v>
      </c>
      <c r="H60" s="35">
        <f t="shared" si="22"/>
        <v>0</v>
      </c>
      <c r="I60" s="35">
        <f t="shared" si="23"/>
        <v>74701.440000000017</v>
      </c>
      <c r="J60" s="444"/>
      <c r="K60" s="340"/>
      <c r="L60" s="328">
        <v>2122.2000000000003</v>
      </c>
      <c r="M60" s="329">
        <f t="shared" si="24"/>
        <v>0</v>
      </c>
      <c r="N60" s="339">
        <v>0</v>
      </c>
      <c r="O60" s="329">
        <f t="shared" si="25"/>
        <v>0</v>
      </c>
      <c r="P60" s="329">
        <f t="shared" si="26"/>
        <v>0</v>
      </c>
      <c r="Q60" s="476"/>
      <c r="R60" s="327">
        <f t="shared" si="2"/>
        <v>35.200000000000003</v>
      </c>
      <c r="S60" s="328">
        <v>2122.2000000000003</v>
      </c>
      <c r="T60" s="329">
        <f t="shared" si="27"/>
        <v>74701.440000000017</v>
      </c>
      <c r="U60" s="339">
        <v>0</v>
      </c>
      <c r="V60" s="329">
        <f t="shared" si="28"/>
        <v>0</v>
      </c>
      <c r="W60" s="329">
        <f t="shared" si="29"/>
        <v>74701.440000000017</v>
      </c>
      <c r="X60" s="464">
        <f t="shared" si="0"/>
        <v>74701.440000000017</v>
      </c>
      <c r="Y60" s="497">
        <f t="shared" si="1"/>
        <v>0</v>
      </c>
    </row>
    <row r="61" spans="1:25" x14ac:dyDescent="0.25">
      <c r="A61" s="36" t="s">
        <v>125</v>
      </c>
      <c r="B61" s="49" t="s">
        <v>126</v>
      </c>
      <c r="C61" s="50" t="s">
        <v>19</v>
      </c>
      <c r="D61" s="63">
        <v>31.36</v>
      </c>
      <c r="E61" s="40">
        <v>3039.2000000000003</v>
      </c>
      <c r="F61" s="35">
        <f t="shared" si="21"/>
        <v>95309.312000000005</v>
      </c>
      <c r="G61" s="60">
        <v>6200.1289999999999</v>
      </c>
      <c r="H61" s="35">
        <f t="shared" si="22"/>
        <v>194436.04543999999</v>
      </c>
      <c r="I61" s="35">
        <f t="shared" si="23"/>
        <v>289745.35743999999</v>
      </c>
      <c r="J61" s="444"/>
      <c r="K61" s="340"/>
      <c r="L61" s="328">
        <v>3039.2000000000003</v>
      </c>
      <c r="M61" s="329">
        <f t="shared" si="24"/>
        <v>0</v>
      </c>
      <c r="N61" s="339">
        <v>6200.1289999999999</v>
      </c>
      <c r="O61" s="329">
        <f t="shared" si="25"/>
        <v>0</v>
      </c>
      <c r="P61" s="329">
        <f t="shared" si="26"/>
        <v>0</v>
      </c>
      <c r="Q61" s="476"/>
      <c r="R61" s="327">
        <f t="shared" si="2"/>
        <v>31.36</v>
      </c>
      <c r="S61" s="328">
        <v>3039.2000000000003</v>
      </c>
      <c r="T61" s="329">
        <f t="shared" si="27"/>
        <v>95309.312000000005</v>
      </c>
      <c r="U61" s="339">
        <v>6200.1289999999999</v>
      </c>
      <c r="V61" s="329">
        <f t="shared" si="28"/>
        <v>194436.04543999999</v>
      </c>
      <c r="W61" s="329">
        <f t="shared" si="29"/>
        <v>289745.35743999999</v>
      </c>
      <c r="X61" s="464">
        <f t="shared" si="0"/>
        <v>289745.35743999999</v>
      </c>
      <c r="Y61" s="497">
        <f t="shared" si="1"/>
        <v>0</v>
      </c>
    </row>
    <row r="62" spans="1:25" x14ac:dyDescent="0.25">
      <c r="A62" s="61" t="s">
        <v>127</v>
      </c>
      <c r="B62" s="49" t="s">
        <v>128</v>
      </c>
      <c r="C62" s="50" t="s">
        <v>19</v>
      </c>
      <c r="D62" s="63">
        <v>1.44</v>
      </c>
      <c r="E62" s="40">
        <v>3039.2000000000003</v>
      </c>
      <c r="F62" s="35">
        <f t="shared" si="21"/>
        <v>4376.4480000000003</v>
      </c>
      <c r="G62" s="60">
        <v>2080</v>
      </c>
      <c r="H62" s="35">
        <f t="shared" si="22"/>
        <v>2995.2</v>
      </c>
      <c r="I62" s="35">
        <f t="shared" si="23"/>
        <v>7371.6480000000001</v>
      </c>
      <c r="J62" s="444"/>
      <c r="K62" s="340"/>
      <c r="L62" s="328">
        <v>3039.2000000000003</v>
      </c>
      <c r="M62" s="329">
        <f t="shared" si="24"/>
        <v>0</v>
      </c>
      <c r="N62" s="339">
        <v>2080</v>
      </c>
      <c r="O62" s="329">
        <f t="shared" si="25"/>
        <v>0</v>
      </c>
      <c r="P62" s="329">
        <f t="shared" si="26"/>
        <v>0</v>
      </c>
      <c r="Q62" s="476"/>
      <c r="R62" s="327">
        <f t="shared" si="2"/>
        <v>1.44</v>
      </c>
      <c r="S62" s="328">
        <v>3039.2000000000003</v>
      </c>
      <c r="T62" s="329">
        <f t="shared" si="27"/>
        <v>4376.4480000000003</v>
      </c>
      <c r="U62" s="339">
        <v>2080</v>
      </c>
      <c r="V62" s="329">
        <f t="shared" si="28"/>
        <v>2995.2</v>
      </c>
      <c r="W62" s="329">
        <f t="shared" si="29"/>
        <v>7371.6480000000001</v>
      </c>
      <c r="X62" s="464">
        <f t="shared" si="0"/>
        <v>7371.6480000000001</v>
      </c>
      <c r="Y62" s="497">
        <f t="shared" si="1"/>
        <v>0</v>
      </c>
    </row>
    <row r="63" spans="1:25" x14ac:dyDescent="0.25">
      <c r="A63" s="36" t="s">
        <v>129</v>
      </c>
      <c r="B63" s="49" t="s">
        <v>130</v>
      </c>
      <c r="C63" s="50" t="s">
        <v>19</v>
      </c>
      <c r="D63" s="63">
        <v>1.53</v>
      </c>
      <c r="E63" s="40">
        <v>6026</v>
      </c>
      <c r="F63" s="35">
        <f t="shared" si="21"/>
        <v>9219.7800000000007</v>
      </c>
      <c r="G63" s="60">
        <v>1508</v>
      </c>
      <c r="H63" s="35">
        <f t="shared" si="22"/>
        <v>2307.2400000000002</v>
      </c>
      <c r="I63" s="35">
        <f t="shared" si="23"/>
        <v>11527.02</v>
      </c>
      <c r="J63" s="444"/>
      <c r="K63" s="340"/>
      <c r="L63" s="328">
        <v>6026</v>
      </c>
      <c r="M63" s="329">
        <f t="shared" si="24"/>
        <v>0</v>
      </c>
      <c r="N63" s="339">
        <v>1508</v>
      </c>
      <c r="O63" s="329">
        <f t="shared" si="25"/>
        <v>0</v>
      </c>
      <c r="P63" s="329">
        <f t="shared" si="26"/>
        <v>0</v>
      </c>
      <c r="Q63" s="476"/>
      <c r="R63" s="327">
        <f t="shared" si="2"/>
        <v>1.53</v>
      </c>
      <c r="S63" s="328">
        <v>6026</v>
      </c>
      <c r="T63" s="329">
        <f t="shared" si="27"/>
        <v>9219.7800000000007</v>
      </c>
      <c r="U63" s="339">
        <v>1508</v>
      </c>
      <c r="V63" s="329">
        <f t="shared" si="28"/>
        <v>2307.2400000000002</v>
      </c>
      <c r="W63" s="329">
        <f t="shared" si="29"/>
        <v>11527.02</v>
      </c>
      <c r="X63" s="464">
        <f t="shared" si="0"/>
        <v>11527.02</v>
      </c>
      <c r="Y63" s="497">
        <f t="shared" si="1"/>
        <v>0</v>
      </c>
    </row>
    <row r="64" spans="1:25" x14ac:dyDescent="0.25">
      <c r="A64" s="61" t="s">
        <v>131</v>
      </c>
      <c r="B64" s="49" t="s">
        <v>132</v>
      </c>
      <c r="C64" s="50" t="s">
        <v>19</v>
      </c>
      <c r="D64" s="63">
        <v>8.5</v>
      </c>
      <c r="E64" s="40">
        <v>3493.3377</v>
      </c>
      <c r="F64" s="35">
        <f t="shared" si="21"/>
        <v>29693.370450000002</v>
      </c>
      <c r="G64" s="60">
        <v>4239.7290000000003</v>
      </c>
      <c r="H64" s="35">
        <f t="shared" si="22"/>
        <v>36037.696500000005</v>
      </c>
      <c r="I64" s="35">
        <f t="shared" si="23"/>
        <v>65731.066950000008</v>
      </c>
      <c r="J64" s="444"/>
      <c r="K64" s="340"/>
      <c r="L64" s="328">
        <v>3493.3377</v>
      </c>
      <c r="M64" s="329">
        <f t="shared" si="24"/>
        <v>0</v>
      </c>
      <c r="N64" s="339">
        <v>4239.7290000000003</v>
      </c>
      <c r="O64" s="329">
        <f t="shared" si="25"/>
        <v>0</v>
      </c>
      <c r="P64" s="329">
        <f t="shared" si="26"/>
        <v>0</v>
      </c>
      <c r="Q64" s="476"/>
      <c r="R64" s="327">
        <f t="shared" si="2"/>
        <v>8.5</v>
      </c>
      <c r="S64" s="328">
        <v>3493.3377</v>
      </c>
      <c r="T64" s="329">
        <f t="shared" si="27"/>
        <v>29693.370450000002</v>
      </c>
      <c r="U64" s="339">
        <v>4239.7290000000003</v>
      </c>
      <c r="V64" s="329">
        <f t="shared" si="28"/>
        <v>36037.696500000005</v>
      </c>
      <c r="W64" s="329">
        <f t="shared" si="29"/>
        <v>65731.066950000008</v>
      </c>
      <c r="X64" s="464">
        <f t="shared" si="0"/>
        <v>65731.066950000008</v>
      </c>
      <c r="Y64" s="497">
        <f t="shared" si="1"/>
        <v>0</v>
      </c>
    </row>
    <row r="65" spans="1:25" x14ac:dyDescent="0.25">
      <c r="A65" s="36" t="s">
        <v>133</v>
      </c>
      <c r="B65" s="49" t="s">
        <v>134</v>
      </c>
      <c r="C65" s="50" t="s">
        <v>28</v>
      </c>
      <c r="D65" s="63">
        <v>1</v>
      </c>
      <c r="E65" s="40">
        <v>11909.969800000001</v>
      </c>
      <c r="F65" s="35">
        <f t="shared" si="21"/>
        <v>11909.969800000001</v>
      </c>
      <c r="G65" s="60">
        <v>4538.7030000000004</v>
      </c>
      <c r="H65" s="35">
        <f t="shared" si="22"/>
        <v>4538.7030000000004</v>
      </c>
      <c r="I65" s="35">
        <f t="shared" si="23"/>
        <v>16448.6728</v>
      </c>
      <c r="J65" s="444"/>
      <c r="K65" s="340"/>
      <c r="L65" s="328">
        <v>11909.969800000001</v>
      </c>
      <c r="M65" s="329">
        <f t="shared" si="24"/>
        <v>0</v>
      </c>
      <c r="N65" s="339">
        <v>4538.7030000000004</v>
      </c>
      <c r="O65" s="329">
        <f t="shared" si="25"/>
        <v>0</v>
      </c>
      <c r="P65" s="329">
        <f t="shared" si="26"/>
        <v>0</v>
      </c>
      <c r="Q65" s="476"/>
      <c r="R65" s="327">
        <f t="shared" si="2"/>
        <v>1</v>
      </c>
      <c r="S65" s="328">
        <v>11909.969800000001</v>
      </c>
      <c r="T65" s="329">
        <f t="shared" si="27"/>
        <v>11909.969800000001</v>
      </c>
      <c r="U65" s="339">
        <v>4538.7030000000004</v>
      </c>
      <c r="V65" s="329">
        <f t="shared" si="28"/>
        <v>4538.7030000000004</v>
      </c>
      <c r="W65" s="329">
        <f t="shared" si="29"/>
        <v>16448.6728</v>
      </c>
      <c r="X65" s="464">
        <f t="shared" si="0"/>
        <v>16448.6728</v>
      </c>
      <c r="Y65" s="497">
        <f t="shared" si="1"/>
        <v>0</v>
      </c>
    </row>
    <row r="66" spans="1:25" x14ac:dyDescent="0.25">
      <c r="A66" s="61" t="s">
        <v>135</v>
      </c>
      <c r="B66" s="49" t="s">
        <v>136</v>
      </c>
      <c r="C66" s="50" t="s">
        <v>28</v>
      </c>
      <c r="D66" s="63">
        <v>2</v>
      </c>
      <c r="E66" s="40">
        <v>11909.969800000001</v>
      </c>
      <c r="F66" s="35">
        <f t="shared" si="21"/>
        <v>23819.939600000002</v>
      </c>
      <c r="G66" s="60">
        <v>4538.7030000000004</v>
      </c>
      <c r="H66" s="35">
        <f t="shared" si="22"/>
        <v>9077.4060000000009</v>
      </c>
      <c r="I66" s="35">
        <f t="shared" si="23"/>
        <v>32897.345600000001</v>
      </c>
      <c r="J66" s="444"/>
      <c r="K66" s="340"/>
      <c r="L66" s="328">
        <v>11909.969800000001</v>
      </c>
      <c r="M66" s="329">
        <f t="shared" si="24"/>
        <v>0</v>
      </c>
      <c r="N66" s="339">
        <v>4538.7030000000004</v>
      </c>
      <c r="O66" s="329">
        <f t="shared" si="25"/>
        <v>0</v>
      </c>
      <c r="P66" s="329">
        <f t="shared" si="26"/>
        <v>0</v>
      </c>
      <c r="Q66" s="476"/>
      <c r="R66" s="327">
        <f t="shared" si="2"/>
        <v>2</v>
      </c>
      <c r="S66" s="328">
        <v>11909.969800000001</v>
      </c>
      <c r="T66" s="329">
        <f t="shared" si="27"/>
        <v>23819.939600000002</v>
      </c>
      <c r="U66" s="339">
        <v>4538.7030000000004</v>
      </c>
      <c r="V66" s="329">
        <f t="shared" si="28"/>
        <v>9077.4060000000009</v>
      </c>
      <c r="W66" s="329">
        <f t="shared" si="29"/>
        <v>32897.345600000001</v>
      </c>
      <c r="X66" s="464">
        <f t="shared" si="0"/>
        <v>32897.345600000001</v>
      </c>
      <c r="Y66" s="497">
        <f t="shared" si="1"/>
        <v>0</v>
      </c>
    </row>
    <row r="67" spans="1:25" x14ac:dyDescent="0.25">
      <c r="A67" s="36" t="s">
        <v>137</v>
      </c>
      <c r="B67" s="49" t="s">
        <v>138</v>
      </c>
      <c r="C67" s="50" t="s">
        <v>28</v>
      </c>
      <c r="D67" s="63">
        <v>2</v>
      </c>
      <c r="E67" s="40">
        <v>11909.969800000001</v>
      </c>
      <c r="F67" s="35">
        <f t="shared" si="21"/>
        <v>23819.939600000002</v>
      </c>
      <c r="G67" s="60">
        <v>4538.7030000000004</v>
      </c>
      <c r="H67" s="35">
        <f t="shared" si="22"/>
        <v>9077.4060000000009</v>
      </c>
      <c r="I67" s="35">
        <f t="shared" si="23"/>
        <v>32897.345600000001</v>
      </c>
      <c r="J67" s="444"/>
      <c r="K67" s="340"/>
      <c r="L67" s="328">
        <v>11909.969800000001</v>
      </c>
      <c r="M67" s="329">
        <f t="shared" si="24"/>
        <v>0</v>
      </c>
      <c r="N67" s="339">
        <v>4538.7030000000004</v>
      </c>
      <c r="O67" s="329">
        <f t="shared" si="25"/>
        <v>0</v>
      </c>
      <c r="P67" s="329">
        <f t="shared" si="26"/>
        <v>0</v>
      </c>
      <c r="Q67" s="476"/>
      <c r="R67" s="327">
        <f t="shared" si="2"/>
        <v>2</v>
      </c>
      <c r="S67" s="328">
        <v>11909.969800000001</v>
      </c>
      <c r="T67" s="329">
        <f t="shared" si="27"/>
        <v>23819.939600000002</v>
      </c>
      <c r="U67" s="339">
        <v>4538.7030000000004</v>
      </c>
      <c r="V67" s="329">
        <f t="shared" si="28"/>
        <v>9077.4060000000009</v>
      </c>
      <c r="W67" s="329">
        <f t="shared" si="29"/>
        <v>32897.345600000001</v>
      </c>
      <c r="X67" s="464">
        <f t="shared" si="0"/>
        <v>32897.345600000001</v>
      </c>
      <c r="Y67" s="497">
        <f t="shared" si="1"/>
        <v>0</v>
      </c>
    </row>
    <row r="68" spans="1:25" x14ac:dyDescent="0.25">
      <c r="A68" s="61" t="s">
        <v>139</v>
      </c>
      <c r="B68" s="49" t="s">
        <v>140</v>
      </c>
      <c r="C68" s="50" t="s">
        <v>28</v>
      </c>
      <c r="D68" s="63">
        <v>2</v>
      </c>
      <c r="E68" s="40">
        <v>11909.969800000001</v>
      </c>
      <c r="F68" s="35">
        <f t="shared" si="21"/>
        <v>23819.939600000002</v>
      </c>
      <c r="G68" s="60">
        <v>4538.7030000000004</v>
      </c>
      <c r="H68" s="35">
        <f t="shared" si="22"/>
        <v>9077.4060000000009</v>
      </c>
      <c r="I68" s="35">
        <f t="shared" si="23"/>
        <v>32897.345600000001</v>
      </c>
      <c r="J68" s="444"/>
      <c r="K68" s="340"/>
      <c r="L68" s="328">
        <v>11909.969800000001</v>
      </c>
      <c r="M68" s="329">
        <f t="shared" si="24"/>
        <v>0</v>
      </c>
      <c r="N68" s="339">
        <v>4538.7030000000004</v>
      </c>
      <c r="O68" s="329">
        <f t="shared" si="25"/>
        <v>0</v>
      </c>
      <c r="P68" s="329">
        <f t="shared" si="26"/>
        <v>0</v>
      </c>
      <c r="Q68" s="476"/>
      <c r="R68" s="327">
        <f t="shared" si="2"/>
        <v>2</v>
      </c>
      <c r="S68" s="328">
        <v>11909.969800000001</v>
      </c>
      <c r="T68" s="329">
        <f t="shared" si="27"/>
        <v>23819.939600000002</v>
      </c>
      <c r="U68" s="339">
        <v>4538.7030000000004</v>
      </c>
      <c r="V68" s="329">
        <f t="shared" si="28"/>
        <v>9077.4060000000009</v>
      </c>
      <c r="W68" s="329">
        <f t="shared" si="29"/>
        <v>32897.345600000001</v>
      </c>
      <c r="X68" s="464">
        <f t="shared" si="0"/>
        <v>32897.345600000001</v>
      </c>
      <c r="Y68" s="497">
        <f t="shared" si="1"/>
        <v>0</v>
      </c>
    </row>
    <row r="69" spans="1:25" x14ac:dyDescent="0.25">
      <c r="A69" s="36" t="s">
        <v>141</v>
      </c>
      <c r="B69" s="49" t="s">
        <v>142</v>
      </c>
      <c r="C69" s="50" t="s">
        <v>28</v>
      </c>
      <c r="D69" s="63">
        <v>1</v>
      </c>
      <c r="E69" s="40">
        <v>11909.969800000001</v>
      </c>
      <c r="F69" s="35">
        <f t="shared" si="21"/>
        <v>11909.969800000001</v>
      </c>
      <c r="G69" s="60">
        <v>4538.7030000000004</v>
      </c>
      <c r="H69" s="35">
        <f t="shared" si="22"/>
        <v>4538.7030000000004</v>
      </c>
      <c r="I69" s="35">
        <f t="shared" si="23"/>
        <v>16448.6728</v>
      </c>
      <c r="J69" s="444"/>
      <c r="K69" s="340"/>
      <c r="L69" s="328">
        <v>11909.969800000001</v>
      </c>
      <c r="M69" s="329">
        <f t="shared" si="24"/>
        <v>0</v>
      </c>
      <c r="N69" s="339">
        <v>4538.7030000000004</v>
      </c>
      <c r="O69" s="329">
        <f t="shared" si="25"/>
        <v>0</v>
      </c>
      <c r="P69" s="329">
        <f t="shared" si="26"/>
        <v>0</v>
      </c>
      <c r="Q69" s="476"/>
      <c r="R69" s="327">
        <f t="shared" si="2"/>
        <v>1</v>
      </c>
      <c r="S69" s="328">
        <v>11909.969800000001</v>
      </c>
      <c r="T69" s="329">
        <f t="shared" si="27"/>
        <v>11909.969800000001</v>
      </c>
      <c r="U69" s="339">
        <v>4538.7030000000004</v>
      </c>
      <c r="V69" s="329">
        <f t="shared" si="28"/>
        <v>4538.7030000000004</v>
      </c>
      <c r="W69" s="329">
        <f t="shared" si="29"/>
        <v>16448.6728</v>
      </c>
      <c r="X69" s="464">
        <f t="shared" si="0"/>
        <v>16448.6728</v>
      </c>
      <c r="Y69" s="497">
        <f t="shared" si="1"/>
        <v>0</v>
      </c>
    </row>
    <row r="70" spans="1:25" x14ac:dyDescent="0.25">
      <c r="A70" s="61" t="s">
        <v>143</v>
      </c>
      <c r="B70" s="49" t="s">
        <v>144</v>
      </c>
      <c r="C70" s="50" t="s">
        <v>28</v>
      </c>
      <c r="D70" s="63">
        <v>1</v>
      </c>
      <c r="E70" s="40">
        <v>11909.969800000001</v>
      </c>
      <c r="F70" s="35">
        <f t="shared" si="21"/>
        <v>11909.969800000001</v>
      </c>
      <c r="G70" s="60">
        <v>4538.7030000000004</v>
      </c>
      <c r="H70" s="35">
        <f t="shared" si="22"/>
        <v>4538.7030000000004</v>
      </c>
      <c r="I70" s="35">
        <f t="shared" si="23"/>
        <v>16448.6728</v>
      </c>
      <c r="J70" s="444"/>
      <c r="K70" s="340"/>
      <c r="L70" s="328">
        <v>11909.969800000001</v>
      </c>
      <c r="M70" s="329">
        <f t="shared" si="24"/>
        <v>0</v>
      </c>
      <c r="N70" s="339">
        <v>4538.7030000000004</v>
      </c>
      <c r="O70" s="329">
        <f t="shared" si="25"/>
        <v>0</v>
      </c>
      <c r="P70" s="329">
        <f t="shared" si="26"/>
        <v>0</v>
      </c>
      <c r="Q70" s="476"/>
      <c r="R70" s="327">
        <f t="shared" si="2"/>
        <v>1</v>
      </c>
      <c r="S70" s="328">
        <v>11909.969800000001</v>
      </c>
      <c r="T70" s="329">
        <f t="shared" si="27"/>
        <v>11909.969800000001</v>
      </c>
      <c r="U70" s="339">
        <v>4538.7030000000004</v>
      </c>
      <c r="V70" s="329">
        <f t="shared" si="28"/>
        <v>4538.7030000000004</v>
      </c>
      <c r="W70" s="329">
        <f t="shared" si="29"/>
        <v>16448.6728</v>
      </c>
      <c r="X70" s="464">
        <f t="shared" ref="X70:X133" si="30">I70-P70</f>
        <v>16448.6728</v>
      </c>
      <c r="Y70" s="497">
        <f t="shared" ref="Y70:Y133" si="31">W70-X70</f>
        <v>0</v>
      </c>
    </row>
    <row r="71" spans="1:25" x14ac:dyDescent="0.25">
      <c r="A71" s="36" t="s">
        <v>145</v>
      </c>
      <c r="B71" s="49" t="s">
        <v>146</v>
      </c>
      <c r="C71" s="50" t="s">
        <v>28</v>
      </c>
      <c r="D71" s="63">
        <v>1</v>
      </c>
      <c r="E71" s="40">
        <v>17246.582300000002</v>
      </c>
      <c r="F71" s="35">
        <f t="shared" si="21"/>
        <v>17246.582300000002</v>
      </c>
      <c r="G71" s="60">
        <v>8094.6710000000003</v>
      </c>
      <c r="H71" s="35">
        <f t="shared" si="22"/>
        <v>8094.6710000000003</v>
      </c>
      <c r="I71" s="35">
        <f t="shared" si="23"/>
        <v>25341.253300000004</v>
      </c>
      <c r="J71" s="444"/>
      <c r="K71" s="340"/>
      <c r="L71" s="328">
        <v>17246.582300000002</v>
      </c>
      <c r="M71" s="329">
        <f t="shared" si="24"/>
        <v>0</v>
      </c>
      <c r="N71" s="339">
        <v>8094.6710000000003</v>
      </c>
      <c r="O71" s="329">
        <f t="shared" si="25"/>
        <v>0</v>
      </c>
      <c r="P71" s="329">
        <f t="shared" si="26"/>
        <v>0</v>
      </c>
      <c r="Q71" s="476"/>
      <c r="R71" s="327">
        <f t="shared" si="2"/>
        <v>1</v>
      </c>
      <c r="S71" s="328">
        <v>17246.582300000002</v>
      </c>
      <c r="T71" s="329">
        <f t="shared" si="27"/>
        <v>17246.582300000002</v>
      </c>
      <c r="U71" s="339">
        <v>8094.6710000000003</v>
      </c>
      <c r="V71" s="329">
        <f t="shared" si="28"/>
        <v>8094.6710000000003</v>
      </c>
      <c r="W71" s="329">
        <f t="shared" si="29"/>
        <v>25341.253300000004</v>
      </c>
      <c r="X71" s="464">
        <f t="shared" si="30"/>
        <v>25341.253300000004</v>
      </c>
      <c r="Y71" s="497">
        <f t="shared" si="31"/>
        <v>0</v>
      </c>
    </row>
    <row r="72" spans="1:25" x14ac:dyDescent="0.25">
      <c r="A72" s="61" t="s">
        <v>147</v>
      </c>
      <c r="B72" s="49" t="s">
        <v>148</v>
      </c>
      <c r="C72" s="50" t="s">
        <v>28</v>
      </c>
      <c r="D72" s="63">
        <v>1</v>
      </c>
      <c r="E72" s="40">
        <v>17246.582300000002</v>
      </c>
      <c r="F72" s="35">
        <f t="shared" si="21"/>
        <v>17246.582300000002</v>
      </c>
      <c r="G72" s="60">
        <v>8094.6710000000003</v>
      </c>
      <c r="H72" s="35">
        <f t="shared" si="22"/>
        <v>8094.6710000000003</v>
      </c>
      <c r="I72" s="35">
        <f t="shared" si="23"/>
        <v>25341.253300000004</v>
      </c>
      <c r="J72" s="444"/>
      <c r="K72" s="340"/>
      <c r="L72" s="328">
        <v>17246.582300000002</v>
      </c>
      <c r="M72" s="329">
        <f t="shared" si="24"/>
        <v>0</v>
      </c>
      <c r="N72" s="339">
        <v>8094.6710000000003</v>
      </c>
      <c r="O72" s="329">
        <f t="shared" si="25"/>
        <v>0</v>
      </c>
      <c r="P72" s="329">
        <f t="shared" si="26"/>
        <v>0</v>
      </c>
      <c r="Q72" s="476"/>
      <c r="R72" s="327">
        <f t="shared" ref="R72:R135" si="32">D72-K72</f>
        <v>1</v>
      </c>
      <c r="S72" s="328">
        <v>17246.582300000002</v>
      </c>
      <c r="T72" s="329">
        <f t="shared" si="27"/>
        <v>17246.582300000002</v>
      </c>
      <c r="U72" s="339">
        <v>8094.6710000000003</v>
      </c>
      <c r="V72" s="329">
        <f t="shared" si="28"/>
        <v>8094.6710000000003</v>
      </c>
      <c r="W72" s="329">
        <f t="shared" si="29"/>
        <v>25341.253300000004</v>
      </c>
      <c r="X72" s="464">
        <f t="shared" si="30"/>
        <v>25341.253300000004</v>
      </c>
      <c r="Y72" s="497">
        <f t="shared" si="31"/>
        <v>0</v>
      </c>
    </row>
    <row r="73" spans="1:25" x14ac:dyDescent="0.25">
      <c r="A73" s="36" t="s">
        <v>149</v>
      </c>
      <c r="B73" s="49" t="s">
        <v>150</v>
      </c>
      <c r="C73" s="50" t="s">
        <v>28</v>
      </c>
      <c r="D73" s="63">
        <v>1</v>
      </c>
      <c r="E73" s="40">
        <v>17246.582300000002</v>
      </c>
      <c r="F73" s="35">
        <f t="shared" si="21"/>
        <v>17246.582300000002</v>
      </c>
      <c r="G73" s="60">
        <v>8094.6710000000003</v>
      </c>
      <c r="H73" s="35">
        <f t="shared" si="22"/>
        <v>8094.6710000000003</v>
      </c>
      <c r="I73" s="35">
        <f t="shared" si="23"/>
        <v>25341.253300000004</v>
      </c>
      <c r="J73" s="444"/>
      <c r="K73" s="340"/>
      <c r="L73" s="328">
        <v>17246.582300000002</v>
      </c>
      <c r="M73" s="329">
        <f t="shared" si="24"/>
        <v>0</v>
      </c>
      <c r="N73" s="339">
        <v>8094.6710000000003</v>
      </c>
      <c r="O73" s="329">
        <f t="shared" si="25"/>
        <v>0</v>
      </c>
      <c r="P73" s="329">
        <f t="shared" si="26"/>
        <v>0</v>
      </c>
      <c r="Q73" s="476"/>
      <c r="R73" s="327">
        <f t="shared" si="32"/>
        <v>1</v>
      </c>
      <c r="S73" s="328">
        <v>17246.582300000002</v>
      </c>
      <c r="T73" s="329">
        <f t="shared" si="27"/>
        <v>17246.582300000002</v>
      </c>
      <c r="U73" s="339">
        <v>8094.6710000000003</v>
      </c>
      <c r="V73" s="329">
        <f t="shared" si="28"/>
        <v>8094.6710000000003</v>
      </c>
      <c r="W73" s="329">
        <f t="shared" si="29"/>
        <v>25341.253300000004</v>
      </c>
      <c r="X73" s="464">
        <f t="shared" si="30"/>
        <v>25341.253300000004</v>
      </c>
      <c r="Y73" s="497">
        <f t="shared" si="31"/>
        <v>0</v>
      </c>
    </row>
    <row r="74" spans="1:25" x14ac:dyDescent="0.25">
      <c r="A74" s="61" t="s">
        <v>151</v>
      </c>
      <c r="B74" s="49" t="s">
        <v>152</v>
      </c>
      <c r="C74" s="50" t="s">
        <v>28</v>
      </c>
      <c r="D74" s="63">
        <v>1</v>
      </c>
      <c r="E74" s="40">
        <v>11909.969800000001</v>
      </c>
      <c r="F74" s="35">
        <f t="shared" si="21"/>
        <v>11909.969800000001</v>
      </c>
      <c r="G74" s="60">
        <v>4538.7030000000004</v>
      </c>
      <c r="H74" s="35">
        <f t="shared" si="22"/>
        <v>4538.7030000000004</v>
      </c>
      <c r="I74" s="35">
        <f t="shared" si="23"/>
        <v>16448.6728</v>
      </c>
      <c r="J74" s="444"/>
      <c r="K74" s="340"/>
      <c r="L74" s="328">
        <v>11909.969800000001</v>
      </c>
      <c r="M74" s="329">
        <f t="shared" si="24"/>
        <v>0</v>
      </c>
      <c r="N74" s="339">
        <v>4538.7030000000004</v>
      </c>
      <c r="O74" s="329">
        <f t="shared" si="25"/>
        <v>0</v>
      </c>
      <c r="P74" s="329">
        <f t="shared" si="26"/>
        <v>0</v>
      </c>
      <c r="Q74" s="476"/>
      <c r="R74" s="327">
        <f t="shared" si="32"/>
        <v>1</v>
      </c>
      <c r="S74" s="328">
        <v>11909.969800000001</v>
      </c>
      <c r="T74" s="329">
        <f t="shared" si="27"/>
        <v>11909.969800000001</v>
      </c>
      <c r="U74" s="339">
        <v>4538.7030000000004</v>
      </c>
      <c r="V74" s="329">
        <f t="shared" si="28"/>
        <v>4538.7030000000004</v>
      </c>
      <c r="W74" s="329">
        <f t="shared" si="29"/>
        <v>16448.6728</v>
      </c>
      <c r="X74" s="464">
        <f t="shared" si="30"/>
        <v>16448.6728</v>
      </c>
      <c r="Y74" s="497">
        <f t="shared" si="31"/>
        <v>0</v>
      </c>
    </row>
    <row r="75" spans="1:25" x14ac:dyDescent="0.25">
      <c r="A75" s="36" t="s">
        <v>153</v>
      </c>
      <c r="B75" s="49" t="s">
        <v>154</v>
      </c>
      <c r="C75" s="50" t="s">
        <v>28</v>
      </c>
      <c r="D75" s="63">
        <v>1</v>
      </c>
      <c r="E75" s="40">
        <v>11909.969800000001</v>
      </c>
      <c r="F75" s="35">
        <f t="shared" si="21"/>
        <v>11909.969800000001</v>
      </c>
      <c r="G75" s="60">
        <v>4538.7030000000004</v>
      </c>
      <c r="H75" s="35">
        <f t="shared" si="22"/>
        <v>4538.7030000000004</v>
      </c>
      <c r="I75" s="35">
        <f t="shared" si="23"/>
        <v>16448.6728</v>
      </c>
      <c r="J75" s="444"/>
      <c r="K75" s="340"/>
      <c r="L75" s="328">
        <v>11909.969800000001</v>
      </c>
      <c r="M75" s="329">
        <f t="shared" si="24"/>
        <v>0</v>
      </c>
      <c r="N75" s="339">
        <v>4538.7030000000004</v>
      </c>
      <c r="O75" s="329">
        <f t="shared" si="25"/>
        <v>0</v>
      </c>
      <c r="P75" s="329">
        <f t="shared" si="26"/>
        <v>0</v>
      </c>
      <c r="Q75" s="476"/>
      <c r="R75" s="327">
        <f t="shared" si="32"/>
        <v>1</v>
      </c>
      <c r="S75" s="328">
        <v>11909.969800000001</v>
      </c>
      <c r="T75" s="329">
        <f t="shared" si="27"/>
        <v>11909.969800000001</v>
      </c>
      <c r="U75" s="339">
        <v>4538.7030000000004</v>
      </c>
      <c r="V75" s="329">
        <f t="shared" si="28"/>
        <v>4538.7030000000004</v>
      </c>
      <c r="W75" s="329">
        <f t="shared" si="29"/>
        <v>16448.6728</v>
      </c>
      <c r="X75" s="464">
        <f t="shared" si="30"/>
        <v>16448.6728</v>
      </c>
      <c r="Y75" s="497">
        <f t="shared" si="31"/>
        <v>0</v>
      </c>
    </row>
    <row r="76" spans="1:25" x14ac:dyDescent="0.25">
      <c r="A76" s="61" t="s">
        <v>155</v>
      </c>
      <c r="B76" s="49" t="s">
        <v>156</v>
      </c>
      <c r="C76" s="50" t="s">
        <v>28</v>
      </c>
      <c r="D76" s="63">
        <v>2</v>
      </c>
      <c r="E76" s="40">
        <v>11909.969800000001</v>
      </c>
      <c r="F76" s="35">
        <f t="shared" si="21"/>
        <v>23819.939600000002</v>
      </c>
      <c r="G76" s="60">
        <v>4538.7030000000004</v>
      </c>
      <c r="H76" s="35">
        <f t="shared" si="22"/>
        <v>9077.4060000000009</v>
      </c>
      <c r="I76" s="35">
        <f t="shared" si="23"/>
        <v>32897.345600000001</v>
      </c>
      <c r="J76" s="444"/>
      <c r="K76" s="340"/>
      <c r="L76" s="328">
        <v>11909.969800000001</v>
      </c>
      <c r="M76" s="329">
        <f t="shared" si="24"/>
        <v>0</v>
      </c>
      <c r="N76" s="339">
        <v>4538.7030000000004</v>
      </c>
      <c r="O76" s="329">
        <f t="shared" si="25"/>
        <v>0</v>
      </c>
      <c r="P76" s="329">
        <f t="shared" si="26"/>
        <v>0</v>
      </c>
      <c r="Q76" s="476"/>
      <c r="R76" s="327">
        <f t="shared" si="32"/>
        <v>2</v>
      </c>
      <c r="S76" s="328">
        <v>11909.969800000001</v>
      </c>
      <c r="T76" s="329">
        <f t="shared" si="27"/>
        <v>23819.939600000002</v>
      </c>
      <c r="U76" s="339">
        <v>4538.7030000000004</v>
      </c>
      <c r="V76" s="329">
        <f t="shared" si="28"/>
        <v>9077.4060000000009</v>
      </c>
      <c r="W76" s="329">
        <f t="shared" si="29"/>
        <v>32897.345600000001</v>
      </c>
      <c r="X76" s="464">
        <f t="shared" si="30"/>
        <v>32897.345600000001</v>
      </c>
      <c r="Y76" s="497">
        <f t="shared" si="31"/>
        <v>0</v>
      </c>
    </row>
    <row r="77" spans="1:25" x14ac:dyDescent="0.25">
      <c r="A77" s="36" t="s">
        <v>157</v>
      </c>
      <c r="B77" s="49" t="s">
        <v>158</v>
      </c>
      <c r="C77" s="50" t="s">
        <v>28</v>
      </c>
      <c r="D77" s="63">
        <v>15</v>
      </c>
      <c r="E77" s="40">
        <v>7161.3377</v>
      </c>
      <c r="F77" s="35">
        <f t="shared" si="21"/>
        <v>107420.0655</v>
      </c>
      <c r="G77" s="60">
        <v>6075.3289999999997</v>
      </c>
      <c r="H77" s="35">
        <f t="shared" si="22"/>
        <v>91129.934999999998</v>
      </c>
      <c r="I77" s="35">
        <f t="shared" si="23"/>
        <v>198550.00049999999</v>
      </c>
      <c r="J77" s="444"/>
      <c r="K77" s="340"/>
      <c r="L77" s="328">
        <v>7161.3377</v>
      </c>
      <c r="M77" s="329">
        <f t="shared" si="24"/>
        <v>0</v>
      </c>
      <c r="N77" s="339">
        <v>6075.3289999999997</v>
      </c>
      <c r="O77" s="329">
        <f t="shared" si="25"/>
        <v>0</v>
      </c>
      <c r="P77" s="329">
        <f t="shared" si="26"/>
        <v>0</v>
      </c>
      <c r="Q77" s="476"/>
      <c r="R77" s="327">
        <f t="shared" si="32"/>
        <v>15</v>
      </c>
      <c r="S77" s="328">
        <v>7161.3377</v>
      </c>
      <c r="T77" s="329">
        <f t="shared" si="27"/>
        <v>107420.0655</v>
      </c>
      <c r="U77" s="339">
        <v>6075.3289999999997</v>
      </c>
      <c r="V77" s="329">
        <f t="shared" si="28"/>
        <v>91129.934999999998</v>
      </c>
      <c r="W77" s="329">
        <f t="shared" si="29"/>
        <v>198550.00049999999</v>
      </c>
      <c r="X77" s="464">
        <f t="shared" si="30"/>
        <v>198550.00049999999</v>
      </c>
      <c r="Y77" s="497">
        <f t="shared" si="31"/>
        <v>0</v>
      </c>
    </row>
    <row r="78" spans="1:25" x14ac:dyDescent="0.25">
      <c r="A78" s="61" t="s">
        <v>159</v>
      </c>
      <c r="B78" s="49" t="s">
        <v>160</v>
      </c>
      <c r="C78" s="50" t="s">
        <v>19</v>
      </c>
      <c r="D78" s="63">
        <v>8</v>
      </c>
      <c r="E78" s="40">
        <v>5012.9377000000004</v>
      </c>
      <c r="F78" s="35">
        <f t="shared" si="21"/>
        <v>40103.501600000003</v>
      </c>
      <c r="G78" s="60">
        <v>4325.7110000000002</v>
      </c>
      <c r="H78" s="35">
        <f t="shared" si="22"/>
        <v>34605.688000000002</v>
      </c>
      <c r="I78" s="35">
        <f t="shared" si="23"/>
        <v>74709.189600000012</v>
      </c>
      <c r="J78" s="444"/>
      <c r="K78" s="340"/>
      <c r="L78" s="328">
        <v>5012.9377000000004</v>
      </c>
      <c r="M78" s="329">
        <f t="shared" si="24"/>
        <v>0</v>
      </c>
      <c r="N78" s="339">
        <v>4325.7110000000002</v>
      </c>
      <c r="O78" s="329">
        <f t="shared" si="25"/>
        <v>0</v>
      </c>
      <c r="P78" s="329">
        <f t="shared" si="26"/>
        <v>0</v>
      </c>
      <c r="Q78" s="476"/>
      <c r="R78" s="327">
        <f t="shared" si="32"/>
        <v>8</v>
      </c>
      <c r="S78" s="328">
        <v>5012.9377000000004</v>
      </c>
      <c r="T78" s="329">
        <f t="shared" si="27"/>
        <v>40103.501600000003</v>
      </c>
      <c r="U78" s="339">
        <v>4325.7110000000002</v>
      </c>
      <c r="V78" s="329">
        <f t="shared" si="28"/>
        <v>34605.688000000002</v>
      </c>
      <c r="W78" s="329">
        <f t="shared" si="29"/>
        <v>74709.189600000012</v>
      </c>
      <c r="X78" s="464">
        <f t="shared" si="30"/>
        <v>74709.189600000012</v>
      </c>
      <c r="Y78" s="497">
        <f t="shared" si="31"/>
        <v>0</v>
      </c>
    </row>
    <row r="79" spans="1:25" ht="28.5" x14ac:dyDescent="0.25">
      <c r="A79" s="36" t="s">
        <v>161</v>
      </c>
      <c r="B79" s="49" t="s">
        <v>162</v>
      </c>
      <c r="C79" s="50" t="s">
        <v>93</v>
      </c>
      <c r="D79" s="63">
        <v>70</v>
      </c>
      <c r="E79" s="40">
        <v>2532.6623</v>
      </c>
      <c r="F79" s="35">
        <f t="shared" si="21"/>
        <v>177286.361</v>
      </c>
      <c r="G79" s="60">
        <v>3432</v>
      </c>
      <c r="H79" s="35">
        <f t="shared" si="22"/>
        <v>240240</v>
      </c>
      <c r="I79" s="35">
        <f t="shared" si="23"/>
        <v>417526.36100000003</v>
      </c>
      <c r="J79" s="444"/>
      <c r="K79" s="340"/>
      <c r="L79" s="328">
        <v>2532.6623</v>
      </c>
      <c r="M79" s="329">
        <f t="shared" si="24"/>
        <v>0</v>
      </c>
      <c r="N79" s="339">
        <v>3432</v>
      </c>
      <c r="O79" s="329">
        <f t="shared" si="25"/>
        <v>0</v>
      </c>
      <c r="P79" s="329">
        <f t="shared" si="26"/>
        <v>0</v>
      </c>
      <c r="Q79" s="476"/>
      <c r="R79" s="327">
        <f t="shared" si="32"/>
        <v>70</v>
      </c>
      <c r="S79" s="328">
        <v>2532.6623</v>
      </c>
      <c r="T79" s="329">
        <f t="shared" si="27"/>
        <v>177286.361</v>
      </c>
      <c r="U79" s="339">
        <v>3432</v>
      </c>
      <c r="V79" s="329">
        <f t="shared" si="28"/>
        <v>240240</v>
      </c>
      <c r="W79" s="329">
        <f t="shared" si="29"/>
        <v>417526.36100000003</v>
      </c>
      <c r="X79" s="464">
        <f t="shared" si="30"/>
        <v>417526.36100000003</v>
      </c>
      <c r="Y79" s="497">
        <f t="shared" si="31"/>
        <v>0</v>
      </c>
    </row>
    <row r="80" spans="1:25" ht="28.5" x14ac:dyDescent="0.25">
      <c r="A80" s="61" t="s">
        <v>163</v>
      </c>
      <c r="B80" s="49" t="s">
        <v>164</v>
      </c>
      <c r="C80" s="50" t="s">
        <v>43</v>
      </c>
      <c r="D80" s="63">
        <v>1.85</v>
      </c>
      <c r="E80" s="40">
        <v>6095.8622999999998</v>
      </c>
      <c r="F80" s="35">
        <f t="shared" si="21"/>
        <v>11277.345255</v>
      </c>
      <c r="G80" s="60">
        <v>13676</v>
      </c>
      <c r="H80" s="35">
        <f t="shared" si="22"/>
        <v>25300.600000000002</v>
      </c>
      <c r="I80" s="35">
        <f t="shared" si="23"/>
        <v>36577.945254999999</v>
      </c>
      <c r="J80" s="444"/>
      <c r="K80" s="340"/>
      <c r="L80" s="328">
        <v>6095.8622999999998</v>
      </c>
      <c r="M80" s="329">
        <f t="shared" si="24"/>
        <v>0</v>
      </c>
      <c r="N80" s="339">
        <v>13676</v>
      </c>
      <c r="O80" s="329">
        <f t="shared" si="25"/>
        <v>0</v>
      </c>
      <c r="P80" s="329">
        <f t="shared" si="26"/>
        <v>0</v>
      </c>
      <c r="Q80" s="476"/>
      <c r="R80" s="327">
        <f t="shared" si="32"/>
        <v>1.85</v>
      </c>
      <c r="S80" s="328">
        <v>6095.8622999999998</v>
      </c>
      <c r="T80" s="329">
        <f t="shared" si="27"/>
        <v>11277.345255</v>
      </c>
      <c r="U80" s="339">
        <v>13676</v>
      </c>
      <c r="V80" s="329">
        <f t="shared" si="28"/>
        <v>25300.600000000002</v>
      </c>
      <c r="W80" s="329">
        <f t="shared" si="29"/>
        <v>36577.945254999999</v>
      </c>
      <c r="X80" s="464">
        <f t="shared" si="30"/>
        <v>36577.945254999999</v>
      </c>
      <c r="Y80" s="497">
        <f t="shared" si="31"/>
        <v>0</v>
      </c>
    </row>
    <row r="81" spans="1:25" ht="28.5" x14ac:dyDescent="0.25">
      <c r="A81" s="61" t="s">
        <v>165</v>
      </c>
      <c r="B81" s="49" t="s">
        <v>166</v>
      </c>
      <c r="C81" s="50" t="s">
        <v>167</v>
      </c>
      <c r="D81" s="64">
        <v>0.93</v>
      </c>
      <c r="E81" s="40">
        <v>453.91500000000002</v>
      </c>
      <c r="F81" s="35">
        <f t="shared" si="21"/>
        <v>422.14095000000003</v>
      </c>
      <c r="G81" s="60">
        <v>2399.3969999999999</v>
      </c>
      <c r="H81" s="35">
        <f t="shared" si="22"/>
        <v>2231.43921</v>
      </c>
      <c r="I81" s="35">
        <f t="shared" si="23"/>
        <v>2653.58016</v>
      </c>
      <c r="J81" s="441"/>
      <c r="K81" s="341"/>
      <c r="L81" s="328">
        <v>453.91500000000002</v>
      </c>
      <c r="M81" s="329">
        <f t="shared" si="24"/>
        <v>0</v>
      </c>
      <c r="N81" s="339">
        <v>2399.3969999999999</v>
      </c>
      <c r="O81" s="329">
        <f t="shared" si="25"/>
        <v>0</v>
      </c>
      <c r="P81" s="329">
        <f t="shared" si="26"/>
        <v>0</v>
      </c>
      <c r="Q81" s="473"/>
      <c r="R81" s="327">
        <f t="shared" si="32"/>
        <v>0.93</v>
      </c>
      <c r="S81" s="328">
        <v>453.91500000000002</v>
      </c>
      <c r="T81" s="329">
        <f t="shared" si="27"/>
        <v>422.14095000000003</v>
      </c>
      <c r="U81" s="339">
        <v>2399.3969999999999</v>
      </c>
      <c r="V81" s="329">
        <f t="shared" si="28"/>
        <v>2231.43921</v>
      </c>
      <c r="W81" s="329">
        <f t="shared" si="29"/>
        <v>2653.58016</v>
      </c>
      <c r="X81" s="464">
        <f t="shared" si="30"/>
        <v>2653.58016</v>
      </c>
      <c r="Y81" s="497">
        <f t="shared" si="31"/>
        <v>0</v>
      </c>
    </row>
    <row r="82" spans="1:25" x14ac:dyDescent="0.25">
      <c r="A82" s="36" t="s">
        <v>168</v>
      </c>
      <c r="B82" s="49" t="s">
        <v>169</v>
      </c>
      <c r="C82" s="50" t="s">
        <v>170</v>
      </c>
      <c r="D82" s="64">
        <v>4</v>
      </c>
      <c r="E82" s="40">
        <v>32173.600000000002</v>
      </c>
      <c r="F82" s="35">
        <f t="shared" si="21"/>
        <v>128694.40000000001</v>
      </c>
      <c r="G82" s="60">
        <v>8814</v>
      </c>
      <c r="H82" s="35">
        <f t="shared" si="22"/>
        <v>35256</v>
      </c>
      <c r="I82" s="35">
        <f t="shared" si="23"/>
        <v>163950.40000000002</v>
      </c>
      <c r="J82" s="441"/>
      <c r="K82" s="341"/>
      <c r="L82" s="328">
        <v>32173.600000000002</v>
      </c>
      <c r="M82" s="329">
        <f t="shared" si="24"/>
        <v>0</v>
      </c>
      <c r="N82" s="339">
        <v>8814</v>
      </c>
      <c r="O82" s="329">
        <f t="shared" si="25"/>
        <v>0</v>
      </c>
      <c r="P82" s="329">
        <f t="shared" si="26"/>
        <v>0</v>
      </c>
      <c r="Q82" s="473"/>
      <c r="R82" s="327">
        <f t="shared" si="32"/>
        <v>4</v>
      </c>
      <c r="S82" s="328">
        <v>32173.600000000002</v>
      </c>
      <c r="T82" s="329">
        <f t="shared" si="27"/>
        <v>128694.40000000001</v>
      </c>
      <c r="U82" s="339">
        <v>8814</v>
      </c>
      <c r="V82" s="329">
        <f t="shared" si="28"/>
        <v>35256</v>
      </c>
      <c r="W82" s="329">
        <f t="shared" si="29"/>
        <v>163950.40000000002</v>
      </c>
      <c r="X82" s="464">
        <f t="shared" si="30"/>
        <v>163950.40000000002</v>
      </c>
      <c r="Y82" s="497">
        <f t="shared" si="31"/>
        <v>0</v>
      </c>
    </row>
    <row r="83" spans="1:25" x14ac:dyDescent="0.25">
      <c r="A83" s="65" t="s">
        <v>171</v>
      </c>
      <c r="B83" s="66" t="s">
        <v>172</v>
      </c>
      <c r="C83" s="67" t="s">
        <v>93</v>
      </c>
      <c r="D83" s="68">
        <v>5</v>
      </c>
      <c r="E83" s="69">
        <v>599.98</v>
      </c>
      <c r="F83" s="70">
        <f t="shared" si="21"/>
        <v>2999.9</v>
      </c>
      <c r="G83" s="60">
        <v>1346.28</v>
      </c>
      <c r="H83" s="35">
        <f t="shared" si="22"/>
        <v>6731.4</v>
      </c>
      <c r="I83" s="35">
        <f t="shared" si="23"/>
        <v>9731.2999999999993</v>
      </c>
      <c r="J83" s="445"/>
      <c r="K83" s="342"/>
      <c r="L83" s="343">
        <v>599.98</v>
      </c>
      <c r="M83" s="344">
        <f t="shared" si="24"/>
        <v>0</v>
      </c>
      <c r="N83" s="339">
        <v>1346.28</v>
      </c>
      <c r="O83" s="329">
        <f t="shared" si="25"/>
        <v>0</v>
      </c>
      <c r="P83" s="329">
        <f t="shared" si="26"/>
        <v>0</v>
      </c>
      <c r="Q83" s="477"/>
      <c r="R83" s="327">
        <f t="shared" si="32"/>
        <v>5</v>
      </c>
      <c r="S83" s="343">
        <v>599.98</v>
      </c>
      <c r="T83" s="344">
        <f t="shared" si="27"/>
        <v>2999.9</v>
      </c>
      <c r="U83" s="339">
        <v>1346.28</v>
      </c>
      <c r="V83" s="329">
        <f t="shared" si="28"/>
        <v>6731.4</v>
      </c>
      <c r="W83" s="329">
        <f t="shared" si="29"/>
        <v>9731.2999999999993</v>
      </c>
      <c r="X83" s="464">
        <f t="shared" si="30"/>
        <v>9731.2999999999993</v>
      </c>
      <c r="Y83" s="497">
        <f t="shared" si="31"/>
        <v>0</v>
      </c>
    </row>
    <row r="84" spans="1:25" x14ac:dyDescent="0.25">
      <c r="A84" s="36" t="s">
        <v>173</v>
      </c>
      <c r="B84" s="71" t="s">
        <v>174</v>
      </c>
      <c r="C84" s="72" t="s">
        <v>170</v>
      </c>
      <c r="D84" s="64">
        <v>45</v>
      </c>
      <c r="E84" s="73">
        <v>450</v>
      </c>
      <c r="F84" s="70">
        <f t="shared" si="21"/>
        <v>20250</v>
      </c>
      <c r="G84" s="60">
        <v>500</v>
      </c>
      <c r="H84" s="35">
        <f t="shared" si="22"/>
        <v>22500</v>
      </c>
      <c r="I84" s="35">
        <f t="shared" si="23"/>
        <v>42750</v>
      </c>
      <c r="J84" s="441"/>
      <c r="K84" s="341"/>
      <c r="L84" s="345">
        <v>450</v>
      </c>
      <c r="M84" s="344">
        <f t="shared" si="24"/>
        <v>0</v>
      </c>
      <c r="N84" s="339">
        <v>500</v>
      </c>
      <c r="O84" s="329">
        <f t="shared" si="25"/>
        <v>0</v>
      </c>
      <c r="P84" s="329">
        <f t="shared" si="26"/>
        <v>0</v>
      </c>
      <c r="Q84" s="473"/>
      <c r="R84" s="327">
        <f t="shared" si="32"/>
        <v>45</v>
      </c>
      <c r="S84" s="345">
        <v>450</v>
      </c>
      <c r="T84" s="344">
        <f t="shared" si="27"/>
        <v>20250</v>
      </c>
      <c r="U84" s="339">
        <v>500</v>
      </c>
      <c r="V84" s="329">
        <f t="shared" si="28"/>
        <v>22500</v>
      </c>
      <c r="W84" s="329">
        <f t="shared" si="29"/>
        <v>42750</v>
      </c>
      <c r="X84" s="464">
        <f t="shared" si="30"/>
        <v>42750</v>
      </c>
      <c r="Y84" s="497">
        <f t="shared" si="31"/>
        <v>0</v>
      </c>
    </row>
    <row r="85" spans="1:25" x14ac:dyDescent="0.25">
      <c r="A85" s="300" t="s">
        <v>175</v>
      </c>
      <c r="B85" s="301" t="s">
        <v>176</v>
      </c>
      <c r="C85" s="302" t="s">
        <v>19</v>
      </c>
      <c r="D85" s="303">
        <v>378</v>
      </c>
      <c r="E85" s="304">
        <v>240</v>
      </c>
      <c r="F85" s="305">
        <f t="shared" si="21"/>
        <v>90720</v>
      </c>
      <c r="G85" s="306">
        <v>0</v>
      </c>
      <c r="H85" s="305">
        <f t="shared" si="22"/>
        <v>0</v>
      </c>
      <c r="I85" s="305">
        <f t="shared" si="23"/>
        <v>90720</v>
      </c>
      <c r="J85" s="446"/>
      <c r="K85" s="346"/>
      <c r="L85" s="347">
        <v>240</v>
      </c>
      <c r="M85" s="348">
        <f t="shared" si="24"/>
        <v>0</v>
      </c>
      <c r="N85" s="349">
        <v>0</v>
      </c>
      <c r="O85" s="348">
        <f t="shared" si="25"/>
        <v>0</v>
      </c>
      <c r="P85" s="348">
        <f t="shared" si="26"/>
        <v>0</v>
      </c>
      <c r="Q85" s="478"/>
      <c r="R85" s="327">
        <f t="shared" si="32"/>
        <v>378</v>
      </c>
      <c r="S85" s="347">
        <v>240</v>
      </c>
      <c r="T85" s="348">
        <f t="shared" si="27"/>
        <v>90720</v>
      </c>
      <c r="U85" s="349">
        <v>0</v>
      </c>
      <c r="V85" s="348">
        <f t="shared" si="28"/>
        <v>0</v>
      </c>
      <c r="W85" s="348">
        <f t="shared" si="29"/>
        <v>90720</v>
      </c>
      <c r="X85" s="464">
        <f t="shared" si="30"/>
        <v>90720</v>
      </c>
      <c r="Y85" s="497">
        <f t="shared" si="31"/>
        <v>0</v>
      </c>
    </row>
    <row r="86" spans="1:25" x14ac:dyDescent="0.25">
      <c r="A86" s="74" t="s">
        <v>177</v>
      </c>
      <c r="B86" s="75" t="s">
        <v>178</v>
      </c>
      <c r="C86" s="76"/>
      <c r="D86" s="77"/>
      <c r="E86" s="81"/>
      <c r="F86" s="79">
        <f>SUM(F87:F98)</f>
        <v>8797746.2899999991</v>
      </c>
      <c r="G86" s="80"/>
      <c r="H86" s="79">
        <f>SUM(H87:H98)</f>
        <v>19081967.899999999</v>
      </c>
      <c r="I86" s="79">
        <f>SUM(I87:I98)</f>
        <v>27879714.189999998</v>
      </c>
      <c r="J86" s="447"/>
      <c r="K86" s="350"/>
      <c r="L86" s="351"/>
      <c r="M86" s="352">
        <f>SUM(M87:M98)</f>
        <v>8695584.8300000001</v>
      </c>
      <c r="N86" s="353"/>
      <c r="O86" s="352">
        <f>SUM(O87:O98)</f>
        <v>18836937.899999999</v>
      </c>
      <c r="P86" s="352">
        <f>SUM(P87:P98)</f>
        <v>27532522.729999997</v>
      </c>
      <c r="Q86" s="479"/>
      <c r="R86" s="327">
        <f t="shared" si="32"/>
        <v>0</v>
      </c>
      <c r="S86" s="351"/>
      <c r="T86" s="352">
        <f>SUM(T87:T98)</f>
        <v>102161.45999999999</v>
      </c>
      <c r="U86" s="353"/>
      <c r="V86" s="352">
        <f>SUM(V87:V98)</f>
        <v>245029.99999999997</v>
      </c>
      <c r="W86" s="352">
        <f>SUM(W87:W98)</f>
        <v>347191.45999999996</v>
      </c>
      <c r="X86" s="464">
        <f t="shared" si="30"/>
        <v>347191.46000000089</v>
      </c>
      <c r="Y86" s="497">
        <f t="shared" si="31"/>
        <v>-9.3132257461547852E-10</v>
      </c>
    </row>
    <row r="87" spans="1:25" x14ac:dyDescent="0.25">
      <c r="A87" s="82" t="s">
        <v>179</v>
      </c>
      <c r="B87" s="83" t="s">
        <v>180</v>
      </c>
      <c r="C87" s="84"/>
      <c r="D87" s="85"/>
      <c r="E87" s="86"/>
      <c r="F87" s="87"/>
      <c r="G87" s="86"/>
      <c r="H87" s="87"/>
      <c r="I87" s="86"/>
      <c r="J87" s="448"/>
      <c r="K87" s="354"/>
      <c r="L87" s="355"/>
      <c r="M87" s="356"/>
      <c r="N87" s="355"/>
      <c r="O87" s="356"/>
      <c r="P87" s="355"/>
      <c r="Q87" s="480"/>
      <c r="R87" s="327">
        <f t="shared" si="32"/>
        <v>0</v>
      </c>
      <c r="S87" s="355"/>
      <c r="T87" s="356"/>
      <c r="U87" s="355"/>
      <c r="V87" s="356"/>
      <c r="W87" s="355"/>
      <c r="X87" s="464">
        <f t="shared" si="30"/>
        <v>0</v>
      </c>
      <c r="Y87" s="497">
        <f t="shared" si="31"/>
        <v>0</v>
      </c>
    </row>
    <row r="88" spans="1:25" x14ac:dyDescent="0.25">
      <c r="A88" s="88" t="s">
        <v>181</v>
      </c>
      <c r="B88" s="89" t="s">
        <v>182</v>
      </c>
      <c r="C88" s="90" t="s">
        <v>183</v>
      </c>
      <c r="D88" s="91">
        <v>10.5</v>
      </c>
      <c r="E88" s="93">
        <v>95478</v>
      </c>
      <c r="F88" s="94">
        <f>D88*E88</f>
        <v>1002519</v>
      </c>
      <c r="G88" s="40">
        <v>229000</v>
      </c>
      <c r="H88" s="94">
        <f>D88*G88</f>
        <v>2404500</v>
      </c>
      <c r="I88" s="94">
        <f>E88*D88+G88*D88</f>
        <v>3407019</v>
      </c>
      <c r="J88" s="441"/>
      <c r="K88" s="357">
        <v>10.5</v>
      </c>
      <c r="L88" s="358">
        <v>95478</v>
      </c>
      <c r="M88" s="359">
        <f>K88*L88</f>
        <v>1002519</v>
      </c>
      <c r="N88" s="328">
        <v>229000</v>
      </c>
      <c r="O88" s="359">
        <f>K88*N88</f>
        <v>2404500</v>
      </c>
      <c r="P88" s="359">
        <f>L88*K88+N88*K88</f>
        <v>3407019</v>
      </c>
      <c r="Q88" s="473"/>
      <c r="R88" s="327">
        <f t="shared" si="32"/>
        <v>0</v>
      </c>
      <c r="S88" s="358">
        <v>95478</v>
      </c>
      <c r="T88" s="359">
        <f>R88*S88</f>
        <v>0</v>
      </c>
      <c r="U88" s="328">
        <v>229000</v>
      </c>
      <c r="V88" s="359">
        <f>R88*U88</f>
        <v>0</v>
      </c>
      <c r="W88" s="359">
        <f>S88*R88+U88*R88</f>
        <v>0</v>
      </c>
      <c r="X88" s="464">
        <f t="shared" si="30"/>
        <v>0</v>
      </c>
      <c r="Y88" s="497">
        <f t="shared" si="31"/>
        <v>0</v>
      </c>
    </row>
    <row r="89" spans="1:25" ht="28.5" x14ac:dyDescent="0.25">
      <c r="A89" s="88" t="s">
        <v>184</v>
      </c>
      <c r="B89" s="89" t="s">
        <v>185</v>
      </c>
      <c r="C89" s="90" t="s">
        <v>183</v>
      </c>
      <c r="D89" s="91">
        <v>1.73</v>
      </c>
      <c r="E89" s="93">
        <v>95478</v>
      </c>
      <c r="F89" s="94">
        <f>D89*E89</f>
        <v>165176.94</v>
      </c>
      <c r="G89" s="40">
        <v>229000</v>
      </c>
      <c r="H89" s="94">
        <f>D89*G89</f>
        <v>396170</v>
      </c>
      <c r="I89" s="94">
        <f>E89*D89+G89*D89</f>
        <v>561346.93999999994</v>
      </c>
      <c r="J89" s="441"/>
      <c r="K89" s="357">
        <v>0.66</v>
      </c>
      <c r="L89" s="358">
        <v>95478</v>
      </c>
      <c r="M89" s="359">
        <f>K89*L89</f>
        <v>63015.48</v>
      </c>
      <c r="N89" s="328">
        <v>229000</v>
      </c>
      <c r="O89" s="359">
        <f>K89*N89</f>
        <v>151140</v>
      </c>
      <c r="P89" s="359">
        <f>L89*K89+N89*K89</f>
        <v>214155.48</v>
      </c>
      <c r="Q89" s="473"/>
      <c r="R89" s="327">
        <f t="shared" si="32"/>
        <v>1.0699999999999998</v>
      </c>
      <c r="S89" s="358">
        <v>95478</v>
      </c>
      <c r="T89" s="359">
        <f>R89*S89</f>
        <v>102161.45999999999</v>
      </c>
      <c r="U89" s="328">
        <v>229000</v>
      </c>
      <c r="V89" s="359">
        <f>R89*U89</f>
        <v>245029.99999999997</v>
      </c>
      <c r="W89" s="359">
        <f>S89*R89+U89*R89</f>
        <v>347191.45999999996</v>
      </c>
      <c r="X89" s="464">
        <f t="shared" si="30"/>
        <v>347191.45999999996</v>
      </c>
      <c r="Y89" s="497">
        <f t="shared" si="31"/>
        <v>0</v>
      </c>
    </row>
    <row r="90" spans="1:25" x14ac:dyDescent="0.25">
      <c r="A90" s="82" t="s">
        <v>186</v>
      </c>
      <c r="B90" s="95" t="s">
        <v>187</v>
      </c>
      <c r="C90" s="96"/>
      <c r="D90" s="85"/>
      <c r="E90" s="97"/>
      <c r="F90" s="87"/>
      <c r="G90" s="86"/>
      <c r="H90" s="87"/>
      <c r="I90" s="86"/>
      <c r="J90" s="448"/>
      <c r="K90" s="354"/>
      <c r="L90" s="360"/>
      <c r="M90" s="356"/>
      <c r="N90" s="355"/>
      <c r="O90" s="356"/>
      <c r="P90" s="355"/>
      <c r="Q90" s="480"/>
      <c r="R90" s="327">
        <f t="shared" si="32"/>
        <v>0</v>
      </c>
      <c r="S90" s="360"/>
      <c r="T90" s="356"/>
      <c r="U90" s="355"/>
      <c r="V90" s="356"/>
      <c r="W90" s="355"/>
      <c r="X90" s="464">
        <f t="shared" si="30"/>
        <v>0</v>
      </c>
      <c r="Y90" s="497">
        <f t="shared" si="31"/>
        <v>0</v>
      </c>
    </row>
    <row r="91" spans="1:25" x14ac:dyDescent="0.25">
      <c r="A91" s="88" t="s">
        <v>188</v>
      </c>
      <c r="B91" s="98" t="s">
        <v>189</v>
      </c>
      <c r="C91" s="90" t="s">
        <v>19</v>
      </c>
      <c r="D91" s="91">
        <v>349.59</v>
      </c>
      <c r="E91" s="93">
        <v>4150</v>
      </c>
      <c r="F91" s="94">
        <f>D91*E91</f>
        <v>1450798.5</v>
      </c>
      <c r="G91" s="40">
        <v>665</v>
      </c>
      <c r="H91" s="94">
        <f>D91*G91</f>
        <v>232477.34999999998</v>
      </c>
      <c r="I91" s="94">
        <f>E91*D91+G91*D91</f>
        <v>1683275.85</v>
      </c>
      <c r="J91" s="441"/>
      <c r="K91" s="357">
        <v>349.59</v>
      </c>
      <c r="L91" s="358">
        <v>4150</v>
      </c>
      <c r="M91" s="359">
        <f>K91*L91</f>
        <v>1450798.5</v>
      </c>
      <c r="N91" s="328">
        <v>665</v>
      </c>
      <c r="O91" s="359">
        <f>K91*N91</f>
        <v>232477.34999999998</v>
      </c>
      <c r="P91" s="359">
        <f>L91*K91+N91*K91</f>
        <v>1683275.85</v>
      </c>
      <c r="Q91" s="473"/>
      <c r="R91" s="327">
        <f t="shared" si="32"/>
        <v>0</v>
      </c>
      <c r="S91" s="358">
        <v>4150</v>
      </c>
      <c r="T91" s="359">
        <f>R91*S91</f>
        <v>0</v>
      </c>
      <c r="U91" s="328">
        <v>665</v>
      </c>
      <c r="V91" s="359">
        <f>R91*U91</f>
        <v>0</v>
      </c>
      <c r="W91" s="359">
        <f>S91*R91+U91*R91</f>
        <v>0</v>
      </c>
      <c r="X91" s="464">
        <f t="shared" si="30"/>
        <v>0</v>
      </c>
      <c r="Y91" s="497">
        <f t="shared" si="31"/>
        <v>0</v>
      </c>
    </row>
    <row r="92" spans="1:25" x14ac:dyDescent="0.25">
      <c r="A92" s="82" t="s">
        <v>190</v>
      </c>
      <c r="B92" s="95" t="s">
        <v>191</v>
      </c>
      <c r="C92" s="84"/>
      <c r="D92" s="85"/>
      <c r="E92" s="97"/>
      <c r="F92" s="87"/>
      <c r="G92" s="86"/>
      <c r="H92" s="87"/>
      <c r="I92" s="86"/>
      <c r="J92" s="448"/>
      <c r="K92" s="354"/>
      <c r="L92" s="360"/>
      <c r="M92" s="356"/>
      <c r="N92" s="355"/>
      <c r="O92" s="356"/>
      <c r="P92" s="355"/>
      <c r="Q92" s="480"/>
      <c r="R92" s="327">
        <f t="shared" si="32"/>
        <v>0</v>
      </c>
      <c r="S92" s="360"/>
      <c r="T92" s="356"/>
      <c r="U92" s="355"/>
      <c r="V92" s="356"/>
      <c r="W92" s="355"/>
      <c r="X92" s="464">
        <f t="shared" si="30"/>
        <v>0</v>
      </c>
      <c r="Y92" s="497">
        <f t="shared" si="31"/>
        <v>0</v>
      </c>
    </row>
    <row r="93" spans="1:25" x14ac:dyDescent="0.25">
      <c r="A93" s="99" t="s">
        <v>192</v>
      </c>
      <c r="B93" s="100" t="s">
        <v>193</v>
      </c>
      <c r="C93" s="101" t="s">
        <v>170</v>
      </c>
      <c r="D93" s="102">
        <v>180</v>
      </c>
      <c r="E93" s="93">
        <v>393</v>
      </c>
      <c r="F93" s="103">
        <f>D93*E93</f>
        <v>70740</v>
      </c>
      <c r="G93" s="93">
        <v>0</v>
      </c>
      <c r="H93" s="103">
        <f>G93*D93</f>
        <v>0</v>
      </c>
      <c r="I93" s="103">
        <f>E93*D93+G93*D93</f>
        <v>70740</v>
      </c>
      <c r="J93" s="441"/>
      <c r="K93" s="361">
        <v>180</v>
      </c>
      <c r="L93" s="358">
        <v>393</v>
      </c>
      <c r="M93" s="362">
        <f>K93*L93</f>
        <v>70740</v>
      </c>
      <c r="N93" s="358">
        <v>0</v>
      </c>
      <c r="O93" s="362">
        <f>N93*K93</f>
        <v>0</v>
      </c>
      <c r="P93" s="362">
        <f>L93*K93+N93*K93</f>
        <v>70740</v>
      </c>
      <c r="Q93" s="473"/>
      <c r="R93" s="327">
        <f t="shared" si="32"/>
        <v>0</v>
      </c>
      <c r="S93" s="358">
        <v>393</v>
      </c>
      <c r="T93" s="362">
        <f>R93*S93</f>
        <v>0</v>
      </c>
      <c r="U93" s="358">
        <v>0</v>
      </c>
      <c r="V93" s="362">
        <f>U93*R93</f>
        <v>0</v>
      </c>
      <c r="W93" s="362">
        <f>S93*R93+U93*R93</f>
        <v>0</v>
      </c>
      <c r="X93" s="464">
        <f t="shared" si="30"/>
        <v>0</v>
      </c>
      <c r="Y93" s="497">
        <f t="shared" si="31"/>
        <v>0</v>
      </c>
    </row>
    <row r="94" spans="1:25" x14ac:dyDescent="0.25">
      <c r="A94" s="88" t="s">
        <v>194</v>
      </c>
      <c r="B94" s="104" t="s">
        <v>195</v>
      </c>
      <c r="C94" s="105" t="s">
        <v>196</v>
      </c>
      <c r="D94" s="106">
        <v>1</v>
      </c>
      <c r="E94" s="93">
        <v>260741</v>
      </c>
      <c r="F94" s="94">
        <f>D94*E94</f>
        <v>260741</v>
      </c>
      <c r="G94" s="40">
        <v>259614</v>
      </c>
      <c r="H94" s="94">
        <f>D94*G94</f>
        <v>259614</v>
      </c>
      <c r="I94" s="94">
        <f>E94*D94+G94*D94</f>
        <v>520355</v>
      </c>
      <c r="J94" s="441"/>
      <c r="K94" s="363">
        <v>1</v>
      </c>
      <c r="L94" s="358">
        <v>260741</v>
      </c>
      <c r="M94" s="359">
        <f>K94*L94</f>
        <v>260741</v>
      </c>
      <c r="N94" s="328">
        <v>259614</v>
      </c>
      <c r="O94" s="359">
        <f>K94*N94</f>
        <v>259614</v>
      </c>
      <c r="P94" s="359">
        <f>L94*K94+N94*K94</f>
        <v>520355</v>
      </c>
      <c r="Q94" s="473"/>
      <c r="R94" s="327">
        <f t="shared" si="32"/>
        <v>0</v>
      </c>
      <c r="S94" s="358">
        <v>260741</v>
      </c>
      <c r="T94" s="359">
        <f>R94*S94</f>
        <v>0</v>
      </c>
      <c r="U94" s="328">
        <v>259614</v>
      </c>
      <c r="V94" s="359">
        <f>R94*U94</f>
        <v>0</v>
      </c>
      <c r="W94" s="359">
        <f>S94*R94+U94*R94</f>
        <v>0</v>
      </c>
      <c r="X94" s="464">
        <f t="shared" si="30"/>
        <v>0</v>
      </c>
      <c r="Y94" s="497">
        <f t="shared" si="31"/>
        <v>0</v>
      </c>
    </row>
    <row r="95" spans="1:25" x14ac:dyDescent="0.25">
      <c r="A95" s="82" t="s">
        <v>197</v>
      </c>
      <c r="B95" s="95" t="s">
        <v>198</v>
      </c>
      <c r="C95" s="84"/>
      <c r="D95" s="85"/>
      <c r="E95" s="97"/>
      <c r="F95" s="94"/>
      <c r="G95" s="86"/>
      <c r="H95" s="94"/>
      <c r="I95" s="92"/>
      <c r="J95" s="449"/>
      <c r="K95" s="354"/>
      <c r="L95" s="360"/>
      <c r="M95" s="359"/>
      <c r="N95" s="355"/>
      <c r="O95" s="359"/>
      <c r="P95" s="364"/>
      <c r="Q95" s="481"/>
      <c r="R95" s="327">
        <f t="shared" si="32"/>
        <v>0</v>
      </c>
      <c r="S95" s="360"/>
      <c r="T95" s="359"/>
      <c r="U95" s="355"/>
      <c r="V95" s="359"/>
      <c r="W95" s="364"/>
      <c r="X95" s="464">
        <f t="shared" si="30"/>
        <v>0</v>
      </c>
      <c r="Y95" s="497">
        <f t="shared" si="31"/>
        <v>0</v>
      </c>
    </row>
    <row r="96" spans="1:25" x14ac:dyDescent="0.25">
      <c r="A96" s="88" t="s">
        <v>199</v>
      </c>
      <c r="B96" s="89" t="s">
        <v>200</v>
      </c>
      <c r="C96" s="90" t="s">
        <v>19</v>
      </c>
      <c r="D96" s="91">
        <v>2122.35</v>
      </c>
      <c r="E96" s="93">
        <v>2711</v>
      </c>
      <c r="F96" s="94">
        <f>D96*E96</f>
        <v>5753690.8499999996</v>
      </c>
      <c r="G96" s="40">
        <v>7373</v>
      </c>
      <c r="H96" s="94">
        <f>D96*G96</f>
        <v>15648086.549999999</v>
      </c>
      <c r="I96" s="94">
        <f>E96*D96+G96*D96</f>
        <v>21401777.399999999</v>
      </c>
      <c r="J96" s="441"/>
      <c r="K96" s="357">
        <v>2122.35</v>
      </c>
      <c r="L96" s="358">
        <v>2711</v>
      </c>
      <c r="M96" s="359">
        <f>K96*L96</f>
        <v>5753690.8499999996</v>
      </c>
      <c r="N96" s="328">
        <v>7373</v>
      </c>
      <c r="O96" s="359">
        <f>K96*N96</f>
        <v>15648086.549999999</v>
      </c>
      <c r="P96" s="359">
        <f>L96*K96+N96*K96</f>
        <v>21401777.399999999</v>
      </c>
      <c r="Q96" s="473"/>
      <c r="R96" s="327">
        <f t="shared" si="32"/>
        <v>0</v>
      </c>
      <c r="S96" s="358">
        <v>2711</v>
      </c>
      <c r="T96" s="359">
        <f>R96*S96</f>
        <v>0</v>
      </c>
      <c r="U96" s="328">
        <v>7373</v>
      </c>
      <c r="V96" s="359">
        <f>R96*U96</f>
        <v>0</v>
      </c>
      <c r="W96" s="359">
        <f>S96*R96+U96*R96</f>
        <v>0</v>
      </c>
      <c r="X96" s="464">
        <f t="shared" si="30"/>
        <v>0</v>
      </c>
      <c r="Y96" s="497">
        <f t="shared" si="31"/>
        <v>0</v>
      </c>
    </row>
    <row r="97" spans="1:25" x14ac:dyDescent="0.25">
      <c r="A97" s="82" t="s">
        <v>201</v>
      </c>
      <c r="B97" s="83" t="s">
        <v>202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32"/>
        <v>0</v>
      </c>
      <c r="S97" s="360"/>
      <c r="T97" s="356"/>
      <c r="U97" s="355"/>
      <c r="V97" s="356"/>
      <c r="W97" s="355"/>
      <c r="X97" s="464">
        <f t="shared" si="30"/>
        <v>0</v>
      </c>
      <c r="Y97" s="497">
        <f t="shared" si="31"/>
        <v>0</v>
      </c>
    </row>
    <row r="98" spans="1:25" x14ac:dyDescent="0.25">
      <c r="A98" s="88" t="s">
        <v>203</v>
      </c>
      <c r="B98" s="89" t="s">
        <v>204</v>
      </c>
      <c r="C98" s="90" t="s">
        <v>205</v>
      </c>
      <c r="D98" s="91">
        <v>336</v>
      </c>
      <c r="E98" s="93">
        <v>280</v>
      </c>
      <c r="F98" s="94">
        <f>D98*E98</f>
        <v>94080</v>
      </c>
      <c r="G98" s="107">
        <v>420</v>
      </c>
      <c r="H98" s="94">
        <f>D98*G98</f>
        <v>141120</v>
      </c>
      <c r="I98" s="94">
        <f>E98*D98+G98*D98</f>
        <v>235200</v>
      </c>
      <c r="J98" s="441"/>
      <c r="K98" s="357">
        <v>336</v>
      </c>
      <c r="L98" s="358">
        <v>280</v>
      </c>
      <c r="M98" s="359">
        <f>K98*L98</f>
        <v>94080</v>
      </c>
      <c r="N98" s="365">
        <v>420</v>
      </c>
      <c r="O98" s="359">
        <f>K98*N98</f>
        <v>141120</v>
      </c>
      <c r="P98" s="359">
        <f>L98*K98+N98*K98</f>
        <v>235200</v>
      </c>
      <c r="Q98" s="473"/>
      <c r="R98" s="327">
        <f t="shared" si="32"/>
        <v>0</v>
      </c>
      <c r="S98" s="358">
        <v>280</v>
      </c>
      <c r="T98" s="359">
        <f>R98*S98</f>
        <v>0</v>
      </c>
      <c r="U98" s="365">
        <v>420</v>
      </c>
      <c r="V98" s="359">
        <f>R98*U98</f>
        <v>0</v>
      </c>
      <c r="W98" s="359">
        <f>S98*R98+U98*R98</f>
        <v>0</v>
      </c>
      <c r="X98" s="464">
        <f t="shared" si="30"/>
        <v>0</v>
      </c>
      <c r="Y98" s="497">
        <f t="shared" si="31"/>
        <v>0</v>
      </c>
    </row>
    <row r="99" spans="1:25" x14ac:dyDescent="0.25">
      <c r="A99" s="108" t="s">
        <v>206</v>
      </c>
      <c r="B99" s="109" t="s">
        <v>207</v>
      </c>
      <c r="C99" s="110"/>
      <c r="D99" s="111"/>
      <c r="E99" s="112"/>
      <c r="F99" s="28">
        <f>SUM(F100:F103)</f>
        <v>3943362</v>
      </c>
      <c r="G99" s="112"/>
      <c r="H99" s="28">
        <f>SUM(H100:H103)</f>
        <v>7445174</v>
      </c>
      <c r="I99" s="28">
        <f>SUM(I100:I103)</f>
        <v>11388536</v>
      </c>
      <c r="J99" s="450"/>
      <c r="K99" s="366"/>
      <c r="L99" s="367"/>
      <c r="M99" s="368">
        <f>SUM(M100:M103)</f>
        <v>3549025.8000000007</v>
      </c>
      <c r="N99" s="367"/>
      <c r="O99" s="368">
        <f>SUM(O100:O103)</f>
        <v>6700656.5999999996</v>
      </c>
      <c r="P99" s="368">
        <f>SUM(P100:P103)</f>
        <v>10249682.4</v>
      </c>
      <c r="Q99" s="482"/>
      <c r="R99" s="327">
        <f t="shared" si="32"/>
        <v>0</v>
      </c>
      <c r="S99" s="367"/>
      <c r="T99" s="368">
        <f>SUM(T100:T103)</f>
        <v>394336.1999999999</v>
      </c>
      <c r="U99" s="367"/>
      <c r="V99" s="368">
        <f>SUM(V100:V103)</f>
        <v>744517.39999999979</v>
      </c>
      <c r="W99" s="368">
        <f>SUM(W100:W103)</f>
        <v>1138853.5999999996</v>
      </c>
      <c r="X99" s="464">
        <f t="shared" si="30"/>
        <v>1138853.5999999996</v>
      </c>
      <c r="Y99" s="497">
        <f t="shared" si="31"/>
        <v>0</v>
      </c>
    </row>
    <row r="100" spans="1:25" x14ac:dyDescent="0.25">
      <c r="A100" s="82" t="s">
        <v>208</v>
      </c>
      <c r="B100" s="113" t="s">
        <v>209</v>
      </c>
      <c r="C100" s="114" t="s">
        <v>210</v>
      </c>
      <c r="D100" s="115">
        <v>1</v>
      </c>
      <c r="E100" s="93">
        <v>910581</v>
      </c>
      <c r="F100" s="103">
        <f>D100*E100</f>
        <v>910581</v>
      </c>
      <c r="G100" s="93">
        <v>979867</v>
      </c>
      <c r="H100" s="103">
        <f>D100*G100</f>
        <v>979867</v>
      </c>
      <c r="I100" s="103">
        <f>E100*D100+G100*D100</f>
        <v>1890448</v>
      </c>
      <c r="J100" s="441"/>
      <c r="K100" s="369">
        <v>0.9</v>
      </c>
      <c r="L100" s="358">
        <v>910581</v>
      </c>
      <c r="M100" s="362">
        <f>K100*L100</f>
        <v>819522.9</v>
      </c>
      <c r="N100" s="358">
        <v>979867</v>
      </c>
      <c r="O100" s="362">
        <f>K100*N100</f>
        <v>881880.3</v>
      </c>
      <c r="P100" s="362">
        <f>L100*K100+N100*K100</f>
        <v>1701403.2000000002</v>
      </c>
      <c r="Q100" s="473"/>
      <c r="R100" s="327">
        <f t="shared" si="32"/>
        <v>9.9999999999999978E-2</v>
      </c>
      <c r="S100" s="358">
        <v>910581</v>
      </c>
      <c r="T100" s="362">
        <f>R100*S100</f>
        <v>91058.099999999977</v>
      </c>
      <c r="U100" s="358">
        <v>979867</v>
      </c>
      <c r="V100" s="362">
        <f>R100*U100</f>
        <v>97986.699999999983</v>
      </c>
      <c r="W100" s="362">
        <f>S100*R100+U100*R100</f>
        <v>189044.79999999996</v>
      </c>
      <c r="X100" s="464">
        <f t="shared" si="30"/>
        <v>189044.79999999981</v>
      </c>
      <c r="Y100" s="497">
        <f t="shared" si="31"/>
        <v>0</v>
      </c>
    </row>
    <row r="101" spans="1:25" x14ac:dyDescent="0.25">
      <c r="A101" s="82" t="s">
        <v>211</v>
      </c>
      <c r="B101" s="116" t="s">
        <v>212</v>
      </c>
      <c r="C101" s="114" t="s">
        <v>210</v>
      </c>
      <c r="D101" s="115">
        <v>1</v>
      </c>
      <c r="E101" s="93">
        <v>1137342</v>
      </c>
      <c r="F101" s="103">
        <f>D101*E101</f>
        <v>1137342</v>
      </c>
      <c r="G101" s="93">
        <v>1607675</v>
      </c>
      <c r="H101" s="103">
        <f>D101*G101</f>
        <v>1607675</v>
      </c>
      <c r="I101" s="103">
        <f>E101*D101+G101*D101</f>
        <v>2745017</v>
      </c>
      <c r="J101" s="441"/>
      <c r="K101" s="369">
        <v>0.9</v>
      </c>
      <c r="L101" s="358">
        <v>1137342</v>
      </c>
      <c r="M101" s="362">
        <f>K101*L101</f>
        <v>1023607.8</v>
      </c>
      <c r="N101" s="358">
        <v>1607675</v>
      </c>
      <c r="O101" s="362">
        <f>K101*N101</f>
        <v>1446907.5</v>
      </c>
      <c r="P101" s="362">
        <f>L101*K101+N101*K101</f>
        <v>2470515.2999999998</v>
      </c>
      <c r="Q101" s="473"/>
      <c r="R101" s="327">
        <f t="shared" si="32"/>
        <v>9.9999999999999978E-2</v>
      </c>
      <c r="S101" s="358">
        <v>1137342</v>
      </c>
      <c r="T101" s="362">
        <f>R101*S101</f>
        <v>113734.19999999997</v>
      </c>
      <c r="U101" s="358">
        <v>1607675</v>
      </c>
      <c r="V101" s="362">
        <f>R101*U101</f>
        <v>160767.49999999997</v>
      </c>
      <c r="W101" s="362">
        <f>S101*R101+U101*R101</f>
        <v>274501.69999999995</v>
      </c>
      <c r="X101" s="464">
        <f t="shared" si="30"/>
        <v>274501.70000000019</v>
      </c>
      <c r="Y101" s="497">
        <f t="shared" si="31"/>
        <v>0</v>
      </c>
    </row>
    <row r="102" spans="1:25" x14ac:dyDescent="0.25">
      <c r="A102" s="82" t="s">
        <v>213</v>
      </c>
      <c r="B102" s="116" t="s">
        <v>214</v>
      </c>
      <c r="C102" s="114" t="s">
        <v>210</v>
      </c>
      <c r="D102" s="115">
        <v>1</v>
      </c>
      <c r="E102" s="93">
        <v>1545276</v>
      </c>
      <c r="F102" s="103">
        <f>D102*E102</f>
        <v>1545276</v>
      </c>
      <c r="G102" s="93">
        <v>4118435</v>
      </c>
      <c r="H102" s="103">
        <f>D102*G102</f>
        <v>4118435</v>
      </c>
      <c r="I102" s="103">
        <f>E102*D102+G102*D102</f>
        <v>5663711</v>
      </c>
      <c r="J102" s="441"/>
      <c r="K102" s="369">
        <v>0.9</v>
      </c>
      <c r="L102" s="358">
        <v>1545276</v>
      </c>
      <c r="M102" s="362">
        <f>K102*L102</f>
        <v>1390748.4000000001</v>
      </c>
      <c r="N102" s="358">
        <v>4118435</v>
      </c>
      <c r="O102" s="362">
        <f>K102*N102</f>
        <v>3706591.5</v>
      </c>
      <c r="P102" s="362">
        <f>L102*K102+N102*K102</f>
        <v>5097339.9000000004</v>
      </c>
      <c r="Q102" s="473"/>
      <c r="R102" s="327">
        <f t="shared" si="32"/>
        <v>9.9999999999999978E-2</v>
      </c>
      <c r="S102" s="358">
        <v>1545276</v>
      </c>
      <c r="T102" s="362">
        <f>R102*S102</f>
        <v>154527.59999999998</v>
      </c>
      <c r="U102" s="358">
        <v>4118435</v>
      </c>
      <c r="V102" s="362">
        <f>R102*U102</f>
        <v>411843.49999999988</v>
      </c>
      <c r="W102" s="362">
        <f>S102*R102+U102*R102</f>
        <v>566371.09999999986</v>
      </c>
      <c r="X102" s="464">
        <f t="shared" si="30"/>
        <v>566371.09999999963</v>
      </c>
      <c r="Y102" s="497">
        <f t="shared" si="31"/>
        <v>0</v>
      </c>
    </row>
    <row r="103" spans="1:25" x14ac:dyDescent="0.25">
      <c r="A103" s="82" t="s">
        <v>215</v>
      </c>
      <c r="B103" s="116" t="s">
        <v>216</v>
      </c>
      <c r="C103" s="114" t="s">
        <v>210</v>
      </c>
      <c r="D103" s="115">
        <v>1</v>
      </c>
      <c r="E103" s="93">
        <v>350163</v>
      </c>
      <c r="F103" s="103">
        <f>D103*E103</f>
        <v>350163</v>
      </c>
      <c r="G103" s="93">
        <v>739197</v>
      </c>
      <c r="H103" s="103">
        <f>D103*G103</f>
        <v>739197</v>
      </c>
      <c r="I103" s="103">
        <f>E103*D103+G103*D103</f>
        <v>1089360</v>
      </c>
      <c r="J103" s="441"/>
      <c r="K103" s="369">
        <v>0.9</v>
      </c>
      <c r="L103" s="358">
        <v>350163</v>
      </c>
      <c r="M103" s="362">
        <f>K103*L103</f>
        <v>315146.7</v>
      </c>
      <c r="N103" s="358">
        <v>739197</v>
      </c>
      <c r="O103" s="362">
        <f>K103*N103</f>
        <v>665277.30000000005</v>
      </c>
      <c r="P103" s="362">
        <f>L103*K103+N103*K103</f>
        <v>980424</v>
      </c>
      <c r="Q103" s="473"/>
      <c r="R103" s="327">
        <f t="shared" si="32"/>
        <v>9.9999999999999978E-2</v>
      </c>
      <c r="S103" s="358">
        <v>350163</v>
      </c>
      <c r="T103" s="362">
        <f>R103*S103</f>
        <v>35016.299999999996</v>
      </c>
      <c r="U103" s="358">
        <v>739197</v>
      </c>
      <c r="V103" s="362">
        <f>R103*U103</f>
        <v>73919.699999999983</v>
      </c>
      <c r="W103" s="362">
        <f>S103*R103+U103*R103</f>
        <v>108935.99999999997</v>
      </c>
      <c r="X103" s="464">
        <f t="shared" si="30"/>
        <v>108936</v>
      </c>
      <c r="Y103" s="497">
        <f t="shared" si="31"/>
        <v>0</v>
      </c>
    </row>
    <row r="104" spans="1:25" x14ac:dyDescent="0.25">
      <c r="A104" s="108" t="s">
        <v>217</v>
      </c>
      <c r="B104" s="109" t="s">
        <v>218</v>
      </c>
      <c r="C104" s="110"/>
      <c r="D104" s="111"/>
      <c r="E104" s="112"/>
      <c r="F104" s="28">
        <f>SUM(F105:F188)</f>
        <v>5616180.5999999996</v>
      </c>
      <c r="G104" s="27"/>
      <c r="H104" s="28">
        <f>SUM(H105:H188)</f>
        <v>6748516.6519999988</v>
      </c>
      <c r="I104" s="28">
        <f>SUM(I105:I188)</f>
        <v>12364697.252000006</v>
      </c>
      <c r="J104" s="450"/>
      <c r="K104" s="366"/>
      <c r="L104" s="367"/>
      <c r="M104" s="368">
        <f>SUM(M105:M188)</f>
        <v>3134783.2</v>
      </c>
      <c r="N104" s="370"/>
      <c r="O104" s="368">
        <f>SUM(O105:O188)</f>
        <v>4057917.0799999987</v>
      </c>
      <c r="P104" s="368">
        <f>SUM(P105:P188)</f>
        <v>7192700.2799999984</v>
      </c>
      <c r="Q104" s="482"/>
      <c r="R104" s="327">
        <f t="shared" si="32"/>
        <v>0</v>
      </c>
      <c r="S104" s="367"/>
      <c r="T104" s="368">
        <f>SUM(T105:T188)</f>
        <v>2481397.4</v>
      </c>
      <c r="U104" s="370"/>
      <c r="V104" s="368">
        <f>SUM(V105:V188)</f>
        <v>2690599.5720000006</v>
      </c>
      <c r="W104" s="368">
        <f>SUM(W105:W188)</f>
        <v>5171996.9719999991</v>
      </c>
      <c r="X104" s="464">
        <f t="shared" si="30"/>
        <v>5171996.9720000075</v>
      </c>
      <c r="Y104" s="497">
        <f t="shared" si="31"/>
        <v>-8.3819031715393066E-9</v>
      </c>
    </row>
    <row r="105" spans="1:25" x14ac:dyDescent="0.25">
      <c r="A105" s="36" t="s">
        <v>219</v>
      </c>
      <c r="B105" s="117" t="s">
        <v>220</v>
      </c>
      <c r="C105" s="118" t="s">
        <v>196</v>
      </c>
      <c r="D105" s="119">
        <v>1</v>
      </c>
      <c r="E105" s="40">
        <v>50304</v>
      </c>
      <c r="F105" s="35">
        <f t="shared" ref="F105:F136" si="33">D105*E105</f>
        <v>50304</v>
      </c>
      <c r="G105" s="40">
        <v>0</v>
      </c>
      <c r="H105" s="35">
        <f>G105*D105</f>
        <v>0</v>
      </c>
      <c r="I105" s="35">
        <f t="shared" ref="I105:I114" si="34">E105*D105+G105*D105</f>
        <v>50304</v>
      </c>
      <c r="J105" s="441"/>
      <c r="K105" s="371"/>
      <c r="L105" s="328">
        <v>50304</v>
      </c>
      <c r="M105" s="329">
        <f t="shared" ref="M105:M168" si="35">K105*L105</f>
        <v>0</v>
      </c>
      <c r="N105" s="328">
        <v>0</v>
      </c>
      <c r="O105" s="329">
        <f>N105*K105</f>
        <v>0</v>
      </c>
      <c r="P105" s="329">
        <f t="shared" ref="P105:P114" si="36">L105*K105+N105*K105</f>
        <v>0</v>
      </c>
      <c r="Q105" s="473"/>
      <c r="R105" s="327">
        <f t="shared" si="32"/>
        <v>1</v>
      </c>
      <c r="S105" s="328">
        <v>50304</v>
      </c>
      <c r="T105" s="329">
        <f t="shared" ref="T105:T168" si="37">R105*S105</f>
        <v>50304</v>
      </c>
      <c r="U105" s="328">
        <v>0</v>
      </c>
      <c r="V105" s="329">
        <f>U105*R105</f>
        <v>0</v>
      </c>
      <c r="W105" s="329">
        <f t="shared" ref="W105:W114" si="38">S105*R105+U105*R105</f>
        <v>50304</v>
      </c>
      <c r="X105" s="464">
        <f t="shared" si="30"/>
        <v>50304</v>
      </c>
      <c r="Y105" s="497">
        <f t="shared" si="31"/>
        <v>0</v>
      </c>
    </row>
    <row r="106" spans="1:25" x14ac:dyDescent="0.25">
      <c r="A106" s="36" t="s">
        <v>221</v>
      </c>
      <c r="B106" s="117" t="s">
        <v>222</v>
      </c>
      <c r="C106" s="118" t="s">
        <v>170</v>
      </c>
      <c r="D106" s="119">
        <v>4</v>
      </c>
      <c r="E106" s="40">
        <v>5502</v>
      </c>
      <c r="F106" s="35">
        <f t="shared" si="33"/>
        <v>22008</v>
      </c>
      <c r="G106" s="40">
        <v>36625.68</v>
      </c>
      <c r="H106" s="35">
        <f t="shared" ref="H106:H137" si="39">D106*G106</f>
        <v>146502.72</v>
      </c>
      <c r="I106" s="35">
        <f t="shared" si="34"/>
        <v>168510.72</v>
      </c>
      <c r="J106" s="441"/>
      <c r="K106" s="371">
        <v>3</v>
      </c>
      <c r="L106" s="328">
        <v>5502</v>
      </c>
      <c r="M106" s="329">
        <f t="shared" si="35"/>
        <v>16506</v>
      </c>
      <c r="N106" s="328">
        <v>36625.68</v>
      </c>
      <c r="O106" s="329">
        <f t="shared" ref="O106:O169" si="40">K106*N106</f>
        <v>109877.04000000001</v>
      </c>
      <c r="P106" s="329">
        <f t="shared" si="36"/>
        <v>126383.04000000001</v>
      </c>
      <c r="Q106" s="473"/>
      <c r="R106" s="327">
        <f t="shared" si="32"/>
        <v>1</v>
      </c>
      <c r="S106" s="328">
        <v>5502</v>
      </c>
      <c r="T106" s="329">
        <f t="shared" si="37"/>
        <v>5502</v>
      </c>
      <c r="U106" s="328">
        <v>36625.68</v>
      </c>
      <c r="V106" s="329">
        <f t="shared" ref="V106:V169" si="41">R106*U106</f>
        <v>36625.68</v>
      </c>
      <c r="W106" s="329">
        <f t="shared" si="38"/>
        <v>42127.68</v>
      </c>
      <c r="X106" s="464">
        <f t="shared" si="30"/>
        <v>42127.679999999993</v>
      </c>
      <c r="Y106" s="497">
        <f t="shared" si="31"/>
        <v>0</v>
      </c>
    </row>
    <row r="107" spans="1:25" x14ac:dyDescent="0.25">
      <c r="A107" s="36" t="s">
        <v>223</v>
      </c>
      <c r="B107" s="117" t="s">
        <v>224</v>
      </c>
      <c r="C107" s="118" t="s">
        <v>170</v>
      </c>
      <c r="D107" s="119">
        <v>4</v>
      </c>
      <c r="E107" s="40">
        <v>2358</v>
      </c>
      <c r="F107" s="35">
        <f t="shared" si="33"/>
        <v>9432</v>
      </c>
      <c r="G107" s="40">
        <v>1456</v>
      </c>
      <c r="H107" s="35">
        <f t="shared" si="39"/>
        <v>5824</v>
      </c>
      <c r="I107" s="35">
        <f t="shared" si="34"/>
        <v>15256</v>
      </c>
      <c r="J107" s="441"/>
      <c r="K107" s="371">
        <v>3</v>
      </c>
      <c r="L107" s="328">
        <v>2358</v>
      </c>
      <c r="M107" s="329">
        <f t="shared" si="35"/>
        <v>7074</v>
      </c>
      <c r="N107" s="328">
        <v>1456</v>
      </c>
      <c r="O107" s="329">
        <f t="shared" si="40"/>
        <v>4368</v>
      </c>
      <c r="P107" s="329">
        <f t="shared" si="36"/>
        <v>11442</v>
      </c>
      <c r="Q107" s="473"/>
      <c r="R107" s="327">
        <f t="shared" si="32"/>
        <v>1</v>
      </c>
      <c r="S107" s="328">
        <v>2358</v>
      </c>
      <c r="T107" s="329">
        <f t="shared" si="37"/>
        <v>2358</v>
      </c>
      <c r="U107" s="328">
        <v>1456</v>
      </c>
      <c r="V107" s="329">
        <f t="shared" si="41"/>
        <v>1456</v>
      </c>
      <c r="W107" s="329">
        <f t="shared" si="38"/>
        <v>3814</v>
      </c>
      <c r="X107" s="464">
        <f t="shared" si="30"/>
        <v>3814</v>
      </c>
      <c r="Y107" s="497">
        <f t="shared" si="31"/>
        <v>0</v>
      </c>
    </row>
    <row r="108" spans="1:25" x14ac:dyDescent="0.25">
      <c r="A108" s="36" t="s">
        <v>225</v>
      </c>
      <c r="B108" s="117" t="s">
        <v>226</v>
      </c>
      <c r="C108" s="118" t="s">
        <v>170</v>
      </c>
      <c r="D108" s="119">
        <v>1</v>
      </c>
      <c r="E108" s="40">
        <v>5502</v>
      </c>
      <c r="F108" s="35">
        <f t="shared" si="33"/>
        <v>5502</v>
      </c>
      <c r="G108" s="40">
        <v>42033.68</v>
      </c>
      <c r="H108" s="35">
        <f t="shared" si="39"/>
        <v>42033.68</v>
      </c>
      <c r="I108" s="35">
        <f t="shared" si="34"/>
        <v>47535.68</v>
      </c>
      <c r="J108" s="441"/>
      <c r="K108" s="371"/>
      <c r="L108" s="328">
        <v>5502</v>
      </c>
      <c r="M108" s="329">
        <f t="shared" si="35"/>
        <v>0</v>
      </c>
      <c r="N108" s="328">
        <v>42033.68</v>
      </c>
      <c r="O108" s="329">
        <f t="shared" si="40"/>
        <v>0</v>
      </c>
      <c r="P108" s="329">
        <f t="shared" si="36"/>
        <v>0</v>
      </c>
      <c r="Q108" s="473"/>
      <c r="R108" s="327">
        <f t="shared" si="32"/>
        <v>1</v>
      </c>
      <c r="S108" s="328">
        <v>5502</v>
      </c>
      <c r="T108" s="329">
        <f t="shared" si="37"/>
        <v>5502</v>
      </c>
      <c r="U108" s="328">
        <v>42033.68</v>
      </c>
      <c r="V108" s="329">
        <f t="shared" si="41"/>
        <v>42033.68</v>
      </c>
      <c r="W108" s="329">
        <f t="shared" si="38"/>
        <v>47535.68</v>
      </c>
      <c r="X108" s="464">
        <f t="shared" si="30"/>
        <v>47535.68</v>
      </c>
      <c r="Y108" s="497">
        <f t="shared" si="31"/>
        <v>0</v>
      </c>
    </row>
    <row r="109" spans="1:25" x14ac:dyDescent="0.25">
      <c r="A109" s="36" t="s">
        <v>227</v>
      </c>
      <c r="B109" s="117" t="s">
        <v>228</v>
      </c>
      <c r="C109" s="118" t="s">
        <v>170</v>
      </c>
      <c r="D109" s="119">
        <v>10</v>
      </c>
      <c r="E109" s="40">
        <v>524</v>
      </c>
      <c r="F109" s="35">
        <f t="shared" si="33"/>
        <v>5240</v>
      </c>
      <c r="G109" s="40">
        <v>7368.4</v>
      </c>
      <c r="H109" s="35">
        <f t="shared" si="39"/>
        <v>73684</v>
      </c>
      <c r="I109" s="35">
        <f t="shared" si="34"/>
        <v>78924</v>
      </c>
      <c r="J109" s="441"/>
      <c r="K109" s="371"/>
      <c r="L109" s="328">
        <v>524</v>
      </c>
      <c r="M109" s="329">
        <f t="shared" si="35"/>
        <v>0</v>
      </c>
      <c r="N109" s="328">
        <v>7368.4</v>
      </c>
      <c r="O109" s="329">
        <f t="shared" si="40"/>
        <v>0</v>
      </c>
      <c r="P109" s="329">
        <f t="shared" si="36"/>
        <v>0</v>
      </c>
      <c r="Q109" s="473"/>
      <c r="R109" s="327">
        <f t="shared" si="32"/>
        <v>10</v>
      </c>
      <c r="S109" s="328">
        <v>524</v>
      </c>
      <c r="T109" s="329">
        <f t="shared" si="37"/>
        <v>5240</v>
      </c>
      <c r="U109" s="328">
        <v>7368.4</v>
      </c>
      <c r="V109" s="329">
        <f t="shared" si="41"/>
        <v>73684</v>
      </c>
      <c r="W109" s="329">
        <f t="shared" si="38"/>
        <v>78924</v>
      </c>
      <c r="X109" s="464">
        <f t="shared" si="30"/>
        <v>78924</v>
      </c>
      <c r="Y109" s="497">
        <f t="shared" si="31"/>
        <v>0</v>
      </c>
    </row>
    <row r="110" spans="1:25" x14ac:dyDescent="0.25">
      <c r="A110" s="36" t="s">
        <v>229</v>
      </c>
      <c r="B110" s="117" t="s">
        <v>230</v>
      </c>
      <c r="C110" s="118" t="s">
        <v>170</v>
      </c>
      <c r="D110" s="119">
        <v>1</v>
      </c>
      <c r="E110" s="40">
        <v>3406</v>
      </c>
      <c r="F110" s="35">
        <f t="shared" si="33"/>
        <v>3406</v>
      </c>
      <c r="G110" s="40">
        <v>14788.18</v>
      </c>
      <c r="H110" s="35">
        <f t="shared" si="39"/>
        <v>14788.18</v>
      </c>
      <c r="I110" s="35">
        <f t="shared" si="34"/>
        <v>18194.18</v>
      </c>
      <c r="J110" s="441"/>
      <c r="K110" s="371"/>
      <c r="L110" s="328">
        <v>3406</v>
      </c>
      <c r="M110" s="329">
        <f t="shared" si="35"/>
        <v>0</v>
      </c>
      <c r="N110" s="328">
        <v>14788.18</v>
      </c>
      <c r="O110" s="329">
        <f t="shared" si="40"/>
        <v>0</v>
      </c>
      <c r="P110" s="329">
        <f t="shared" si="36"/>
        <v>0</v>
      </c>
      <c r="Q110" s="473"/>
      <c r="R110" s="327">
        <f t="shared" si="32"/>
        <v>1</v>
      </c>
      <c r="S110" s="328">
        <v>3406</v>
      </c>
      <c r="T110" s="329">
        <f t="shared" si="37"/>
        <v>3406</v>
      </c>
      <c r="U110" s="328">
        <v>14788.18</v>
      </c>
      <c r="V110" s="329">
        <f t="shared" si="41"/>
        <v>14788.18</v>
      </c>
      <c r="W110" s="329">
        <f t="shared" si="38"/>
        <v>18194.18</v>
      </c>
      <c r="X110" s="464">
        <f t="shared" si="30"/>
        <v>18194.18</v>
      </c>
      <c r="Y110" s="497">
        <f t="shared" si="31"/>
        <v>0</v>
      </c>
    </row>
    <row r="111" spans="1:25" x14ac:dyDescent="0.25">
      <c r="A111" s="36" t="s">
        <v>231</v>
      </c>
      <c r="B111" s="117" t="s">
        <v>232</v>
      </c>
      <c r="C111" s="118" t="s">
        <v>170</v>
      </c>
      <c r="D111" s="119">
        <v>11</v>
      </c>
      <c r="E111" s="40">
        <v>3406</v>
      </c>
      <c r="F111" s="35">
        <f t="shared" si="33"/>
        <v>37466</v>
      </c>
      <c r="G111" s="40">
        <v>6507.85</v>
      </c>
      <c r="H111" s="35">
        <f t="shared" si="39"/>
        <v>71586.350000000006</v>
      </c>
      <c r="I111" s="35">
        <f t="shared" si="34"/>
        <v>109052.35</v>
      </c>
      <c r="J111" s="441"/>
      <c r="K111" s="371">
        <v>11</v>
      </c>
      <c r="L111" s="328">
        <v>3406</v>
      </c>
      <c r="M111" s="329">
        <f t="shared" si="35"/>
        <v>37466</v>
      </c>
      <c r="N111" s="328">
        <v>6507.85</v>
      </c>
      <c r="O111" s="329">
        <f t="shared" si="40"/>
        <v>71586.350000000006</v>
      </c>
      <c r="P111" s="329">
        <f t="shared" si="36"/>
        <v>109052.35</v>
      </c>
      <c r="Q111" s="473"/>
      <c r="R111" s="327">
        <f t="shared" si="32"/>
        <v>0</v>
      </c>
      <c r="S111" s="328">
        <v>3406</v>
      </c>
      <c r="T111" s="329">
        <f t="shared" si="37"/>
        <v>0</v>
      </c>
      <c r="U111" s="328">
        <v>6507.85</v>
      </c>
      <c r="V111" s="329">
        <f t="shared" si="41"/>
        <v>0</v>
      </c>
      <c r="W111" s="329">
        <f t="shared" si="38"/>
        <v>0</v>
      </c>
      <c r="X111" s="464">
        <f t="shared" si="30"/>
        <v>0</v>
      </c>
      <c r="Y111" s="497">
        <f t="shared" si="31"/>
        <v>0</v>
      </c>
    </row>
    <row r="112" spans="1:25" x14ac:dyDescent="0.25">
      <c r="A112" s="36" t="s">
        <v>233</v>
      </c>
      <c r="B112" s="117" t="s">
        <v>234</v>
      </c>
      <c r="C112" s="118" t="s">
        <v>170</v>
      </c>
      <c r="D112" s="119">
        <v>4</v>
      </c>
      <c r="E112" s="40">
        <v>3406</v>
      </c>
      <c r="F112" s="35">
        <f t="shared" si="33"/>
        <v>13624</v>
      </c>
      <c r="G112" s="40">
        <v>5933.93</v>
      </c>
      <c r="H112" s="35">
        <f t="shared" si="39"/>
        <v>23735.72</v>
      </c>
      <c r="I112" s="35">
        <f t="shared" si="34"/>
        <v>37359.72</v>
      </c>
      <c r="J112" s="441"/>
      <c r="K112" s="371">
        <v>4</v>
      </c>
      <c r="L112" s="328">
        <v>3406</v>
      </c>
      <c r="M112" s="329">
        <f t="shared" si="35"/>
        <v>13624</v>
      </c>
      <c r="N112" s="328">
        <v>5933.93</v>
      </c>
      <c r="O112" s="329">
        <f t="shared" si="40"/>
        <v>23735.72</v>
      </c>
      <c r="P112" s="329">
        <f t="shared" si="36"/>
        <v>37359.72</v>
      </c>
      <c r="Q112" s="473"/>
      <c r="R112" s="327">
        <f t="shared" si="32"/>
        <v>0</v>
      </c>
      <c r="S112" s="328">
        <v>3406</v>
      </c>
      <c r="T112" s="329">
        <f t="shared" si="37"/>
        <v>0</v>
      </c>
      <c r="U112" s="328">
        <v>5933.93</v>
      </c>
      <c r="V112" s="329">
        <f t="shared" si="41"/>
        <v>0</v>
      </c>
      <c r="W112" s="329">
        <f t="shared" si="38"/>
        <v>0</v>
      </c>
      <c r="X112" s="464">
        <f t="shared" si="30"/>
        <v>0</v>
      </c>
      <c r="Y112" s="497">
        <f t="shared" si="31"/>
        <v>0</v>
      </c>
    </row>
    <row r="113" spans="1:25" ht="28.5" x14ac:dyDescent="0.25">
      <c r="A113" s="36" t="s">
        <v>235</v>
      </c>
      <c r="B113" s="117" t="s">
        <v>236</v>
      </c>
      <c r="C113" s="118" t="s">
        <v>170</v>
      </c>
      <c r="D113" s="119">
        <v>139</v>
      </c>
      <c r="E113" s="40">
        <v>1572</v>
      </c>
      <c r="F113" s="35">
        <f t="shared" si="33"/>
        <v>218508</v>
      </c>
      <c r="G113" s="40">
        <v>2472.34</v>
      </c>
      <c r="H113" s="35">
        <f t="shared" si="39"/>
        <v>343655.26</v>
      </c>
      <c r="I113" s="35">
        <f t="shared" si="34"/>
        <v>562163.26</v>
      </c>
      <c r="J113" s="441"/>
      <c r="K113" s="371">
        <v>50</v>
      </c>
      <c r="L113" s="328">
        <v>1572</v>
      </c>
      <c r="M113" s="329">
        <f t="shared" si="35"/>
        <v>78600</v>
      </c>
      <c r="N113" s="328">
        <v>2472.34</v>
      </c>
      <c r="O113" s="329">
        <f t="shared" si="40"/>
        <v>123617</v>
      </c>
      <c r="P113" s="329">
        <f t="shared" si="36"/>
        <v>202217</v>
      </c>
      <c r="Q113" s="473"/>
      <c r="R113" s="327">
        <f t="shared" si="32"/>
        <v>89</v>
      </c>
      <c r="S113" s="328">
        <v>1572</v>
      </c>
      <c r="T113" s="329">
        <f t="shared" si="37"/>
        <v>139908</v>
      </c>
      <c r="U113" s="328">
        <v>2472.34</v>
      </c>
      <c r="V113" s="329">
        <f t="shared" si="41"/>
        <v>220038.26</v>
      </c>
      <c r="W113" s="329">
        <f t="shared" si="38"/>
        <v>359946.26</v>
      </c>
      <c r="X113" s="464">
        <f t="shared" si="30"/>
        <v>359946.26</v>
      </c>
      <c r="Y113" s="497">
        <f t="shared" si="31"/>
        <v>0</v>
      </c>
    </row>
    <row r="114" spans="1:25" x14ac:dyDescent="0.25">
      <c r="A114" s="36" t="s">
        <v>237</v>
      </c>
      <c r="B114" s="117" t="s">
        <v>238</v>
      </c>
      <c r="C114" s="118" t="s">
        <v>170</v>
      </c>
      <c r="D114" s="119">
        <v>42</v>
      </c>
      <c r="E114" s="40">
        <v>4454</v>
      </c>
      <c r="F114" s="35">
        <f t="shared" si="33"/>
        <v>187068</v>
      </c>
      <c r="G114" s="40">
        <v>37518</v>
      </c>
      <c r="H114" s="35">
        <f t="shared" si="39"/>
        <v>1575756</v>
      </c>
      <c r="I114" s="35">
        <f t="shared" si="34"/>
        <v>1762824</v>
      </c>
      <c r="J114" s="441"/>
      <c r="K114" s="371">
        <v>22</v>
      </c>
      <c r="L114" s="328">
        <v>4454</v>
      </c>
      <c r="M114" s="329">
        <f t="shared" si="35"/>
        <v>97988</v>
      </c>
      <c r="N114" s="328">
        <v>37518</v>
      </c>
      <c r="O114" s="329">
        <f t="shared" si="40"/>
        <v>825396</v>
      </c>
      <c r="P114" s="329">
        <f t="shared" si="36"/>
        <v>923384</v>
      </c>
      <c r="Q114" s="473"/>
      <c r="R114" s="327">
        <f t="shared" si="32"/>
        <v>20</v>
      </c>
      <c r="S114" s="328">
        <v>4454</v>
      </c>
      <c r="T114" s="329">
        <f t="shared" si="37"/>
        <v>89080</v>
      </c>
      <c r="U114" s="328">
        <v>37518</v>
      </c>
      <c r="V114" s="329">
        <f t="shared" si="41"/>
        <v>750360</v>
      </c>
      <c r="W114" s="329">
        <f t="shared" si="38"/>
        <v>839440</v>
      </c>
      <c r="X114" s="464">
        <f t="shared" si="30"/>
        <v>839440</v>
      </c>
      <c r="Y114" s="497">
        <f t="shared" si="31"/>
        <v>0</v>
      </c>
    </row>
    <row r="115" spans="1:25" ht="28.5" x14ac:dyDescent="0.25">
      <c r="A115" s="36" t="s">
        <v>239</v>
      </c>
      <c r="B115" s="117" t="s">
        <v>240</v>
      </c>
      <c r="C115" s="118" t="s">
        <v>28</v>
      </c>
      <c r="D115" s="119">
        <v>16</v>
      </c>
      <c r="E115" s="120">
        <v>6550</v>
      </c>
      <c r="F115" s="35">
        <f t="shared" si="33"/>
        <v>104800</v>
      </c>
      <c r="G115" s="120">
        <v>0</v>
      </c>
      <c r="H115" s="35">
        <f t="shared" si="39"/>
        <v>0</v>
      </c>
      <c r="I115" s="35">
        <f>F115+H115</f>
        <v>104800</v>
      </c>
      <c r="J115" s="441"/>
      <c r="K115" s="371"/>
      <c r="L115" s="372">
        <v>6550</v>
      </c>
      <c r="M115" s="329">
        <f t="shared" si="35"/>
        <v>0</v>
      </c>
      <c r="N115" s="372">
        <v>0</v>
      </c>
      <c r="O115" s="329">
        <f t="shared" si="40"/>
        <v>0</v>
      </c>
      <c r="P115" s="329">
        <f>M115+O115</f>
        <v>0</v>
      </c>
      <c r="Q115" s="473"/>
      <c r="R115" s="327">
        <f t="shared" si="32"/>
        <v>16</v>
      </c>
      <c r="S115" s="372">
        <v>6550</v>
      </c>
      <c r="T115" s="329">
        <f t="shared" si="37"/>
        <v>104800</v>
      </c>
      <c r="U115" s="372">
        <v>0</v>
      </c>
      <c r="V115" s="329">
        <f t="shared" si="41"/>
        <v>0</v>
      </c>
      <c r="W115" s="329">
        <f>T115+V115</f>
        <v>104800</v>
      </c>
      <c r="X115" s="464">
        <f t="shared" si="30"/>
        <v>104800</v>
      </c>
      <c r="Y115" s="497">
        <f t="shared" si="31"/>
        <v>0</v>
      </c>
    </row>
    <row r="116" spans="1:25" x14ac:dyDescent="0.25">
      <c r="A116" s="121" t="s">
        <v>241</v>
      </c>
      <c r="B116" s="117" t="s">
        <v>242</v>
      </c>
      <c r="C116" s="118" t="s">
        <v>243</v>
      </c>
      <c r="D116" s="119">
        <v>10</v>
      </c>
      <c r="E116" s="120">
        <v>262</v>
      </c>
      <c r="F116" s="35">
        <f t="shared" si="33"/>
        <v>2620</v>
      </c>
      <c r="G116" s="120">
        <v>165.23</v>
      </c>
      <c r="H116" s="35">
        <f t="shared" si="39"/>
        <v>1652.3</v>
      </c>
      <c r="I116" s="35">
        <f>F116+H116</f>
        <v>4272.3</v>
      </c>
      <c r="J116" s="441"/>
      <c r="K116" s="371"/>
      <c r="L116" s="372">
        <v>262</v>
      </c>
      <c r="M116" s="329">
        <f t="shared" si="35"/>
        <v>0</v>
      </c>
      <c r="N116" s="372">
        <v>165.23</v>
      </c>
      <c r="O116" s="329">
        <f t="shared" si="40"/>
        <v>0</v>
      </c>
      <c r="P116" s="329">
        <f>M116+O116</f>
        <v>0</v>
      </c>
      <c r="Q116" s="473"/>
      <c r="R116" s="327">
        <f t="shared" si="32"/>
        <v>10</v>
      </c>
      <c r="S116" s="372">
        <v>262</v>
      </c>
      <c r="T116" s="329">
        <f t="shared" si="37"/>
        <v>2620</v>
      </c>
      <c r="U116" s="372">
        <v>165.23</v>
      </c>
      <c r="V116" s="329">
        <f t="shared" si="41"/>
        <v>1652.3</v>
      </c>
      <c r="W116" s="329">
        <f>T116+V116</f>
        <v>4272.3</v>
      </c>
      <c r="X116" s="464">
        <f t="shared" si="30"/>
        <v>4272.3</v>
      </c>
      <c r="Y116" s="497">
        <f t="shared" si="31"/>
        <v>0</v>
      </c>
    </row>
    <row r="117" spans="1:25" x14ac:dyDescent="0.25">
      <c r="A117" s="36" t="s">
        <v>244</v>
      </c>
      <c r="B117" s="117" t="s">
        <v>245</v>
      </c>
      <c r="C117" s="118" t="s">
        <v>170</v>
      </c>
      <c r="D117" s="119">
        <v>18</v>
      </c>
      <c r="E117" s="40">
        <v>1572</v>
      </c>
      <c r="F117" s="35">
        <f t="shared" si="33"/>
        <v>28296</v>
      </c>
      <c r="G117" s="40">
        <v>1458.34</v>
      </c>
      <c r="H117" s="35">
        <f t="shared" si="39"/>
        <v>26250.12</v>
      </c>
      <c r="I117" s="35">
        <f t="shared" ref="I117:I138" si="42">E117*D117+G117*D117</f>
        <v>54546.119999999995</v>
      </c>
      <c r="J117" s="441"/>
      <c r="K117" s="371">
        <v>5</v>
      </c>
      <c r="L117" s="328">
        <v>1572</v>
      </c>
      <c r="M117" s="329">
        <f t="shared" si="35"/>
        <v>7860</v>
      </c>
      <c r="N117" s="328">
        <v>1458.34</v>
      </c>
      <c r="O117" s="329">
        <f t="shared" si="40"/>
        <v>7291.7</v>
      </c>
      <c r="P117" s="329">
        <f t="shared" ref="P117:P138" si="43">L117*K117+N117*K117</f>
        <v>15151.7</v>
      </c>
      <c r="Q117" s="473"/>
      <c r="R117" s="327">
        <f t="shared" si="32"/>
        <v>13</v>
      </c>
      <c r="S117" s="328">
        <v>1572</v>
      </c>
      <c r="T117" s="329">
        <f t="shared" si="37"/>
        <v>20436</v>
      </c>
      <c r="U117" s="328">
        <v>1458.34</v>
      </c>
      <c r="V117" s="329">
        <f t="shared" si="41"/>
        <v>18958.419999999998</v>
      </c>
      <c r="W117" s="329">
        <f t="shared" ref="W117:W138" si="44">S117*R117+U117*R117</f>
        <v>39394.42</v>
      </c>
      <c r="X117" s="464">
        <f t="shared" si="30"/>
        <v>39394.42</v>
      </c>
      <c r="Y117" s="497">
        <f t="shared" si="31"/>
        <v>0</v>
      </c>
    </row>
    <row r="118" spans="1:25" x14ac:dyDescent="0.25">
      <c r="A118" s="36" t="s">
        <v>246</v>
      </c>
      <c r="B118" s="122" t="s">
        <v>247</v>
      </c>
      <c r="C118" s="118" t="s">
        <v>170</v>
      </c>
      <c r="D118" s="119">
        <v>8</v>
      </c>
      <c r="E118" s="40">
        <v>524</v>
      </c>
      <c r="F118" s="35">
        <f t="shared" si="33"/>
        <v>4192</v>
      </c>
      <c r="G118" s="40">
        <v>8196.4</v>
      </c>
      <c r="H118" s="35">
        <f t="shared" si="39"/>
        <v>65571.199999999997</v>
      </c>
      <c r="I118" s="35">
        <f t="shared" si="42"/>
        <v>69763.199999999997</v>
      </c>
      <c r="J118" s="441"/>
      <c r="K118" s="371">
        <v>2</v>
      </c>
      <c r="L118" s="328">
        <v>524</v>
      </c>
      <c r="M118" s="329">
        <f t="shared" si="35"/>
        <v>1048</v>
      </c>
      <c r="N118" s="328">
        <v>8196.4</v>
      </c>
      <c r="O118" s="329">
        <f t="shared" si="40"/>
        <v>16392.8</v>
      </c>
      <c r="P118" s="329">
        <f t="shared" si="43"/>
        <v>17440.8</v>
      </c>
      <c r="Q118" s="473"/>
      <c r="R118" s="327">
        <f t="shared" si="32"/>
        <v>6</v>
      </c>
      <c r="S118" s="328">
        <v>524</v>
      </c>
      <c r="T118" s="329">
        <f t="shared" si="37"/>
        <v>3144</v>
      </c>
      <c r="U118" s="328">
        <v>8196.4</v>
      </c>
      <c r="V118" s="329">
        <f t="shared" si="41"/>
        <v>49178.399999999994</v>
      </c>
      <c r="W118" s="329">
        <f t="shared" si="44"/>
        <v>52322.399999999994</v>
      </c>
      <c r="X118" s="464">
        <f t="shared" si="30"/>
        <v>52322.399999999994</v>
      </c>
      <c r="Y118" s="497">
        <f t="shared" si="31"/>
        <v>0</v>
      </c>
    </row>
    <row r="119" spans="1:25" x14ac:dyDescent="0.25">
      <c r="A119" s="36" t="s">
        <v>248</v>
      </c>
      <c r="B119" s="122" t="s">
        <v>249</v>
      </c>
      <c r="C119" s="118" t="s">
        <v>170</v>
      </c>
      <c r="D119" s="119">
        <v>4</v>
      </c>
      <c r="E119" s="40">
        <v>3930</v>
      </c>
      <c r="F119" s="35">
        <f t="shared" si="33"/>
        <v>15720</v>
      </c>
      <c r="G119" s="40">
        <v>16396.07</v>
      </c>
      <c r="H119" s="35">
        <f t="shared" si="39"/>
        <v>65584.28</v>
      </c>
      <c r="I119" s="35">
        <f t="shared" si="42"/>
        <v>81304.28</v>
      </c>
      <c r="J119" s="441"/>
      <c r="K119" s="371">
        <v>2</v>
      </c>
      <c r="L119" s="328">
        <v>3930</v>
      </c>
      <c r="M119" s="329">
        <f t="shared" si="35"/>
        <v>7860</v>
      </c>
      <c r="N119" s="328">
        <v>16396.07</v>
      </c>
      <c r="O119" s="329">
        <f t="shared" si="40"/>
        <v>32792.14</v>
      </c>
      <c r="P119" s="329">
        <f t="shared" si="43"/>
        <v>40652.14</v>
      </c>
      <c r="Q119" s="473"/>
      <c r="R119" s="327">
        <f t="shared" si="32"/>
        <v>2</v>
      </c>
      <c r="S119" s="328">
        <v>3930</v>
      </c>
      <c r="T119" s="329">
        <f t="shared" si="37"/>
        <v>7860</v>
      </c>
      <c r="U119" s="328">
        <v>16396.07</v>
      </c>
      <c r="V119" s="329">
        <f t="shared" si="41"/>
        <v>32792.14</v>
      </c>
      <c r="W119" s="329">
        <f t="shared" si="44"/>
        <v>40652.14</v>
      </c>
      <c r="X119" s="464">
        <f t="shared" si="30"/>
        <v>40652.14</v>
      </c>
      <c r="Y119" s="497">
        <f t="shared" si="31"/>
        <v>0</v>
      </c>
    </row>
    <row r="120" spans="1:25" x14ac:dyDescent="0.25">
      <c r="A120" s="36" t="s">
        <v>250</v>
      </c>
      <c r="B120" s="122" t="s">
        <v>251</v>
      </c>
      <c r="C120" s="118" t="s">
        <v>170</v>
      </c>
      <c r="D120" s="119">
        <v>4</v>
      </c>
      <c r="E120" s="40">
        <v>524</v>
      </c>
      <c r="F120" s="35">
        <f t="shared" si="33"/>
        <v>2096</v>
      </c>
      <c r="G120" s="40">
        <v>3129.1</v>
      </c>
      <c r="H120" s="35">
        <f t="shared" si="39"/>
        <v>12516.4</v>
      </c>
      <c r="I120" s="35">
        <f t="shared" si="42"/>
        <v>14612.4</v>
      </c>
      <c r="J120" s="441"/>
      <c r="K120" s="371"/>
      <c r="L120" s="328">
        <v>524</v>
      </c>
      <c r="M120" s="329">
        <f t="shared" si="35"/>
        <v>0</v>
      </c>
      <c r="N120" s="328">
        <v>3129.1</v>
      </c>
      <c r="O120" s="329">
        <f t="shared" si="40"/>
        <v>0</v>
      </c>
      <c r="P120" s="329">
        <f t="shared" si="43"/>
        <v>0</v>
      </c>
      <c r="Q120" s="473"/>
      <c r="R120" s="327">
        <f t="shared" si="32"/>
        <v>4</v>
      </c>
      <c r="S120" s="328">
        <v>524</v>
      </c>
      <c r="T120" s="329">
        <f t="shared" si="37"/>
        <v>2096</v>
      </c>
      <c r="U120" s="328">
        <v>3129.1</v>
      </c>
      <c r="V120" s="329">
        <f t="shared" si="41"/>
        <v>12516.4</v>
      </c>
      <c r="W120" s="329">
        <f t="shared" si="44"/>
        <v>14612.4</v>
      </c>
      <c r="X120" s="464">
        <f t="shared" si="30"/>
        <v>14612.4</v>
      </c>
      <c r="Y120" s="497">
        <f t="shared" si="31"/>
        <v>0</v>
      </c>
    </row>
    <row r="121" spans="1:25" x14ac:dyDescent="0.25">
      <c r="A121" s="36" t="s">
        <v>252</v>
      </c>
      <c r="B121" s="122" t="s">
        <v>253</v>
      </c>
      <c r="C121" s="118" t="s">
        <v>170</v>
      </c>
      <c r="D121" s="119">
        <v>2</v>
      </c>
      <c r="E121" s="40">
        <v>3930</v>
      </c>
      <c r="F121" s="35">
        <f t="shared" si="33"/>
        <v>7860</v>
      </c>
      <c r="G121" s="40">
        <v>11731.38</v>
      </c>
      <c r="H121" s="35">
        <f t="shared" si="39"/>
        <v>23462.76</v>
      </c>
      <c r="I121" s="35">
        <f t="shared" si="42"/>
        <v>31322.76</v>
      </c>
      <c r="J121" s="441"/>
      <c r="K121" s="371"/>
      <c r="L121" s="328">
        <v>3930</v>
      </c>
      <c r="M121" s="329">
        <f t="shared" si="35"/>
        <v>0</v>
      </c>
      <c r="N121" s="328">
        <v>11731.38</v>
      </c>
      <c r="O121" s="329">
        <f t="shared" si="40"/>
        <v>0</v>
      </c>
      <c r="P121" s="329">
        <f t="shared" si="43"/>
        <v>0</v>
      </c>
      <c r="Q121" s="473"/>
      <c r="R121" s="327">
        <f t="shared" si="32"/>
        <v>2</v>
      </c>
      <c r="S121" s="328">
        <v>3930</v>
      </c>
      <c r="T121" s="329">
        <f t="shared" si="37"/>
        <v>7860</v>
      </c>
      <c r="U121" s="328">
        <v>11731.38</v>
      </c>
      <c r="V121" s="329">
        <f t="shared" si="41"/>
        <v>23462.76</v>
      </c>
      <c r="W121" s="329">
        <f t="shared" si="44"/>
        <v>31322.76</v>
      </c>
      <c r="X121" s="464">
        <f t="shared" si="30"/>
        <v>31322.76</v>
      </c>
      <c r="Y121" s="497">
        <f t="shared" si="31"/>
        <v>0</v>
      </c>
    </row>
    <row r="122" spans="1:25" x14ac:dyDescent="0.25">
      <c r="A122" s="36" t="s">
        <v>254</v>
      </c>
      <c r="B122" s="117" t="s">
        <v>255</v>
      </c>
      <c r="C122" s="118" t="s">
        <v>170</v>
      </c>
      <c r="D122" s="119">
        <v>4</v>
      </c>
      <c r="E122" s="40">
        <v>1310</v>
      </c>
      <c r="F122" s="35">
        <f t="shared" si="33"/>
        <v>5240</v>
      </c>
      <c r="G122" s="40">
        <v>833.51</v>
      </c>
      <c r="H122" s="35">
        <f t="shared" si="39"/>
        <v>3334.04</v>
      </c>
      <c r="I122" s="35">
        <f t="shared" si="42"/>
        <v>8574.0400000000009</v>
      </c>
      <c r="J122" s="441"/>
      <c r="K122" s="371">
        <v>4</v>
      </c>
      <c r="L122" s="328">
        <v>1310</v>
      </c>
      <c r="M122" s="329">
        <f t="shared" si="35"/>
        <v>5240</v>
      </c>
      <c r="N122" s="328">
        <v>833.51</v>
      </c>
      <c r="O122" s="329">
        <f t="shared" si="40"/>
        <v>3334.04</v>
      </c>
      <c r="P122" s="329">
        <f t="shared" si="43"/>
        <v>8574.0400000000009</v>
      </c>
      <c r="Q122" s="473"/>
      <c r="R122" s="327">
        <f t="shared" si="32"/>
        <v>0</v>
      </c>
      <c r="S122" s="328">
        <v>1310</v>
      </c>
      <c r="T122" s="329">
        <f t="shared" si="37"/>
        <v>0</v>
      </c>
      <c r="U122" s="328">
        <v>833.51</v>
      </c>
      <c r="V122" s="329">
        <f t="shared" si="41"/>
        <v>0</v>
      </c>
      <c r="W122" s="329">
        <f t="shared" si="44"/>
        <v>0</v>
      </c>
      <c r="X122" s="464">
        <f t="shared" si="30"/>
        <v>0</v>
      </c>
      <c r="Y122" s="497">
        <f t="shared" si="31"/>
        <v>0</v>
      </c>
    </row>
    <row r="123" spans="1:25" x14ac:dyDescent="0.25">
      <c r="A123" s="36" t="s">
        <v>256</v>
      </c>
      <c r="B123" s="117" t="s">
        <v>257</v>
      </c>
      <c r="C123" s="118" t="s">
        <v>170</v>
      </c>
      <c r="D123" s="119">
        <v>4</v>
      </c>
      <c r="E123" s="40">
        <v>4192</v>
      </c>
      <c r="F123" s="35">
        <f t="shared" si="33"/>
        <v>16768</v>
      </c>
      <c r="G123" s="40">
        <v>15047.76</v>
      </c>
      <c r="H123" s="35">
        <f t="shared" si="39"/>
        <v>60191.040000000001</v>
      </c>
      <c r="I123" s="35">
        <f t="shared" si="42"/>
        <v>76959.040000000008</v>
      </c>
      <c r="J123" s="441"/>
      <c r="K123" s="371">
        <v>4</v>
      </c>
      <c r="L123" s="328">
        <v>4192</v>
      </c>
      <c r="M123" s="329">
        <f t="shared" si="35"/>
        <v>16768</v>
      </c>
      <c r="N123" s="328">
        <v>15047.76</v>
      </c>
      <c r="O123" s="329">
        <f t="shared" si="40"/>
        <v>60191.040000000001</v>
      </c>
      <c r="P123" s="329">
        <f t="shared" si="43"/>
        <v>76959.040000000008</v>
      </c>
      <c r="Q123" s="473"/>
      <c r="R123" s="327">
        <f t="shared" si="32"/>
        <v>0</v>
      </c>
      <c r="S123" s="328">
        <v>4192</v>
      </c>
      <c r="T123" s="329">
        <f t="shared" si="37"/>
        <v>0</v>
      </c>
      <c r="U123" s="328">
        <v>15047.76</v>
      </c>
      <c r="V123" s="329">
        <f t="shared" si="41"/>
        <v>0</v>
      </c>
      <c r="W123" s="329">
        <f t="shared" si="44"/>
        <v>0</v>
      </c>
      <c r="X123" s="464">
        <f t="shared" si="30"/>
        <v>0</v>
      </c>
      <c r="Y123" s="497">
        <f t="shared" si="31"/>
        <v>0</v>
      </c>
    </row>
    <row r="124" spans="1:25" x14ac:dyDescent="0.25">
      <c r="A124" s="36" t="s">
        <v>258</v>
      </c>
      <c r="B124" s="117" t="s">
        <v>259</v>
      </c>
      <c r="C124" s="118" t="s">
        <v>170</v>
      </c>
      <c r="D124" s="119">
        <v>4</v>
      </c>
      <c r="E124" s="40">
        <v>393</v>
      </c>
      <c r="F124" s="35">
        <f t="shared" si="33"/>
        <v>1572</v>
      </c>
      <c r="G124" s="40">
        <v>3672.55</v>
      </c>
      <c r="H124" s="35">
        <f t="shared" si="39"/>
        <v>14690.2</v>
      </c>
      <c r="I124" s="35">
        <f t="shared" si="42"/>
        <v>16262.2</v>
      </c>
      <c r="J124" s="441"/>
      <c r="K124" s="371"/>
      <c r="L124" s="328">
        <v>393</v>
      </c>
      <c r="M124" s="329">
        <f t="shared" si="35"/>
        <v>0</v>
      </c>
      <c r="N124" s="328">
        <v>3672.55</v>
      </c>
      <c r="O124" s="329">
        <f t="shared" si="40"/>
        <v>0</v>
      </c>
      <c r="P124" s="329">
        <f t="shared" si="43"/>
        <v>0</v>
      </c>
      <c r="Q124" s="473"/>
      <c r="R124" s="327">
        <f t="shared" si="32"/>
        <v>4</v>
      </c>
      <c r="S124" s="328">
        <v>393</v>
      </c>
      <c r="T124" s="329">
        <f t="shared" si="37"/>
        <v>1572</v>
      </c>
      <c r="U124" s="328">
        <v>3672.55</v>
      </c>
      <c r="V124" s="329">
        <f t="shared" si="41"/>
        <v>14690.2</v>
      </c>
      <c r="W124" s="329">
        <f t="shared" si="44"/>
        <v>16262.2</v>
      </c>
      <c r="X124" s="464">
        <f t="shared" si="30"/>
        <v>16262.2</v>
      </c>
      <c r="Y124" s="497">
        <f t="shared" si="31"/>
        <v>0</v>
      </c>
    </row>
    <row r="125" spans="1:25" x14ac:dyDescent="0.25">
      <c r="A125" s="36" t="s">
        <v>260</v>
      </c>
      <c r="B125" s="117" t="s">
        <v>261</v>
      </c>
      <c r="C125" s="118" t="s">
        <v>170</v>
      </c>
      <c r="D125" s="119">
        <v>4</v>
      </c>
      <c r="E125" s="40">
        <v>393</v>
      </c>
      <c r="F125" s="35">
        <f t="shared" si="33"/>
        <v>1572</v>
      </c>
      <c r="G125" s="40">
        <v>1027</v>
      </c>
      <c r="H125" s="35">
        <f t="shared" si="39"/>
        <v>4108</v>
      </c>
      <c r="I125" s="35">
        <f t="shared" si="42"/>
        <v>5680</v>
      </c>
      <c r="J125" s="441"/>
      <c r="K125" s="371">
        <v>4</v>
      </c>
      <c r="L125" s="328">
        <v>393</v>
      </c>
      <c r="M125" s="329">
        <f t="shared" si="35"/>
        <v>1572</v>
      </c>
      <c r="N125" s="328">
        <v>1027</v>
      </c>
      <c r="O125" s="329">
        <f t="shared" si="40"/>
        <v>4108</v>
      </c>
      <c r="P125" s="329">
        <f t="shared" si="43"/>
        <v>5680</v>
      </c>
      <c r="Q125" s="473"/>
      <c r="R125" s="327">
        <f t="shared" si="32"/>
        <v>0</v>
      </c>
      <c r="S125" s="328">
        <v>393</v>
      </c>
      <c r="T125" s="329">
        <f t="shared" si="37"/>
        <v>0</v>
      </c>
      <c r="U125" s="328">
        <v>1027</v>
      </c>
      <c r="V125" s="329">
        <f t="shared" si="41"/>
        <v>0</v>
      </c>
      <c r="W125" s="329">
        <f t="shared" si="44"/>
        <v>0</v>
      </c>
      <c r="X125" s="464">
        <f t="shared" si="30"/>
        <v>0</v>
      </c>
      <c r="Y125" s="497">
        <f t="shared" si="31"/>
        <v>0</v>
      </c>
    </row>
    <row r="126" spans="1:25" x14ac:dyDescent="0.25">
      <c r="A126" s="36" t="s">
        <v>262</v>
      </c>
      <c r="B126" s="117" t="s">
        <v>263</v>
      </c>
      <c r="C126" s="118" t="s">
        <v>170</v>
      </c>
      <c r="D126" s="119">
        <v>22</v>
      </c>
      <c r="E126" s="40">
        <v>3406</v>
      </c>
      <c r="F126" s="35">
        <f t="shared" si="33"/>
        <v>74932</v>
      </c>
      <c r="G126" s="40">
        <v>1774.5</v>
      </c>
      <c r="H126" s="35">
        <f t="shared" si="39"/>
        <v>39039</v>
      </c>
      <c r="I126" s="35">
        <f t="shared" si="42"/>
        <v>113971</v>
      </c>
      <c r="J126" s="441"/>
      <c r="K126" s="371">
        <v>20</v>
      </c>
      <c r="L126" s="328">
        <v>3406</v>
      </c>
      <c r="M126" s="329">
        <f t="shared" si="35"/>
        <v>68120</v>
      </c>
      <c r="N126" s="328">
        <v>1774.5</v>
      </c>
      <c r="O126" s="329">
        <f t="shared" si="40"/>
        <v>35490</v>
      </c>
      <c r="P126" s="329">
        <f t="shared" si="43"/>
        <v>103610</v>
      </c>
      <c r="Q126" s="473"/>
      <c r="R126" s="327">
        <f t="shared" si="32"/>
        <v>2</v>
      </c>
      <c r="S126" s="328">
        <v>3406</v>
      </c>
      <c r="T126" s="329">
        <f t="shared" si="37"/>
        <v>6812</v>
      </c>
      <c r="U126" s="328">
        <v>1774.5</v>
      </c>
      <c r="V126" s="329">
        <f t="shared" si="41"/>
        <v>3549</v>
      </c>
      <c r="W126" s="329">
        <f t="shared" si="44"/>
        <v>10361</v>
      </c>
      <c r="X126" s="464">
        <f t="shared" si="30"/>
        <v>10361</v>
      </c>
      <c r="Y126" s="497">
        <f t="shared" si="31"/>
        <v>0</v>
      </c>
    </row>
    <row r="127" spans="1:25" ht="28.5" x14ac:dyDescent="0.25">
      <c r="A127" s="36" t="s">
        <v>264</v>
      </c>
      <c r="B127" s="117" t="s">
        <v>265</v>
      </c>
      <c r="C127" s="118" t="s">
        <v>170</v>
      </c>
      <c r="D127" s="119">
        <v>10</v>
      </c>
      <c r="E127" s="40">
        <v>1572</v>
      </c>
      <c r="F127" s="35">
        <f t="shared" si="33"/>
        <v>15720</v>
      </c>
      <c r="G127" s="40">
        <v>478.4</v>
      </c>
      <c r="H127" s="35">
        <f t="shared" si="39"/>
        <v>4784</v>
      </c>
      <c r="I127" s="35">
        <f t="shared" si="42"/>
        <v>20504</v>
      </c>
      <c r="J127" s="441"/>
      <c r="K127" s="371">
        <v>1</v>
      </c>
      <c r="L127" s="328">
        <v>1572</v>
      </c>
      <c r="M127" s="329">
        <f t="shared" si="35"/>
        <v>1572</v>
      </c>
      <c r="N127" s="328">
        <v>478.4</v>
      </c>
      <c r="O127" s="329">
        <f t="shared" si="40"/>
        <v>478.4</v>
      </c>
      <c r="P127" s="329">
        <f t="shared" si="43"/>
        <v>2050.4</v>
      </c>
      <c r="Q127" s="473"/>
      <c r="R127" s="327">
        <f t="shared" si="32"/>
        <v>9</v>
      </c>
      <c r="S127" s="328">
        <v>1572</v>
      </c>
      <c r="T127" s="329">
        <f t="shared" si="37"/>
        <v>14148</v>
      </c>
      <c r="U127" s="328">
        <v>478.4</v>
      </c>
      <c r="V127" s="329">
        <f t="shared" si="41"/>
        <v>4305.5999999999995</v>
      </c>
      <c r="W127" s="329">
        <f t="shared" si="44"/>
        <v>18453.599999999999</v>
      </c>
      <c r="X127" s="464">
        <f t="shared" si="30"/>
        <v>18453.599999999999</v>
      </c>
      <c r="Y127" s="497">
        <f t="shared" si="31"/>
        <v>0</v>
      </c>
    </row>
    <row r="128" spans="1:25" ht="28.5" x14ac:dyDescent="0.25">
      <c r="A128" s="36" t="s">
        <v>266</v>
      </c>
      <c r="B128" s="117" t="s">
        <v>267</v>
      </c>
      <c r="C128" s="118" t="s">
        <v>170</v>
      </c>
      <c r="D128" s="119">
        <v>9</v>
      </c>
      <c r="E128" s="40">
        <v>1572</v>
      </c>
      <c r="F128" s="35">
        <f t="shared" si="33"/>
        <v>14148</v>
      </c>
      <c r="G128" s="40">
        <v>478.4</v>
      </c>
      <c r="H128" s="35">
        <f t="shared" si="39"/>
        <v>4305.5999999999995</v>
      </c>
      <c r="I128" s="35">
        <f t="shared" si="42"/>
        <v>18453.599999999999</v>
      </c>
      <c r="J128" s="441"/>
      <c r="K128" s="371">
        <v>5</v>
      </c>
      <c r="L128" s="328">
        <v>1572</v>
      </c>
      <c r="M128" s="329">
        <f t="shared" si="35"/>
        <v>7860</v>
      </c>
      <c r="N128" s="328">
        <v>478.4</v>
      </c>
      <c r="O128" s="329">
        <f t="shared" si="40"/>
        <v>2392</v>
      </c>
      <c r="P128" s="329">
        <f t="shared" si="43"/>
        <v>10252</v>
      </c>
      <c r="Q128" s="473"/>
      <c r="R128" s="327">
        <f t="shared" si="32"/>
        <v>4</v>
      </c>
      <c r="S128" s="328">
        <v>1572</v>
      </c>
      <c r="T128" s="329">
        <f t="shared" si="37"/>
        <v>6288</v>
      </c>
      <c r="U128" s="328">
        <v>478.4</v>
      </c>
      <c r="V128" s="329">
        <f t="shared" si="41"/>
        <v>1913.6</v>
      </c>
      <c r="W128" s="329">
        <f t="shared" si="44"/>
        <v>8201.6</v>
      </c>
      <c r="X128" s="464">
        <f t="shared" si="30"/>
        <v>8201.5999999999985</v>
      </c>
      <c r="Y128" s="497">
        <f t="shared" si="31"/>
        <v>0</v>
      </c>
    </row>
    <row r="129" spans="1:25" ht="28.5" x14ac:dyDescent="0.25">
      <c r="A129" s="36" t="s">
        <v>268</v>
      </c>
      <c r="B129" s="117" t="s">
        <v>269</v>
      </c>
      <c r="C129" s="118" t="s">
        <v>170</v>
      </c>
      <c r="D129" s="119">
        <v>9</v>
      </c>
      <c r="E129" s="40">
        <v>1572</v>
      </c>
      <c r="F129" s="35">
        <f t="shared" si="33"/>
        <v>14148</v>
      </c>
      <c r="G129" s="40">
        <v>478.4</v>
      </c>
      <c r="H129" s="35">
        <f t="shared" si="39"/>
        <v>4305.5999999999995</v>
      </c>
      <c r="I129" s="35">
        <f t="shared" si="42"/>
        <v>18453.599999999999</v>
      </c>
      <c r="J129" s="441"/>
      <c r="K129" s="371">
        <v>5</v>
      </c>
      <c r="L129" s="328">
        <v>1572</v>
      </c>
      <c r="M129" s="329">
        <f t="shared" si="35"/>
        <v>7860</v>
      </c>
      <c r="N129" s="328">
        <v>478.4</v>
      </c>
      <c r="O129" s="329">
        <f t="shared" si="40"/>
        <v>2392</v>
      </c>
      <c r="P129" s="329">
        <f t="shared" si="43"/>
        <v>10252</v>
      </c>
      <c r="Q129" s="473"/>
      <c r="R129" s="327">
        <f t="shared" si="32"/>
        <v>4</v>
      </c>
      <c r="S129" s="328">
        <v>1572</v>
      </c>
      <c r="T129" s="329">
        <f t="shared" si="37"/>
        <v>6288</v>
      </c>
      <c r="U129" s="328">
        <v>478.4</v>
      </c>
      <c r="V129" s="329">
        <f t="shared" si="41"/>
        <v>1913.6</v>
      </c>
      <c r="W129" s="329">
        <f t="shared" si="44"/>
        <v>8201.6</v>
      </c>
      <c r="X129" s="464">
        <f t="shared" si="30"/>
        <v>8201.5999999999985</v>
      </c>
      <c r="Y129" s="497">
        <f t="shared" si="31"/>
        <v>0</v>
      </c>
    </row>
    <row r="130" spans="1:25" x14ac:dyDescent="0.25">
      <c r="A130" s="36" t="s">
        <v>270</v>
      </c>
      <c r="B130" s="117" t="s">
        <v>271</v>
      </c>
      <c r="C130" s="118" t="s">
        <v>170</v>
      </c>
      <c r="D130" s="119">
        <v>54</v>
      </c>
      <c r="E130" s="40">
        <v>1572</v>
      </c>
      <c r="F130" s="35">
        <f t="shared" si="33"/>
        <v>84888</v>
      </c>
      <c r="G130" s="40">
        <v>351</v>
      </c>
      <c r="H130" s="35">
        <f t="shared" si="39"/>
        <v>18954</v>
      </c>
      <c r="I130" s="35">
        <f t="shared" si="42"/>
        <v>103842</v>
      </c>
      <c r="J130" s="441"/>
      <c r="K130" s="371">
        <v>30</v>
      </c>
      <c r="L130" s="328">
        <v>1572</v>
      </c>
      <c r="M130" s="329">
        <f t="shared" si="35"/>
        <v>47160</v>
      </c>
      <c r="N130" s="328">
        <v>351</v>
      </c>
      <c r="O130" s="329">
        <f t="shared" si="40"/>
        <v>10530</v>
      </c>
      <c r="P130" s="329">
        <f t="shared" si="43"/>
        <v>57690</v>
      </c>
      <c r="Q130" s="473"/>
      <c r="R130" s="327">
        <f t="shared" si="32"/>
        <v>24</v>
      </c>
      <c r="S130" s="328">
        <v>1572</v>
      </c>
      <c r="T130" s="329">
        <f t="shared" si="37"/>
        <v>37728</v>
      </c>
      <c r="U130" s="328">
        <v>351</v>
      </c>
      <c r="V130" s="329">
        <f t="shared" si="41"/>
        <v>8424</v>
      </c>
      <c r="W130" s="329">
        <f t="shared" si="44"/>
        <v>46152</v>
      </c>
      <c r="X130" s="464">
        <f t="shared" si="30"/>
        <v>46152</v>
      </c>
      <c r="Y130" s="497">
        <f t="shared" si="31"/>
        <v>0</v>
      </c>
    </row>
    <row r="131" spans="1:25" x14ac:dyDescent="0.25">
      <c r="A131" s="36" t="s">
        <v>272</v>
      </c>
      <c r="B131" s="117" t="s">
        <v>273</v>
      </c>
      <c r="C131" s="118" t="s">
        <v>170</v>
      </c>
      <c r="D131" s="119">
        <v>30</v>
      </c>
      <c r="E131" s="40">
        <v>1572</v>
      </c>
      <c r="F131" s="35">
        <f t="shared" si="33"/>
        <v>47160</v>
      </c>
      <c r="G131" s="40">
        <v>708.55</v>
      </c>
      <c r="H131" s="35">
        <f t="shared" si="39"/>
        <v>21256.5</v>
      </c>
      <c r="I131" s="35">
        <f t="shared" si="42"/>
        <v>68416.5</v>
      </c>
      <c r="J131" s="441"/>
      <c r="K131" s="371">
        <v>30</v>
      </c>
      <c r="L131" s="328">
        <v>1572</v>
      </c>
      <c r="M131" s="329">
        <f t="shared" si="35"/>
        <v>47160</v>
      </c>
      <c r="N131" s="328">
        <v>708.55</v>
      </c>
      <c r="O131" s="329">
        <f t="shared" si="40"/>
        <v>21256.5</v>
      </c>
      <c r="P131" s="329">
        <f t="shared" si="43"/>
        <v>68416.5</v>
      </c>
      <c r="Q131" s="473"/>
      <c r="R131" s="327">
        <f t="shared" si="32"/>
        <v>0</v>
      </c>
      <c r="S131" s="328">
        <v>1572</v>
      </c>
      <c r="T131" s="329">
        <f t="shared" si="37"/>
        <v>0</v>
      </c>
      <c r="U131" s="328">
        <v>708.55</v>
      </c>
      <c r="V131" s="329">
        <f t="shared" si="41"/>
        <v>0</v>
      </c>
      <c r="W131" s="329">
        <f t="shared" si="44"/>
        <v>0</v>
      </c>
      <c r="X131" s="464">
        <f t="shared" si="30"/>
        <v>0</v>
      </c>
      <c r="Y131" s="497">
        <f t="shared" si="31"/>
        <v>0</v>
      </c>
    </row>
    <row r="132" spans="1:25" ht="28.5" x14ac:dyDescent="0.25">
      <c r="A132" s="36" t="s">
        <v>274</v>
      </c>
      <c r="B132" s="117" t="s">
        <v>275</v>
      </c>
      <c r="C132" s="118" t="s">
        <v>170</v>
      </c>
      <c r="D132" s="119">
        <v>39</v>
      </c>
      <c r="E132" s="40">
        <v>1572</v>
      </c>
      <c r="F132" s="35">
        <f t="shared" si="33"/>
        <v>61308</v>
      </c>
      <c r="G132" s="40">
        <v>852.8</v>
      </c>
      <c r="H132" s="35">
        <f t="shared" si="39"/>
        <v>33259.199999999997</v>
      </c>
      <c r="I132" s="35">
        <f t="shared" si="42"/>
        <v>94567.2</v>
      </c>
      <c r="J132" s="441"/>
      <c r="K132" s="371">
        <v>30</v>
      </c>
      <c r="L132" s="328">
        <v>1572</v>
      </c>
      <c r="M132" s="329">
        <f t="shared" si="35"/>
        <v>47160</v>
      </c>
      <c r="N132" s="328">
        <v>852.8</v>
      </c>
      <c r="O132" s="329">
        <f t="shared" si="40"/>
        <v>25584</v>
      </c>
      <c r="P132" s="329">
        <f t="shared" si="43"/>
        <v>72744</v>
      </c>
      <c r="Q132" s="473"/>
      <c r="R132" s="327">
        <f t="shared" si="32"/>
        <v>9</v>
      </c>
      <c r="S132" s="328">
        <v>1572</v>
      </c>
      <c r="T132" s="329">
        <f t="shared" si="37"/>
        <v>14148</v>
      </c>
      <c r="U132" s="328">
        <v>852.8</v>
      </c>
      <c r="V132" s="329">
        <f t="shared" si="41"/>
        <v>7675.2</v>
      </c>
      <c r="W132" s="329">
        <f t="shared" si="44"/>
        <v>21823.200000000001</v>
      </c>
      <c r="X132" s="464">
        <f t="shared" si="30"/>
        <v>21823.199999999997</v>
      </c>
      <c r="Y132" s="497">
        <f t="shared" si="31"/>
        <v>0</v>
      </c>
    </row>
    <row r="133" spans="1:25" x14ac:dyDescent="0.25">
      <c r="A133" s="121" t="s">
        <v>276</v>
      </c>
      <c r="B133" s="117" t="s">
        <v>277</v>
      </c>
      <c r="C133" s="118" t="s">
        <v>170</v>
      </c>
      <c r="D133" s="119">
        <v>100</v>
      </c>
      <c r="E133" s="120">
        <v>6.5500000000000007</v>
      </c>
      <c r="F133" s="35">
        <f t="shared" si="33"/>
        <v>655.00000000000011</v>
      </c>
      <c r="G133" s="120">
        <v>2.3660000000000001</v>
      </c>
      <c r="H133" s="35">
        <f t="shared" si="39"/>
        <v>236.60000000000002</v>
      </c>
      <c r="I133" s="35">
        <f t="shared" si="42"/>
        <v>891.60000000000014</v>
      </c>
      <c r="J133" s="441"/>
      <c r="K133" s="371"/>
      <c r="L133" s="372">
        <v>6.5500000000000007</v>
      </c>
      <c r="M133" s="329">
        <f t="shared" si="35"/>
        <v>0</v>
      </c>
      <c r="N133" s="372">
        <v>2.3660000000000001</v>
      </c>
      <c r="O133" s="329">
        <f t="shared" si="40"/>
        <v>0</v>
      </c>
      <c r="P133" s="329">
        <f t="shared" si="43"/>
        <v>0</v>
      </c>
      <c r="Q133" s="473"/>
      <c r="R133" s="327">
        <f t="shared" si="32"/>
        <v>100</v>
      </c>
      <c r="S133" s="372">
        <v>6.5500000000000007</v>
      </c>
      <c r="T133" s="329">
        <f t="shared" si="37"/>
        <v>655.00000000000011</v>
      </c>
      <c r="U133" s="372">
        <v>2.3660000000000001</v>
      </c>
      <c r="V133" s="329">
        <f t="shared" si="41"/>
        <v>236.60000000000002</v>
      </c>
      <c r="W133" s="329">
        <f t="shared" si="44"/>
        <v>891.60000000000014</v>
      </c>
      <c r="X133" s="464">
        <f t="shared" si="30"/>
        <v>891.60000000000014</v>
      </c>
      <c r="Y133" s="497">
        <f t="shared" si="31"/>
        <v>0</v>
      </c>
    </row>
    <row r="134" spans="1:25" x14ac:dyDescent="0.25">
      <c r="A134" s="36" t="s">
        <v>278</v>
      </c>
      <c r="B134" s="117" t="s">
        <v>279</v>
      </c>
      <c r="C134" s="118" t="s">
        <v>170</v>
      </c>
      <c r="D134" s="119">
        <v>87</v>
      </c>
      <c r="E134" s="40">
        <v>131</v>
      </c>
      <c r="F134" s="35">
        <f t="shared" si="33"/>
        <v>11397</v>
      </c>
      <c r="G134" s="40">
        <v>93.29</v>
      </c>
      <c r="H134" s="35">
        <f t="shared" si="39"/>
        <v>8116.2300000000005</v>
      </c>
      <c r="I134" s="35">
        <f t="shared" si="42"/>
        <v>19513.23</v>
      </c>
      <c r="J134" s="441"/>
      <c r="K134" s="371">
        <v>80</v>
      </c>
      <c r="L134" s="328">
        <v>131</v>
      </c>
      <c r="M134" s="329">
        <f t="shared" si="35"/>
        <v>10480</v>
      </c>
      <c r="N134" s="328">
        <v>93.29</v>
      </c>
      <c r="O134" s="329">
        <f t="shared" si="40"/>
        <v>7463.2000000000007</v>
      </c>
      <c r="P134" s="329">
        <f t="shared" si="43"/>
        <v>17943.2</v>
      </c>
      <c r="Q134" s="473"/>
      <c r="R134" s="327">
        <f t="shared" si="32"/>
        <v>7</v>
      </c>
      <c r="S134" s="328">
        <v>131</v>
      </c>
      <c r="T134" s="329">
        <f t="shared" si="37"/>
        <v>917</v>
      </c>
      <c r="U134" s="328">
        <v>93.29</v>
      </c>
      <c r="V134" s="329">
        <f t="shared" si="41"/>
        <v>653.03000000000009</v>
      </c>
      <c r="W134" s="329">
        <f t="shared" si="44"/>
        <v>1570.0300000000002</v>
      </c>
      <c r="X134" s="464">
        <f t="shared" ref="X134:X197" si="45">I134-P134</f>
        <v>1570.0299999999988</v>
      </c>
      <c r="Y134" s="497">
        <f t="shared" ref="Y134:Y197" si="46">W134-X134</f>
        <v>0</v>
      </c>
    </row>
    <row r="135" spans="1:25" x14ac:dyDescent="0.25">
      <c r="A135" s="36" t="s">
        <v>280</v>
      </c>
      <c r="B135" s="117" t="s">
        <v>281</v>
      </c>
      <c r="C135" s="118" t="s">
        <v>170</v>
      </c>
      <c r="D135" s="119">
        <v>82</v>
      </c>
      <c r="E135" s="40">
        <v>4192</v>
      </c>
      <c r="F135" s="35">
        <f t="shared" si="33"/>
        <v>343744</v>
      </c>
      <c r="G135" s="40">
        <v>4800.12</v>
      </c>
      <c r="H135" s="35">
        <f t="shared" si="39"/>
        <v>393609.83999999997</v>
      </c>
      <c r="I135" s="35">
        <f t="shared" si="42"/>
        <v>737353.84</v>
      </c>
      <c r="J135" s="441"/>
      <c r="K135" s="371">
        <v>40</v>
      </c>
      <c r="L135" s="328">
        <v>4192</v>
      </c>
      <c r="M135" s="329">
        <f t="shared" si="35"/>
        <v>167680</v>
      </c>
      <c r="N135" s="328">
        <v>4800.12</v>
      </c>
      <c r="O135" s="329">
        <f t="shared" si="40"/>
        <v>192004.8</v>
      </c>
      <c r="P135" s="329">
        <f t="shared" si="43"/>
        <v>359684.8</v>
      </c>
      <c r="Q135" s="473"/>
      <c r="R135" s="327">
        <f t="shared" si="32"/>
        <v>42</v>
      </c>
      <c r="S135" s="328">
        <v>4192</v>
      </c>
      <c r="T135" s="329">
        <f t="shared" si="37"/>
        <v>176064</v>
      </c>
      <c r="U135" s="328">
        <v>4800.12</v>
      </c>
      <c r="V135" s="329">
        <f t="shared" si="41"/>
        <v>201605.04</v>
      </c>
      <c r="W135" s="329">
        <f t="shared" si="44"/>
        <v>377669.04000000004</v>
      </c>
      <c r="X135" s="464">
        <f t="shared" si="45"/>
        <v>377669.04</v>
      </c>
      <c r="Y135" s="497">
        <f t="shared" si="46"/>
        <v>0</v>
      </c>
    </row>
    <row r="136" spans="1:25" x14ac:dyDescent="0.25">
      <c r="A136" s="36" t="s">
        <v>282</v>
      </c>
      <c r="B136" s="117" t="s">
        <v>283</v>
      </c>
      <c r="C136" s="118" t="s">
        <v>170</v>
      </c>
      <c r="D136" s="119">
        <v>82</v>
      </c>
      <c r="E136" s="40">
        <v>1572</v>
      </c>
      <c r="F136" s="35">
        <f t="shared" si="33"/>
        <v>128904</v>
      </c>
      <c r="G136" s="40">
        <v>1625</v>
      </c>
      <c r="H136" s="35">
        <f t="shared" si="39"/>
        <v>133250</v>
      </c>
      <c r="I136" s="35">
        <f t="shared" si="42"/>
        <v>262154</v>
      </c>
      <c r="J136" s="441"/>
      <c r="K136" s="371">
        <v>50</v>
      </c>
      <c r="L136" s="328">
        <v>1572</v>
      </c>
      <c r="M136" s="329">
        <f t="shared" si="35"/>
        <v>78600</v>
      </c>
      <c r="N136" s="328">
        <v>1625</v>
      </c>
      <c r="O136" s="329">
        <f t="shared" si="40"/>
        <v>81250</v>
      </c>
      <c r="P136" s="329">
        <f t="shared" si="43"/>
        <v>159850</v>
      </c>
      <c r="Q136" s="473"/>
      <c r="R136" s="327">
        <f t="shared" ref="R136:R199" si="47">D136-K136</f>
        <v>32</v>
      </c>
      <c r="S136" s="328">
        <v>1572</v>
      </c>
      <c r="T136" s="329">
        <f t="shared" si="37"/>
        <v>50304</v>
      </c>
      <c r="U136" s="328">
        <v>1625</v>
      </c>
      <c r="V136" s="329">
        <f t="shared" si="41"/>
        <v>52000</v>
      </c>
      <c r="W136" s="329">
        <f t="shared" si="44"/>
        <v>102304</v>
      </c>
      <c r="X136" s="464">
        <f t="shared" si="45"/>
        <v>102304</v>
      </c>
      <c r="Y136" s="497">
        <f t="shared" si="46"/>
        <v>0</v>
      </c>
    </row>
    <row r="137" spans="1:25" x14ac:dyDescent="0.25">
      <c r="A137" s="36" t="s">
        <v>284</v>
      </c>
      <c r="B137" s="117" t="s">
        <v>285</v>
      </c>
      <c r="C137" s="118" t="s">
        <v>170</v>
      </c>
      <c r="D137" s="119">
        <v>1</v>
      </c>
      <c r="E137" s="40">
        <v>5895</v>
      </c>
      <c r="F137" s="35">
        <f t="shared" ref="F137:F168" si="48">D137*E137</f>
        <v>5895</v>
      </c>
      <c r="G137" s="40">
        <v>40714.129999999997</v>
      </c>
      <c r="H137" s="35">
        <f t="shared" si="39"/>
        <v>40714.129999999997</v>
      </c>
      <c r="I137" s="35">
        <f t="shared" si="42"/>
        <v>46609.13</v>
      </c>
      <c r="J137" s="441"/>
      <c r="K137" s="371">
        <v>1</v>
      </c>
      <c r="L137" s="328">
        <v>5895</v>
      </c>
      <c r="M137" s="329">
        <f t="shared" si="35"/>
        <v>5895</v>
      </c>
      <c r="N137" s="328">
        <v>40714.129999999997</v>
      </c>
      <c r="O137" s="329">
        <f t="shared" si="40"/>
        <v>40714.129999999997</v>
      </c>
      <c r="P137" s="329">
        <f t="shared" si="43"/>
        <v>46609.13</v>
      </c>
      <c r="Q137" s="473"/>
      <c r="R137" s="327">
        <f t="shared" si="47"/>
        <v>0</v>
      </c>
      <c r="S137" s="328">
        <v>5895</v>
      </c>
      <c r="T137" s="329">
        <f t="shared" si="37"/>
        <v>0</v>
      </c>
      <c r="U137" s="328">
        <v>40714.129999999997</v>
      </c>
      <c r="V137" s="329">
        <f t="shared" si="41"/>
        <v>0</v>
      </c>
      <c r="W137" s="329">
        <f t="shared" si="44"/>
        <v>0</v>
      </c>
      <c r="X137" s="464">
        <f t="shared" si="45"/>
        <v>0</v>
      </c>
      <c r="Y137" s="497">
        <f t="shared" si="46"/>
        <v>0</v>
      </c>
    </row>
    <row r="138" spans="1:25" x14ac:dyDescent="0.25">
      <c r="A138" s="36" t="s">
        <v>286</v>
      </c>
      <c r="B138" s="117" t="s">
        <v>287</v>
      </c>
      <c r="C138" s="118" t="s">
        <v>170</v>
      </c>
      <c r="D138" s="119">
        <v>1</v>
      </c>
      <c r="E138" s="40">
        <v>5895</v>
      </c>
      <c r="F138" s="35">
        <f t="shared" si="48"/>
        <v>5895</v>
      </c>
      <c r="G138" s="40">
        <v>42423.73</v>
      </c>
      <c r="H138" s="35">
        <f t="shared" ref="H138:H169" si="49">D138*G138</f>
        <v>42423.73</v>
      </c>
      <c r="I138" s="35">
        <f t="shared" si="42"/>
        <v>48318.73</v>
      </c>
      <c r="J138" s="441"/>
      <c r="K138" s="371"/>
      <c r="L138" s="328">
        <v>5895</v>
      </c>
      <c r="M138" s="329">
        <f t="shared" si="35"/>
        <v>0</v>
      </c>
      <c r="N138" s="328">
        <v>42423.73</v>
      </c>
      <c r="O138" s="329">
        <f t="shared" si="40"/>
        <v>0</v>
      </c>
      <c r="P138" s="329">
        <f t="shared" si="43"/>
        <v>0</v>
      </c>
      <c r="Q138" s="473"/>
      <c r="R138" s="327">
        <f t="shared" si="47"/>
        <v>1</v>
      </c>
      <c r="S138" s="328">
        <v>5895</v>
      </c>
      <c r="T138" s="329">
        <f t="shared" si="37"/>
        <v>5895</v>
      </c>
      <c r="U138" s="328">
        <v>42423.73</v>
      </c>
      <c r="V138" s="329">
        <f t="shared" si="41"/>
        <v>42423.73</v>
      </c>
      <c r="W138" s="329">
        <f t="shared" si="44"/>
        <v>48318.73</v>
      </c>
      <c r="X138" s="464">
        <f t="shared" si="45"/>
        <v>48318.73</v>
      </c>
      <c r="Y138" s="497">
        <f t="shared" si="46"/>
        <v>0</v>
      </c>
    </row>
    <row r="139" spans="1:25" x14ac:dyDescent="0.25">
      <c r="A139" s="121" t="s">
        <v>288</v>
      </c>
      <c r="B139" s="117" t="s">
        <v>289</v>
      </c>
      <c r="C139" s="118" t="s">
        <v>170</v>
      </c>
      <c r="D139" s="119">
        <v>120</v>
      </c>
      <c r="E139" s="120">
        <v>353.7</v>
      </c>
      <c r="F139" s="35">
        <f t="shared" si="48"/>
        <v>42444</v>
      </c>
      <c r="G139" s="120">
        <v>171.08</v>
      </c>
      <c r="H139" s="35">
        <f t="shared" si="49"/>
        <v>20529.600000000002</v>
      </c>
      <c r="I139" s="35">
        <f>F139+H139</f>
        <v>62973.600000000006</v>
      </c>
      <c r="J139" s="441"/>
      <c r="K139" s="371"/>
      <c r="L139" s="372">
        <v>353.7</v>
      </c>
      <c r="M139" s="329">
        <f t="shared" si="35"/>
        <v>0</v>
      </c>
      <c r="N139" s="372">
        <v>171.08</v>
      </c>
      <c r="O139" s="329">
        <f t="shared" si="40"/>
        <v>0</v>
      </c>
      <c r="P139" s="329">
        <f>M139+O139</f>
        <v>0</v>
      </c>
      <c r="Q139" s="473"/>
      <c r="R139" s="327">
        <f t="shared" si="47"/>
        <v>120</v>
      </c>
      <c r="S139" s="372">
        <v>353.7</v>
      </c>
      <c r="T139" s="329">
        <f t="shared" si="37"/>
        <v>42444</v>
      </c>
      <c r="U139" s="372">
        <v>171.08</v>
      </c>
      <c r="V139" s="329">
        <f t="shared" si="41"/>
        <v>20529.600000000002</v>
      </c>
      <c r="W139" s="329">
        <f>T139+V139</f>
        <v>62973.600000000006</v>
      </c>
      <c r="X139" s="464">
        <f t="shared" si="45"/>
        <v>62973.600000000006</v>
      </c>
      <c r="Y139" s="497">
        <f t="shared" si="46"/>
        <v>0</v>
      </c>
    </row>
    <row r="140" spans="1:25" x14ac:dyDescent="0.25">
      <c r="A140" s="121" t="s">
        <v>290</v>
      </c>
      <c r="B140" s="117" t="s">
        <v>291</v>
      </c>
      <c r="C140" s="118" t="s">
        <v>170</v>
      </c>
      <c r="D140" s="119">
        <v>808</v>
      </c>
      <c r="E140" s="120">
        <v>0</v>
      </c>
      <c r="F140" s="35">
        <f t="shared" si="48"/>
        <v>0</v>
      </c>
      <c r="G140" s="120">
        <v>2.0020000000000002</v>
      </c>
      <c r="H140" s="35">
        <f t="shared" si="49"/>
        <v>1617.6160000000002</v>
      </c>
      <c r="I140" s="35">
        <f>F140+H140</f>
        <v>1617.6160000000002</v>
      </c>
      <c r="J140" s="441"/>
      <c r="K140" s="371"/>
      <c r="L140" s="372">
        <v>0</v>
      </c>
      <c r="M140" s="329">
        <f t="shared" si="35"/>
        <v>0</v>
      </c>
      <c r="N140" s="372">
        <v>2.0020000000000002</v>
      </c>
      <c r="O140" s="329">
        <f t="shared" si="40"/>
        <v>0</v>
      </c>
      <c r="P140" s="329">
        <f>M140+O140</f>
        <v>0</v>
      </c>
      <c r="Q140" s="473"/>
      <c r="R140" s="327">
        <f t="shared" si="47"/>
        <v>808</v>
      </c>
      <c r="S140" s="372">
        <v>0</v>
      </c>
      <c r="T140" s="329">
        <f t="shared" si="37"/>
        <v>0</v>
      </c>
      <c r="U140" s="372">
        <v>2.0020000000000002</v>
      </c>
      <c r="V140" s="329">
        <f t="shared" si="41"/>
        <v>1617.6160000000002</v>
      </c>
      <c r="W140" s="329">
        <f>T140+V140</f>
        <v>1617.6160000000002</v>
      </c>
      <c r="X140" s="464">
        <f t="shared" si="45"/>
        <v>1617.6160000000002</v>
      </c>
      <c r="Y140" s="497">
        <f t="shared" si="46"/>
        <v>0</v>
      </c>
    </row>
    <row r="141" spans="1:25" x14ac:dyDescent="0.25">
      <c r="A141" s="121" t="s">
        <v>292</v>
      </c>
      <c r="B141" s="117" t="s">
        <v>293</v>
      </c>
      <c r="C141" s="118" t="s">
        <v>170</v>
      </c>
      <c r="D141" s="119">
        <v>808</v>
      </c>
      <c r="E141" s="120">
        <v>0</v>
      </c>
      <c r="F141" s="35">
        <f t="shared" si="48"/>
        <v>0</v>
      </c>
      <c r="G141" s="120">
        <v>6.4870000000000001</v>
      </c>
      <c r="H141" s="35">
        <f t="shared" si="49"/>
        <v>5241.4960000000001</v>
      </c>
      <c r="I141" s="35">
        <f>F141+H141</f>
        <v>5241.4960000000001</v>
      </c>
      <c r="J141" s="441"/>
      <c r="K141" s="371"/>
      <c r="L141" s="372">
        <v>0</v>
      </c>
      <c r="M141" s="329">
        <f t="shared" si="35"/>
        <v>0</v>
      </c>
      <c r="N141" s="372">
        <v>6.4870000000000001</v>
      </c>
      <c r="O141" s="329">
        <f t="shared" si="40"/>
        <v>0</v>
      </c>
      <c r="P141" s="329">
        <f>M141+O141</f>
        <v>0</v>
      </c>
      <c r="Q141" s="473"/>
      <c r="R141" s="327">
        <f t="shared" si="47"/>
        <v>808</v>
      </c>
      <c r="S141" s="372">
        <v>0</v>
      </c>
      <c r="T141" s="329">
        <f t="shared" si="37"/>
        <v>0</v>
      </c>
      <c r="U141" s="372">
        <v>6.4870000000000001</v>
      </c>
      <c r="V141" s="329">
        <f t="shared" si="41"/>
        <v>5241.4960000000001</v>
      </c>
      <c r="W141" s="329">
        <f>T141+V141</f>
        <v>5241.4960000000001</v>
      </c>
      <c r="X141" s="464">
        <f t="shared" si="45"/>
        <v>5241.4960000000001</v>
      </c>
      <c r="Y141" s="497">
        <f t="shared" si="46"/>
        <v>0</v>
      </c>
    </row>
    <row r="142" spans="1:25" x14ac:dyDescent="0.25">
      <c r="A142" s="36" t="s">
        <v>294</v>
      </c>
      <c r="B142" s="117" t="s">
        <v>295</v>
      </c>
      <c r="C142" s="118" t="s">
        <v>296</v>
      </c>
      <c r="D142" s="119">
        <v>552</v>
      </c>
      <c r="E142" s="40">
        <v>497.8</v>
      </c>
      <c r="F142" s="35">
        <f t="shared" si="48"/>
        <v>274785.60000000003</v>
      </c>
      <c r="G142" s="40">
        <v>699.4</v>
      </c>
      <c r="H142" s="35">
        <f t="shared" si="49"/>
        <v>386068.8</v>
      </c>
      <c r="I142" s="35">
        <f t="shared" ref="I142:I172" si="50">E142*D142+G142*D142</f>
        <v>660854.4</v>
      </c>
      <c r="J142" s="441"/>
      <c r="K142" s="371">
        <v>400</v>
      </c>
      <c r="L142" s="328">
        <v>497.8</v>
      </c>
      <c r="M142" s="329">
        <f t="shared" si="35"/>
        <v>199120</v>
      </c>
      <c r="N142" s="328">
        <v>699.4</v>
      </c>
      <c r="O142" s="329">
        <f t="shared" si="40"/>
        <v>279760</v>
      </c>
      <c r="P142" s="329">
        <f t="shared" ref="P142:P172" si="51">L142*K142+N142*K142</f>
        <v>478880</v>
      </c>
      <c r="Q142" s="473"/>
      <c r="R142" s="327">
        <f t="shared" si="47"/>
        <v>152</v>
      </c>
      <c r="S142" s="328">
        <v>497.8</v>
      </c>
      <c r="T142" s="329">
        <f t="shared" si="37"/>
        <v>75665.600000000006</v>
      </c>
      <c r="U142" s="328">
        <v>699.4</v>
      </c>
      <c r="V142" s="329">
        <f t="shared" si="41"/>
        <v>106308.8</v>
      </c>
      <c r="W142" s="329">
        <f t="shared" ref="W142:W172" si="52">S142*R142+U142*R142</f>
        <v>181974.40000000002</v>
      </c>
      <c r="X142" s="464">
        <f t="shared" si="45"/>
        <v>181974.40000000002</v>
      </c>
      <c r="Y142" s="497">
        <f t="shared" si="46"/>
        <v>0</v>
      </c>
    </row>
    <row r="143" spans="1:25" x14ac:dyDescent="0.25">
      <c r="A143" s="36" t="s">
        <v>297</v>
      </c>
      <c r="B143" s="117" t="s">
        <v>298</v>
      </c>
      <c r="C143" s="118" t="s">
        <v>296</v>
      </c>
      <c r="D143" s="119">
        <v>585</v>
      </c>
      <c r="E143" s="40">
        <v>131</v>
      </c>
      <c r="F143" s="35">
        <f t="shared" si="48"/>
        <v>76635</v>
      </c>
      <c r="G143" s="40">
        <v>380.64</v>
      </c>
      <c r="H143" s="35">
        <f t="shared" si="49"/>
        <v>222674.4</v>
      </c>
      <c r="I143" s="35">
        <f t="shared" si="50"/>
        <v>299309.40000000002</v>
      </c>
      <c r="J143" s="441"/>
      <c r="K143" s="371">
        <v>400</v>
      </c>
      <c r="L143" s="328">
        <v>131</v>
      </c>
      <c r="M143" s="329">
        <f t="shared" si="35"/>
        <v>52400</v>
      </c>
      <c r="N143" s="328">
        <v>380.64</v>
      </c>
      <c r="O143" s="329">
        <f t="shared" si="40"/>
        <v>152256</v>
      </c>
      <c r="P143" s="329">
        <f t="shared" si="51"/>
        <v>204656</v>
      </c>
      <c r="Q143" s="473"/>
      <c r="R143" s="327">
        <f t="shared" si="47"/>
        <v>185</v>
      </c>
      <c r="S143" s="328">
        <v>131</v>
      </c>
      <c r="T143" s="329">
        <f t="shared" si="37"/>
        <v>24235</v>
      </c>
      <c r="U143" s="328">
        <v>380.64</v>
      </c>
      <c r="V143" s="329">
        <f t="shared" si="41"/>
        <v>70418.399999999994</v>
      </c>
      <c r="W143" s="329">
        <f t="shared" si="52"/>
        <v>94653.4</v>
      </c>
      <c r="X143" s="464">
        <f t="shared" si="45"/>
        <v>94653.400000000023</v>
      </c>
      <c r="Y143" s="497">
        <f t="shared" si="46"/>
        <v>0</v>
      </c>
    </row>
    <row r="144" spans="1:25" x14ac:dyDescent="0.25">
      <c r="A144" s="36" t="s">
        <v>299</v>
      </c>
      <c r="B144" s="117" t="s">
        <v>300</v>
      </c>
      <c r="C144" s="118" t="s">
        <v>296</v>
      </c>
      <c r="D144" s="119">
        <v>552</v>
      </c>
      <c r="E144" s="40">
        <v>157.19999999999999</v>
      </c>
      <c r="F144" s="35">
        <f t="shared" si="48"/>
        <v>86774.399999999994</v>
      </c>
      <c r="G144" s="40">
        <v>271.99</v>
      </c>
      <c r="H144" s="35">
        <f t="shared" si="49"/>
        <v>150138.48000000001</v>
      </c>
      <c r="I144" s="35">
        <f t="shared" si="50"/>
        <v>236912.88</v>
      </c>
      <c r="J144" s="441"/>
      <c r="K144" s="371">
        <v>400</v>
      </c>
      <c r="L144" s="328">
        <v>157.19999999999999</v>
      </c>
      <c r="M144" s="329">
        <f t="shared" si="35"/>
        <v>62879.999999999993</v>
      </c>
      <c r="N144" s="328">
        <v>271.99</v>
      </c>
      <c r="O144" s="329">
        <f t="shared" si="40"/>
        <v>108796</v>
      </c>
      <c r="P144" s="329">
        <f t="shared" si="51"/>
        <v>171676</v>
      </c>
      <c r="Q144" s="473"/>
      <c r="R144" s="327">
        <f t="shared" si="47"/>
        <v>152</v>
      </c>
      <c r="S144" s="328">
        <v>157.19999999999999</v>
      </c>
      <c r="T144" s="329">
        <f t="shared" si="37"/>
        <v>23894.399999999998</v>
      </c>
      <c r="U144" s="328">
        <v>271.99</v>
      </c>
      <c r="V144" s="329">
        <f t="shared" si="41"/>
        <v>41342.480000000003</v>
      </c>
      <c r="W144" s="329">
        <f t="shared" si="52"/>
        <v>65236.880000000005</v>
      </c>
      <c r="X144" s="464">
        <f t="shared" si="45"/>
        <v>65236.880000000005</v>
      </c>
      <c r="Y144" s="497">
        <f t="shared" si="46"/>
        <v>0</v>
      </c>
    </row>
    <row r="145" spans="1:25" x14ac:dyDescent="0.25">
      <c r="A145" s="36" t="s">
        <v>301</v>
      </c>
      <c r="B145" s="117" t="s">
        <v>302</v>
      </c>
      <c r="C145" s="118" t="s">
        <v>170</v>
      </c>
      <c r="D145" s="119">
        <v>9</v>
      </c>
      <c r="E145" s="40">
        <v>1572</v>
      </c>
      <c r="F145" s="35">
        <f t="shared" si="48"/>
        <v>14148</v>
      </c>
      <c r="G145" s="40">
        <v>2107.04</v>
      </c>
      <c r="H145" s="35">
        <f t="shared" si="49"/>
        <v>18963.36</v>
      </c>
      <c r="I145" s="35">
        <f t="shared" si="50"/>
        <v>33111.360000000001</v>
      </c>
      <c r="J145" s="441"/>
      <c r="K145" s="371">
        <v>9</v>
      </c>
      <c r="L145" s="328">
        <v>1572</v>
      </c>
      <c r="M145" s="329">
        <f t="shared" si="35"/>
        <v>14148</v>
      </c>
      <c r="N145" s="328">
        <v>2107.04</v>
      </c>
      <c r="O145" s="329">
        <f t="shared" si="40"/>
        <v>18963.36</v>
      </c>
      <c r="P145" s="329">
        <f t="shared" si="51"/>
        <v>33111.360000000001</v>
      </c>
      <c r="Q145" s="473"/>
      <c r="R145" s="327">
        <f t="shared" si="47"/>
        <v>0</v>
      </c>
      <c r="S145" s="328">
        <v>1572</v>
      </c>
      <c r="T145" s="329">
        <f t="shared" si="37"/>
        <v>0</v>
      </c>
      <c r="U145" s="328">
        <v>2107.04</v>
      </c>
      <c r="V145" s="329">
        <f t="shared" si="41"/>
        <v>0</v>
      </c>
      <c r="W145" s="329">
        <f t="shared" si="52"/>
        <v>0</v>
      </c>
      <c r="X145" s="464">
        <f t="shared" si="45"/>
        <v>0</v>
      </c>
      <c r="Y145" s="497">
        <f t="shared" si="46"/>
        <v>0</v>
      </c>
    </row>
    <row r="146" spans="1:25" x14ac:dyDescent="0.25">
      <c r="A146" s="36" t="s">
        <v>303</v>
      </c>
      <c r="B146" s="117" t="s">
        <v>304</v>
      </c>
      <c r="C146" s="118" t="s">
        <v>170</v>
      </c>
      <c r="D146" s="119">
        <v>4</v>
      </c>
      <c r="E146" s="40">
        <v>1572</v>
      </c>
      <c r="F146" s="35">
        <f t="shared" si="48"/>
        <v>6288</v>
      </c>
      <c r="G146" s="40">
        <v>2459.6</v>
      </c>
      <c r="H146" s="35">
        <f t="shared" si="49"/>
        <v>9838.4</v>
      </c>
      <c r="I146" s="35">
        <f t="shared" si="50"/>
        <v>16126.4</v>
      </c>
      <c r="J146" s="441"/>
      <c r="K146" s="371">
        <v>3</v>
      </c>
      <c r="L146" s="328">
        <v>1572</v>
      </c>
      <c r="M146" s="329">
        <f t="shared" si="35"/>
        <v>4716</v>
      </c>
      <c r="N146" s="328">
        <v>2459.6</v>
      </c>
      <c r="O146" s="329">
        <f t="shared" si="40"/>
        <v>7378.7999999999993</v>
      </c>
      <c r="P146" s="329">
        <f t="shared" si="51"/>
        <v>12094.8</v>
      </c>
      <c r="Q146" s="473"/>
      <c r="R146" s="327">
        <f t="shared" si="47"/>
        <v>1</v>
      </c>
      <c r="S146" s="328">
        <v>1572</v>
      </c>
      <c r="T146" s="329">
        <f t="shared" si="37"/>
        <v>1572</v>
      </c>
      <c r="U146" s="328">
        <v>2459.6</v>
      </c>
      <c r="V146" s="329">
        <f t="shared" si="41"/>
        <v>2459.6</v>
      </c>
      <c r="W146" s="329">
        <f t="shared" si="52"/>
        <v>4031.6</v>
      </c>
      <c r="X146" s="464">
        <f t="shared" si="45"/>
        <v>4031.6000000000004</v>
      </c>
      <c r="Y146" s="497">
        <f t="shared" si="46"/>
        <v>0</v>
      </c>
    </row>
    <row r="147" spans="1:25" x14ac:dyDescent="0.25">
      <c r="A147" s="36" t="s">
        <v>305</v>
      </c>
      <c r="B147" s="122" t="s">
        <v>306</v>
      </c>
      <c r="C147" s="118" t="s">
        <v>243</v>
      </c>
      <c r="D147" s="119">
        <v>150</v>
      </c>
      <c r="E147" s="40">
        <v>838.4</v>
      </c>
      <c r="F147" s="35">
        <f t="shared" si="48"/>
        <v>125760</v>
      </c>
      <c r="G147" s="40">
        <v>487.5</v>
      </c>
      <c r="H147" s="35">
        <f t="shared" si="49"/>
        <v>73125</v>
      </c>
      <c r="I147" s="35">
        <f t="shared" si="50"/>
        <v>198885</v>
      </c>
      <c r="J147" s="441"/>
      <c r="K147" s="371"/>
      <c r="L147" s="328">
        <v>838.4</v>
      </c>
      <c r="M147" s="329">
        <f t="shared" si="35"/>
        <v>0</v>
      </c>
      <c r="N147" s="328">
        <v>487.5</v>
      </c>
      <c r="O147" s="329">
        <f t="shared" si="40"/>
        <v>0</v>
      </c>
      <c r="P147" s="329">
        <f t="shared" si="51"/>
        <v>0</v>
      </c>
      <c r="Q147" s="473"/>
      <c r="R147" s="327">
        <f t="shared" si="47"/>
        <v>150</v>
      </c>
      <c r="S147" s="328">
        <v>838.4</v>
      </c>
      <c r="T147" s="329">
        <f t="shared" si="37"/>
        <v>125760</v>
      </c>
      <c r="U147" s="328">
        <v>487.5</v>
      </c>
      <c r="V147" s="329">
        <f t="shared" si="41"/>
        <v>73125</v>
      </c>
      <c r="W147" s="329">
        <f t="shared" si="52"/>
        <v>198885</v>
      </c>
      <c r="X147" s="464">
        <f t="shared" si="45"/>
        <v>198885</v>
      </c>
      <c r="Y147" s="497">
        <f t="shared" si="46"/>
        <v>0</v>
      </c>
    </row>
    <row r="148" spans="1:25" x14ac:dyDescent="0.25">
      <c r="A148" s="36" t="s">
        <v>307</v>
      </c>
      <c r="B148" s="122" t="s">
        <v>308</v>
      </c>
      <c r="C148" s="118" t="s">
        <v>243</v>
      </c>
      <c r="D148" s="119">
        <v>150</v>
      </c>
      <c r="E148" s="40">
        <v>157.19999999999999</v>
      </c>
      <c r="F148" s="35">
        <f t="shared" si="48"/>
        <v>23580</v>
      </c>
      <c r="G148" s="40">
        <v>223.15</v>
      </c>
      <c r="H148" s="35">
        <f t="shared" si="49"/>
        <v>33472.5</v>
      </c>
      <c r="I148" s="35">
        <f t="shared" si="50"/>
        <v>57052.5</v>
      </c>
      <c r="J148" s="441"/>
      <c r="K148" s="371"/>
      <c r="L148" s="328">
        <v>157.19999999999999</v>
      </c>
      <c r="M148" s="329">
        <f t="shared" si="35"/>
        <v>0</v>
      </c>
      <c r="N148" s="328">
        <v>223.15</v>
      </c>
      <c r="O148" s="329">
        <f t="shared" si="40"/>
        <v>0</v>
      </c>
      <c r="P148" s="329">
        <f t="shared" si="51"/>
        <v>0</v>
      </c>
      <c r="Q148" s="473"/>
      <c r="R148" s="327">
        <f t="shared" si="47"/>
        <v>150</v>
      </c>
      <c r="S148" s="328">
        <v>157.19999999999999</v>
      </c>
      <c r="T148" s="329">
        <f t="shared" si="37"/>
        <v>23580</v>
      </c>
      <c r="U148" s="328">
        <v>223.15</v>
      </c>
      <c r="V148" s="329">
        <f t="shared" si="41"/>
        <v>33472.5</v>
      </c>
      <c r="W148" s="329">
        <f t="shared" si="52"/>
        <v>57052.5</v>
      </c>
      <c r="X148" s="464">
        <f t="shared" si="45"/>
        <v>57052.5</v>
      </c>
      <c r="Y148" s="497">
        <f t="shared" si="46"/>
        <v>0</v>
      </c>
    </row>
    <row r="149" spans="1:25" x14ac:dyDescent="0.25">
      <c r="A149" s="36" t="s">
        <v>309</v>
      </c>
      <c r="B149" s="122" t="s">
        <v>310</v>
      </c>
      <c r="C149" s="118" t="s">
        <v>170</v>
      </c>
      <c r="D149" s="119">
        <v>10</v>
      </c>
      <c r="E149" s="40">
        <v>157.19999999999999</v>
      </c>
      <c r="F149" s="35">
        <f t="shared" si="48"/>
        <v>1572</v>
      </c>
      <c r="G149" s="40">
        <v>1091.22</v>
      </c>
      <c r="H149" s="35">
        <f t="shared" si="49"/>
        <v>10912.2</v>
      </c>
      <c r="I149" s="35">
        <f t="shared" si="50"/>
        <v>12484.2</v>
      </c>
      <c r="J149" s="441"/>
      <c r="K149" s="371"/>
      <c r="L149" s="328">
        <v>157.19999999999999</v>
      </c>
      <c r="M149" s="329">
        <f t="shared" si="35"/>
        <v>0</v>
      </c>
      <c r="N149" s="328">
        <v>1091.22</v>
      </c>
      <c r="O149" s="329">
        <f t="shared" si="40"/>
        <v>0</v>
      </c>
      <c r="P149" s="329">
        <f t="shared" si="51"/>
        <v>0</v>
      </c>
      <c r="Q149" s="473"/>
      <c r="R149" s="327">
        <f t="shared" si="47"/>
        <v>10</v>
      </c>
      <c r="S149" s="328">
        <v>157.19999999999999</v>
      </c>
      <c r="T149" s="329">
        <f t="shared" si="37"/>
        <v>1572</v>
      </c>
      <c r="U149" s="328">
        <v>1091.22</v>
      </c>
      <c r="V149" s="329">
        <f t="shared" si="41"/>
        <v>10912.2</v>
      </c>
      <c r="W149" s="329">
        <f t="shared" si="52"/>
        <v>12484.2</v>
      </c>
      <c r="X149" s="464">
        <f t="shared" si="45"/>
        <v>12484.2</v>
      </c>
      <c r="Y149" s="497">
        <f t="shared" si="46"/>
        <v>0</v>
      </c>
    </row>
    <row r="150" spans="1:25" x14ac:dyDescent="0.25">
      <c r="A150" s="36" t="s">
        <v>311</v>
      </c>
      <c r="B150" s="122" t="s">
        <v>312</v>
      </c>
      <c r="C150" s="118" t="s">
        <v>170</v>
      </c>
      <c r="D150" s="119">
        <v>12</v>
      </c>
      <c r="E150" s="40">
        <v>157.19999999999999</v>
      </c>
      <c r="F150" s="35">
        <f t="shared" si="48"/>
        <v>1886.3999999999999</v>
      </c>
      <c r="G150" s="40">
        <v>837.23</v>
      </c>
      <c r="H150" s="35">
        <f t="shared" si="49"/>
        <v>10046.76</v>
      </c>
      <c r="I150" s="35">
        <f t="shared" si="50"/>
        <v>11933.16</v>
      </c>
      <c r="J150" s="441"/>
      <c r="K150" s="371"/>
      <c r="L150" s="328">
        <v>157.19999999999999</v>
      </c>
      <c r="M150" s="329">
        <f t="shared" si="35"/>
        <v>0</v>
      </c>
      <c r="N150" s="328">
        <v>837.23</v>
      </c>
      <c r="O150" s="329">
        <f t="shared" si="40"/>
        <v>0</v>
      </c>
      <c r="P150" s="329">
        <f t="shared" si="51"/>
        <v>0</v>
      </c>
      <c r="Q150" s="473"/>
      <c r="R150" s="327">
        <f t="shared" si="47"/>
        <v>12</v>
      </c>
      <c r="S150" s="328">
        <v>157.19999999999999</v>
      </c>
      <c r="T150" s="329">
        <f t="shared" si="37"/>
        <v>1886.3999999999999</v>
      </c>
      <c r="U150" s="328">
        <v>837.23</v>
      </c>
      <c r="V150" s="329">
        <f t="shared" si="41"/>
        <v>10046.76</v>
      </c>
      <c r="W150" s="329">
        <f t="shared" si="52"/>
        <v>11933.16</v>
      </c>
      <c r="X150" s="464">
        <f t="shared" si="45"/>
        <v>11933.16</v>
      </c>
      <c r="Y150" s="497">
        <f t="shared" si="46"/>
        <v>0</v>
      </c>
    </row>
    <row r="151" spans="1:25" x14ac:dyDescent="0.25">
      <c r="A151" s="36" t="s">
        <v>313</v>
      </c>
      <c r="B151" s="122" t="s">
        <v>314</v>
      </c>
      <c r="C151" s="118" t="s">
        <v>170</v>
      </c>
      <c r="D151" s="119">
        <v>5</v>
      </c>
      <c r="E151" s="40">
        <v>1572</v>
      </c>
      <c r="F151" s="35">
        <f t="shared" si="48"/>
        <v>7860</v>
      </c>
      <c r="G151" s="40">
        <v>2626.01</v>
      </c>
      <c r="H151" s="35">
        <f t="shared" si="49"/>
        <v>13130.050000000001</v>
      </c>
      <c r="I151" s="35">
        <f t="shared" si="50"/>
        <v>20990.050000000003</v>
      </c>
      <c r="J151" s="441"/>
      <c r="K151" s="371"/>
      <c r="L151" s="328">
        <v>1572</v>
      </c>
      <c r="M151" s="329">
        <f t="shared" si="35"/>
        <v>0</v>
      </c>
      <c r="N151" s="328">
        <v>2626.01</v>
      </c>
      <c r="O151" s="329">
        <f t="shared" si="40"/>
        <v>0</v>
      </c>
      <c r="P151" s="329">
        <f t="shared" si="51"/>
        <v>0</v>
      </c>
      <c r="Q151" s="473"/>
      <c r="R151" s="327">
        <f t="shared" si="47"/>
        <v>5</v>
      </c>
      <c r="S151" s="328">
        <v>1572</v>
      </c>
      <c r="T151" s="329">
        <f t="shared" si="37"/>
        <v>7860</v>
      </c>
      <c r="U151" s="328">
        <v>2626.01</v>
      </c>
      <c r="V151" s="329">
        <f t="shared" si="41"/>
        <v>13130.050000000001</v>
      </c>
      <c r="W151" s="329">
        <f t="shared" si="52"/>
        <v>20990.050000000003</v>
      </c>
      <c r="X151" s="464">
        <f t="shared" si="45"/>
        <v>20990.050000000003</v>
      </c>
      <c r="Y151" s="497">
        <f t="shared" si="46"/>
        <v>0</v>
      </c>
    </row>
    <row r="152" spans="1:25" x14ac:dyDescent="0.25">
      <c r="A152" s="36" t="s">
        <v>315</v>
      </c>
      <c r="B152" s="122" t="s">
        <v>316</v>
      </c>
      <c r="C152" s="118" t="s">
        <v>170</v>
      </c>
      <c r="D152" s="119">
        <v>5</v>
      </c>
      <c r="E152" s="40">
        <v>157.19999999999999</v>
      </c>
      <c r="F152" s="35">
        <f t="shared" si="48"/>
        <v>786</v>
      </c>
      <c r="G152" s="40">
        <v>1305.8499999999999</v>
      </c>
      <c r="H152" s="35">
        <f t="shared" si="49"/>
        <v>6529.25</v>
      </c>
      <c r="I152" s="35">
        <f t="shared" si="50"/>
        <v>7315.25</v>
      </c>
      <c r="J152" s="441"/>
      <c r="K152" s="371"/>
      <c r="L152" s="328">
        <v>157.19999999999999</v>
      </c>
      <c r="M152" s="329">
        <f t="shared" si="35"/>
        <v>0</v>
      </c>
      <c r="N152" s="328">
        <v>1305.8499999999999</v>
      </c>
      <c r="O152" s="329">
        <f t="shared" si="40"/>
        <v>0</v>
      </c>
      <c r="P152" s="329">
        <f t="shared" si="51"/>
        <v>0</v>
      </c>
      <c r="Q152" s="473"/>
      <c r="R152" s="327">
        <f t="shared" si="47"/>
        <v>5</v>
      </c>
      <c r="S152" s="328">
        <v>157.19999999999999</v>
      </c>
      <c r="T152" s="329">
        <f t="shared" si="37"/>
        <v>786</v>
      </c>
      <c r="U152" s="328">
        <v>1305.8499999999999</v>
      </c>
      <c r="V152" s="329">
        <f t="shared" si="41"/>
        <v>6529.25</v>
      </c>
      <c r="W152" s="329">
        <f t="shared" si="52"/>
        <v>7315.25</v>
      </c>
      <c r="X152" s="464">
        <f t="shared" si="45"/>
        <v>7315.25</v>
      </c>
      <c r="Y152" s="497">
        <f t="shared" si="46"/>
        <v>0</v>
      </c>
    </row>
    <row r="153" spans="1:25" x14ac:dyDescent="0.25">
      <c r="A153" s="36" t="s">
        <v>317</v>
      </c>
      <c r="B153" s="122" t="s">
        <v>318</v>
      </c>
      <c r="C153" s="118" t="s">
        <v>170</v>
      </c>
      <c r="D153" s="119">
        <v>4</v>
      </c>
      <c r="E153" s="40">
        <v>1572</v>
      </c>
      <c r="F153" s="35">
        <f t="shared" si="48"/>
        <v>6288</v>
      </c>
      <c r="G153" s="40">
        <v>2555.81</v>
      </c>
      <c r="H153" s="35">
        <f t="shared" si="49"/>
        <v>10223.24</v>
      </c>
      <c r="I153" s="35">
        <f t="shared" si="50"/>
        <v>16511.239999999998</v>
      </c>
      <c r="J153" s="441"/>
      <c r="K153" s="371"/>
      <c r="L153" s="328">
        <v>1572</v>
      </c>
      <c r="M153" s="329">
        <f t="shared" si="35"/>
        <v>0</v>
      </c>
      <c r="N153" s="328">
        <v>2555.81</v>
      </c>
      <c r="O153" s="329">
        <f t="shared" si="40"/>
        <v>0</v>
      </c>
      <c r="P153" s="329">
        <f t="shared" si="51"/>
        <v>0</v>
      </c>
      <c r="Q153" s="473"/>
      <c r="R153" s="327">
        <f t="shared" si="47"/>
        <v>4</v>
      </c>
      <c r="S153" s="328">
        <v>1572</v>
      </c>
      <c r="T153" s="329">
        <f t="shared" si="37"/>
        <v>6288</v>
      </c>
      <c r="U153" s="328">
        <v>2555.81</v>
      </c>
      <c r="V153" s="329">
        <f t="shared" si="41"/>
        <v>10223.24</v>
      </c>
      <c r="W153" s="329">
        <f t="shared" si="52"/>
        <v>16511.239999999998</v>
      </c>
      <c r="X153" s="464">
        <f t="shared" si="45"/>
        <v>16511.239999999998</v>
      </c>
      <c r="Y153" s="497">
        <f t="shared" si="46"/>
        <v>0</v>
      </c>
    </row>
    <row r="154" spans="1:25" x14ac:dyDescent="0.25">
      <c r="A154" s="36" t="s">
        <v>319</v>
      </c>
      <c r="B154" s="122" t="s">
        <v>320</v>
      </c>
      <c r="C154" s="118" t="s">
        <v>170</v>
      </c>
      <c r="D154" s="119">
        <v>16</v>
      </c>
      <c r="E154" s="40">
        <v>157.19999999999999</v>
      </c>
      <c r="F154" s="35">
        <f t="shared" si="48"/>
        <v>2515.1999999999998</v>
      </c>
      <c r="G154" s="40">
        <v>829.61</v>
      </c>
      <c r="H154" s="35">
        <f t="shared" si="49"/>
        <v>13273.76</v>
      </c>
      <c r="I154" s="35">
        <f t="shared" si="50"/>
        <v>15788.96</v>
      </c>
      <c r="J154" s="441"/>
      <c r="K154" s="371"/>
      <c r="L154" s="328">
        <v>157.19999999999999</v>
      </c>
      <c r="M154" s="329">
        <f t="shared" si="35"/>
        <v>0</v>
      </c>
      <c r="N154" s="328">
        <v>829.61</v>
      </c>
      <c r="O154" s="329">
        <f t="shared" si="40"/>
        <v>0</v>
      </c>
      <c r="P154" s="329">
        <f t="shared" si="51"/>
        <v>0</v>
      </c>
      <c r="Q154" s="473"/>
      <c r="R154" s="327">
        <f t="shared" si="47"/>
        <v>16</v>
      </c>
      <c r="S154" s="328">
        <v>157.19999999999999</v>
      </c>
      <c r="T154" s="329">
        <f t="shared" si="37"/>
        <v>2515.1999999999998</v>
      </c>
      <c r="U154" s="328">
        <v>829.61</v>
      </c>
      <c r="V154" s="329">
        <f t="shared" si="41"/>
        <v>13273.76</v>
      </c>
      <c r="W154" s="329">
        <f t="shared" si="52"/>
        <v>15788.96</v>
      </c>
      <c r="X154" s="464">
        <f t="shared" si="45"/>
        <v>15788.96</v>
      </c>
      <c r="Y154" s="497">
        <f t="shared" si="46"/>
        <v>0</v>
      </c>
    </row>
    <row r="155" spans="1:25" x14ac:dyDescent="0.25">
      <c r="A155" s="36" t="s">
        <v>321</v>
      </c>
      <c r="B155" s="122" t="s">
        <v>322</v>
      </c>
      <c r="C155" s="118" t="s">
        <v>170</v>
      </c>
      <c r="D155" s="119">
        <v>16</v>
      </c>
      <c r="E155" s="40">
        <v>1572</v>
      </c>
      <c r="F155" s="35">
        <f t="shared" si="48"/>
        <v>25152</v>
      </c>
      <c r="G155" s="40">
        <v>2373.29</v>
      </c>
      <c r="H155" s="35">
        <f t="shared" si="49"/>
        <v>37972.639999999999</v>
      </c>
      <c r="I155" s="35">
        <f t="shared" si="50"/>
        <v>63124.639999999999</v>
      </c>
      <c r="J155" s="441"/>
      <c r="K155" s="371"/>
      <c r="L155" s="328">
        <v>1572</v>
      </c>
      <c r="M155" s="329">
        <f t="shared" si="35"/>
        <v>0</v>
      </c>
      <c r="N155" s="328">
        <v>2373.29</v>
      </c>
      <c r="O155" s="329">
        <f t="shared" si="40"/>
        <v>0</v>
      </c>
      <c r="P155" s="329">
        <f t="shared" si="51"/>
        <v>0</v>
      </c>
      <c r="Q155" s="473"/>
      <c r="R155" s="327">
        <f t="shared" si="47"/>
        <v>16</v>
      </c>
      <c r="S155" s="328">
        <v>1572</v>
      </c>
      <c r="T155" s="329">
        <f t="shared" si="37"/>
        <v>25152</v>
      </c>
      <c r="U155" s="328">
        <v>2373.29</v>
      </c>
      <c r="V155" s="329">
        <f t="shared" si="41"/>
        <v>37972.639999999999</v>
      </c>
      <c r="W155" s="329">
        <f t="shared" si="52"/>
        <v>63124.639999999999</v>
      </c>
      <c r="X155" s="464">
        <f t="shared" si="45"/>
        <v>63124.639999999999</v>
      </c>
      <c r="Y155" s="497">
        <f t="shared" si="46"/>
        <v>0</v>
      </c>
    </row>
    <row r="156" spans="1:25" x14ac:dyDescent="0.25">
      <c r="A156" s="36" t="s">
        <v>323</v>
      </c>
      <c r="B156" s="122" t="s">
        <v>324</v>
      </c>
      <c r="C156" s="118" t="s">
        <v>170</v>
      </c>
      <c r="D156" s="119">
        <v>16</v>
      </c>
      <c r="E156" s="40">
        <v>157.19999999999999</v>
      </c>
      <c r="F156" s="35">
        <f t="shared" si="48"/>
        <v>2515.1999999999998</v>
      </c>
      <c r="G156" s="40">
        <v>1109.56</v>
      </c>
      <c r="H156" s="35">
        <f t="shared" si="49"/>
        <v>17752.96</v>
      </c>
      <c r="I156" s="35">
        <f t="shared" si="50"/>
        <v>20268.16</v>
      </c>
      <c r="J156" s="441"/>
      <c r="K156" s="371"/>
      <c r="L156" s="328">
        <v>157.19999999999999</v>
      </c>
      <c r="M156" s="329">
        <f t="shared" si="35"/>
        <v>0</v>
      </c>
      <c r="N156" s="328">
        <v>1109.56</v>
      </c>
      <c r="O156" s="329">
        <f t="shared" si="40"/>
        <v>0</v>
      </c>
      <c r="P156" s="329">
        <f t="shared" si="51"/>
        <v>0</v>
      </c>
      <c r="Q156" s="473"/>
      <c r="R156" s="327">
        <f t="shared" si="47"/>
        <v>16</v>
      </c>
      <c r="S156" s="328">
        <v>157.19999999999999</v>
      </c>
      <c r="T156" s="329">
        <f t="shared" si="37"/>
        <v>2515.1999999999998</v>
      </c>
      <c r="U156" s="328">
        <v>1109.56</v>
      </c>
      <c r="V156" s="329">
        <f t="shared" si="41"/>
        <v>17752.96</v>
      </c>
      <c r="W156" s="329">
        <f t="shared" si="52"/>
        <v>20268.16</v>
      </c>
      <c r="X156" s="464">
        <f t="shared" si="45"/>
        <v>20268.16</v>
      </c>
      <c r="Y156" s="497">
        <f t="shared" si="46"/>
        <v>0</v>
      </c>
    </row>
    <row r="157" spans="1:25" x14ac:dyDescent="0.25">
      <c r="A157" s="36" t="s">
        <v>325</v>
      </c>
      <c r="B157" s="122" t="s">
        <v>326</v>
      </c>
      <c r="C157" s="118" t="s">
        <v>170</v>
      </c>
      <c r="D157" s="119">
        <v>180</v>
      </c>
      <c r="E157" s="40">
        <v>540.77</v>
      </c>
      <c r="F157" s="35">
        <f t="shared" si="48"/>
        <v>97338.599999999991</v>
      </c>
      <c r="G157" s="40">
        <v>2018.64</v>
      </c>
      <c r="H157" s="35">
        <f t="shared" si="49"/>
        <v>363355.2</v>
      </c>
      <c r="I157" s="35">
        <f t="shared" si="50"/>
        <v>460693.8</v>
      </c>
      <c r="J157" s="441"/>
      <c r="K157" s="371">
        <v>180</v>
      </c>
      <c r="L157" s="328">
        <v>540.77</v>
      </c>
      <c r="M157" s="329">
        <f t="shared" si="35"/>
        <v>97338.599999999991</v>
      </c>
      <c r="N157" s="328">
        <v>2018.64</v>
      </c>
      <c r="O157" s="329">
        <f t="shared" si="40"/>
        <v>363355.2</v>
      </c>
      <c r="P157" s="329">
        <f t="shared" si="51"/>
        <v>460693.8</v>
      </c>
      <c r="Q157" s="473"/>
      <c r="R157" s="327">
        <f t="shared" si="47"/>
        <v>0</v>
      </c>
      <c r="S157" s="328">
        <v>540.77</v>
      </c>
      <c r="T157" s="329">
        <f t="shared" si="37"/>
        <v>0</v>
      </c>
      <c r="U157" s="328">
        <v>2018.64</v>
      </c>
      <c r="V157" s="329">
        <f t="shared" si="41"/>
        <v>0</v>
      </c>
      <c r="W157" s="329">
        <f t="shared" si="52"/>
        <v>0</v>
      </c>
      <c r="X157" s="464">
        <f t="shared" si="45"/>
        <v>0</v>
      </c>
      <c r="Y157" s="497">
        <f t="shared" si="46"/>
        <v>0</v>
      </c>
    </row>
    <row r="158" spans="1:25" x14ac:dyDescent="0.25">
      <c r="A158" s="36" t="s">
        <v>327</v>
      </c>
      <c r="B158" s="122" t="s">
        <v>328</v>
      </c>
      <c r="C158" s="118" t="s">
        <v>170</v>
      </c>
      <c r="D158" s="119">
        <v>22</v>
      </c>
      <c r="E158" s="40">
        <v>1572</v>
      </c>
      <c r="F158" s="35">
        <f t="shared" si="48"/>
        <v>34584</v>
      </c>
      <c r="G158" s="40">
        <v>1560</v>
      </c>
      <c r="H158" s="35">
        <f t="shared" si="49"/>
        <v>34320</v>
      </c>
      <c r="I158" s="35">
        <f t="shared" si="50"/>
        <v>68904</v>
      </c>
      <c r="J158" s="441"/>
      <c r="K158" s="371"/>
      <c r="L158" s="328">
        <v>1572</v>
      </c>
      <c r="M158" s="329">
        <f t="shared" si="35"/>
        <v>0</v>
      </c>
      <c r="N158" s="328">
        <v>1560</v>
      </c>
      <c r="O158" s="329">
        <f t="shared" si="40"/>
        <v>0</v>
      </c>
      <c r="P158" s="329">
        <f t="shared" si="51"/>
        <v>0</v>
      </c>
      <c r="Q158" s="473"/>
      <c r="R158" s="327">
        <f t="shared" si="47"/>
        <v>22</v>
      </c>
      <c r="S158" s="328">
        <v>1572</v>
      </c>
      <c r="T158" s="329">
        <f t="shared" si="37"/>
        <v>34584</v>
      </c>
      <c r="U158" s="328">
        <v>1560</v>
      </c>
      <c r="V158" s="329">
        <f t="shared" si="41"/>
        <v>34320</v>
      </c>
      <c r="W158" s="329">
        <f t="shared" si="52"/>
        <v>68904</v>
      </c>
      <c r="X158" s="464">
        <f t="shared" si="45"/>
        <v>68904</v>
      </c>
      <c r="Y158" s="497">
        <f t="shared" si="46"/>
        <v>0</v>
      </c>
    </row>
    <row r="159" spans="1:25" x14ac:dyDescent="0.25">
      <c r="A159" s="36" t="s">
        <v>329</v>
      </c>
      <c r="B159" s="117" t="s">
        <v>330</v>
      </c>
      <c r="C159" s="118" t="s">
        <v>170</v>
      </c>
      <c r="D159" s="119">
        <v>800</v>
      </c>
      <c r="E159" s="40">
        <v>32.75</v>
      </c>
      <c r="F159" s="35">
        <f t="shared" si="48"/>
        <v>26200</v>
      </c>
      <c r="G159" s="40">
        <v>107.93</v>
      </c>
      <c r="H159" s="35">
        <f t="shared" si="49"/>
        <v>86344</v>
      </c>
      <c r="I159" s="35">
        <f t="shared" si="50"/>
        <v>112544</v>
      </c>
      <c r="J159" s="441"/>
      <c r="K159" s="371">
        <v>360</v>
      </c>
      <c r="L159" s="328">
        <v>32.75</v>
      </c>
      <c r="M159" s="329">
        <f t="shared" si="35"/>
        <v>11790</v>
      </c>
      <c r="N159" s="328">
        <v>107.93</v>
      </c>
      <c r="O159" s="329">
        <f t="shared" si="40"/>
        <v>38854.800000000003</v>
      </c>
      <c r="P159" s="329">
        <f t="shared" si="51"/>
        <v>50644.800000000003</v>
      </c>
      <c r="Q159" s="473"/>
      <c r="R159" s="327">
        <f t="shared" si="47"/>
        <v>440</v>
      </c>
      <c r="S159" s="328">
        <v>32.75</v>
      </c>
      <c r="T159" s="329">
        <f t="shared" si="37"/>
        <v>14410</v>
      </c>
      <c r="U159" s="328">
        <v>107.93</v>
      </c>
      <c r="V159" s="329">
        <f t="shared" si="41"/>
        <v>47489.200000000004</v>
      </c>
      <c r="W159" s="329">
        <f t="shared" si="52"/>
        <v>61899.200000000004</v>
      </c>
      <c r="X159" s="464">
        <f t="shared" si="45"/>
        <v>61899.199999999997</v>
      </c>
      <c r="Y159" s="497">
        <f t="shared" si="46"/>
        <v>0</v>
      </c>
    </row>
    <row r="160" spans="1:25" x14ac:dyDescent="0.25">
      <c r="A160" s="36" t="s">
        <v>331</v>
      </c>
      <c r="B160" s="117" t="s">
        <v>332</v>
      </c>
      <c r="C160" s="118" t="s">
        <v>170</v>
      </c>
      <c r="D160" s="119">
        <v>100</v>
      </c>
      <c r="E160" s="40">
        <v>19.649999999999999</v>
      </c>
      <c r="F160" s="35">
        <f t="shared" si="48"/>
        <v>1964.9999999999998</v>
      </c>
      <c r="G160" s="40">
        <v>13.26</v>
      </c>
      <c r="H160" s="35">
        <f t="shared" si="49"/>
        <v>1326</v>
      </c>
      <c r="I160" s="35">
        <f t="shared" si="50"/>
        <v>3291</v>
      </c>
      <c r="J160" s="441"/>
      <c r="K160" s="371">
        <v>100</v>
      </c>
      <c r="L160" s="328">
        <v>19.649999999999999</v>
      </c>
      <c r="M160" s="329">
        <f t="shared" si="35"/>
        <v>1964.9999999999998</v>
      </c>
      <c r="N160" s="328">
        <v>13.26</v>
      </c>
      <c r="O160" s="329">
        <f t="shared" si="40"/>
        <v>1326</v>
      </c>
      <c r="P160" s="329">
        <f t="shared" si="51"/>
        <v>3291</v>
      </c>
      <c r="Q160" s="473"/>
      <c r="R160" s="327">
        <f t="shared" si="47"/>
        <v>0</v>
      </c>
      <c r="S160" s="328">
        <v>19.649999999999999</v>
      </c>
      <c r="T160" s="329">
        <f t="shared" si="37"/>
        <v>0</v>
      </c>
      <c r="U160" s="328">
        <v>13.26</v>
      </c>
      <c r="V160" s="329">
        <f t="shared" si="41"/>
        <v>0</v>
      </c>
      <c r="W160" s="329">
        <f t="shared" si="52"/>
        <v>0</v>
      </c>
      <c r="X160" s="464">
        <f t="shared" si="45"/>
        <v>0</v>
      </c>
      <c r="Y160" s="497">
        <f t="shared" si="46"/>
        <v>0</v>
      </c>
    </row>
    <row r="161" spans="1:25" x14ac:dyDescent="0.25">
      <c r="A161" s="36" t="s">
        <v>333</v>
      </c>
      <c r="B161" s="117" t="s">
        <v>334</v>
      </c>
      <c r="C161" s="118" t="s">
        <v>170</v>
      </c>
      <c r="D161" s="119">
        <v>175</v>
      </c>
      <c r="E161" s="40">
        <v>1048</v>
      </c>
      <c r="F161" s="35">
        <f t="shared" si="48"/>
        <v>183400</v>
      </c>
      <c r="G161" s="40">
        <v>1383.16</v>
      </c>
      <c r="H161" s="35">
        <f t="shared" si="49"/>
        <v>242053</v>
      </c>
      <c r="I161" s="35">
        <f t="shared" si="50"/>
        <v>425453</v>
      </c>
      <c r="J161" s="441"/>
      <c r="K161" s="371">
        <v>100</v>
      </c>
      <c r="L161" s="328">
        <v>1048</v>
      </c>
      <c r="M161" s="329">
        <f t="shared" si="35"/>
        <v>104800</v>
      </c>
      <c r="N161" s="328">
        <v>1383.16</v>
      </c>
      <c r="O161" s="329">
        <f t="shared" si="40"/>
        <v>138316</v>
      </c>
      <c r="P161" s="329">
        <f t="shared" si="51"/>
        <v>243116</v>
      </c>
      <c r="Q161" s="473"/>
      <c r="R161" s="327">
        <f t="shared" si="47"/>
        <v>75</v>
      </c>
      <c r="S161" s="328">
        <v>1048</v>
      </c>
      <c r="T161" s="329">
        <f t="shared" si="37"/>
        <v>78600</v>
      </c>
      <c r="U161" s="328">
        <v>1383.16</v>
      </c>
      <c r="V161" s="329">
        <f t="shared" si="41"/>
        <v>103737</v>
      </c>
      <c r="W161" s="329">
        <f t="shared" si="52"/>
        <v>182337</v>
      </c>
      <c r="X161" s="464">
        <f t="shared" si="45"/>
        <v>182337</v>
      </c>
      <c r="Y161" s="497">
        <f t="shared" si="46"/>
        <v>0</v>
      </c>
    </row>
    <row r="162" spans="1:25" x14ac:dyDescent="0.25">
      <c r="A162" s="36" t="s">
        <v>335</v>
      </c>
      <c r="B162" s="117" t="s">
        <v>336</v>
      </c>
      <c r="C162" s="118" t="s">
        <v>296</v>
      </c>
      <c r="D162" s="119">
        <v>4220</v>
      </c>
      <c r="E162" s="40">
        <v>162.44</v>
      </c>
      <c r="F162" s="35">
        <f t="shared" si="48"/>
        <v>685496.8</v>
      </c>
      <c r="G162" s="40">
        <v>53.35</v>
      </c>
      <c r="H162" s="35">
        <f t="shared" si="49"/>
        <v>225137</v>
      </c>
      <c r="I162" s="35">
        <f t="shared" si="50"/>
        <v>910633.8</v>
      </c>
      <c r="J162" s="441"/>
      <c r="K162" s="371">
        <v>3500</v>
      </c>
      <c r="L162" s="328">
        <v>162.44</v>
      </c>
      <c r="M162" s="329">
        <f t="shared" si="35"/>
        <v>568540</v>
      </c>
      <c r="N162" s="328">
        <v>53.35</v>
      </c>
      <c r="O162" s="329">
        <f t="shared" si="40"/>
        <v>186725</v>
      </c>
      <c r="P162" s="329">
        <f t="shared" si="51"/>
        <v>755265</v>
      </c>
      <c r="Q162" s="473"/>
      <c r="R162" s="327">
        <f t="shared" si="47"/>
        <v>720</v>
      </c>
      <c r="S162" s="328">
        <v>162.44</v>
      </c>
      <c r="T162" s="329">
        <f t="shared" si="37"/>
        <v>116956.8</v>
      </c>
      <c r="U162" s="328">
        <v>53.35</v>
      </c>
      <c r="V162" s="329">
        <f t="shared" si="41"/>
        <v>38412</v>
      </c>
      <c r="W162" s="329">
        <f t="shared" si="52"/>
        <v>155368.79999999999</v>
      </c>
      <c r="X162" s="464">
        <f t="shared" si="45"/>
        <v>155368.80000000005</v>
      </c>
      <c r="Y162" s="497">
        <f t="shared" si="46"/>
        <v>0</v>
      </c>
    </row>
    <row r="163" spans="1:25" x14ac:dyDescent="0.25">
      <c r="A163" s="36" t="s">
        <v>337</v>
      </c>
      <c r="B163" s="117" t="s">
        <v>338</v>
      </c>
      <c r="C163" s="118" t="s">
        <v>296</v>
      </c>
      <c r="D163" s="119">
        <v>3800</v>
      </c>
      <c r="E163" s="40">
        <v>162.44</v>
      </c>
      <c r="F163" s="35">
        <f t="shared" si="48"/>
        <v>617272</v>
      </c>
      <c r="G163" s="40">
        <v>107.82</v>
      </c>
      <c r="H163" s="35">
        <f t="shared" si="49"/>
        <v>409716</v>
      </c>
      <c r="I163" s="35">
        <f t="shared" si="50"/>
        <v>1026988</v>
      </c>
      <c r="J163" s="441"/>
      <c r="K163" s="371">
        <v>2500</v>
      </c>
      <c r="L163" s="328">
        <v>162.44</v>
      </c>
      <c r="M163" s="329">
        <f t="shared" si="35"/>
        <v>406100</v>
      </c>
      <c r="N163" s="328">
        <v>107.82</v>
      </c>
      <c r="O163" s="329">
        <f t="shared" si="40"/>
        <v>269550</v>
      </c>
      <c r="P163" s="329">
        <f t="shared" si="51"/>
        <v>675650</v>
      </c>
      <c r="Q163" s="473"/>
      <c r="R163" s="327">
        <f t="shared" si="47"/>
        <v>1300</v>
      </c>
      <c r="S163" s="328">
        <v>162.44</v>
      </c>
      <c r="T163" s="329">
        <f t="shared" si="37"/>
        <v>211172</v>
      </c>
      <c r="U163" s="328">
        <v>107.82</v>
      </c>
      <c r="V163" s="329">
        <f t="shared" si="41"/>
        <v>140166</v>
      </c>
      <c r="W163" s="329">
        <f t="shared" si="52"/>
        <v>351338</v>
      </c>
      <c r="X163" s="464">
        <f t="shared" si="45"/>
        <v>351338</v>
      </c>
      <c r="Y163" s="497">
        <f t="shared" si="46"/>
        <v>0</v>
      </c>
    </row>
    <row r="164" spans="1:25" x14ac:dyDescent="0.25">
      <c r="A164" s="36" t="s">
        <v>339</v>
      </c>
      <c r="B164" s="117" t="s">
        <v>340</v>
      </c>
      <c r="C164" s="118" t="s">
        <v>296</v>
      </c>
      <c r="D164" s="119">
        <v>500</v>
      </c>
      <c r="E164" s="40">
        <v>162.44</v>
      </c>
      <c r="F164" s="35">
        <f t="shared" si="48"/>
        <v>81220</v>
      </c>
      <c r="G164" s="40">
        <v>101.09</v>
      </c>
      <c r="H164" s="35">
        <f t="shared" si="49"/>
        <v>50545</v>
      </c>
      <c r="I164" s="35">
        <f t="shared" si="50"/>
        <v>131765</v>
      </c>
      <c r="J164" s="441"/>
      <c r="K164" s="371">
        <v>250</v>
      </c>
      <c r="L164" s="328">
        <v>162.44</v>
      </c>
      <c r="M164" s="329">
        <f t="shared" si="35"/>
        <v>40610</v>
      </c>
      <c r="N164" s="328">
        <v>101.09</v>
      </c>
      <c r="O164" s="329">
        <f t="shared" si="40"/>
        <v>25272.5</v>
      </c>
      <c r="P164" s="329">
        <f t="shared" si="51"/>
        <v>65882.5</v>
      </c>
      <c r="Q164" s="473"/>
      <c r="R164" s="327">
        <f t="shared" si="47"/>
        <v>250</v>
      </c>
      <c r="S164" s="328">
        <v>162.44</v>
      </c>
      <c r="T164" s="329">
        <f t="shared" si="37"/>
        <v>40610</v>
      </c>
      <c r="U164" s="328">
        <v>101.09</v>
      </c>
      <c r="V164" s="329">
        <f t="shared" si="41"/>
        <v>25272.5</v>
      </c>
      <c r="W164" s="329">
        <f t="shared" si="52"/>
        <v>65882.5</v>
      </c>
      <c r="X164" s="464">
        <f t="shared" si="45"/>
        <v>65882.5</v>
      </c>
      <c r="Y164" s="497">
        <f t="shared" si="46"/>
        <v>0</v>
      </c>
    </row>
    <row r="165" spans="1:25" x14ac:dyDescent="0.25">
      <c r="A165" s="36" t="s">
        <v>341</v>
      </c>
      <c r="B165" s="117" t="s">
        <v>342</v>
      </c>
      <c r="C165" s="118" t="s">
        <v>296</v>
      </c>
      <c r="D165" s="119">
        <v>1160</v>
      </c>
      <c r="E165" s="40">
        <v>162.44</v>
      </c>
      <c r="F165" s="35">
        <f t="shared" si="48"/>
        <v>188430.4</v>
      </c>
      <c r="G165" s="40">
        <v>111.72</v>
      </c>
      <c r="H165" s="35">
        <f t="shared" si="49"/>
        <v>129595.2</v>
      </c>
      <c r="I165" s="35">
        <f t="shared" si="50"/>
        <v>318025.59999999998</v>
      </c>
      <c r="J165" s="441"/>
      <c r="K165" s="371">
        <v>500</v>
      </c>
      <c r="L165" s="328">
        <v>162.44</v>
      </c>
      <c r="M165" s="329">
        <f t="shared" si="35"/>
        <v>81220</v>
      </c>
      <c r="N165" s="328">
        <v>111.72</v>
      </c>
      <c r="O165" s="329">
        <f t="shared" si="40"/>
        <v>55860</v>
      </c>
      <c r="P165" s="329">
        <f t="shared" si="51"/>
        <v>137080</v>
      </c>
      <c r="Q165" s="473"/>
      <c r="R165" s="327">
        <f t="shared" si="47"/>
        <v>660</v>
      </c>
      <c r="S165" s="328">
        <v>162.44</v>
      </c>
      <c r="T165" s="329">
        <f t="shared" si="37"/>
        <v>107210.4</v>
      </c>
      <c r="U165" s="328">
        <v>111.72</v>
      </c>
      <c r="V165" s="329">
        <f t="shared" si="41"/>
        <v>73735.199999999997</v>
      </c>
      <c r="W165" s="329">
        <f t="shared" si="52"/>
        <v>180945.59999999998</v>
      </c>
      <c r="X165" s="464">
        <f t="shared" si="45"/>
        <v>180945.59999999998</v>
      </c>
      <c r="Y165" s="497">
        <f t="shared" si="46"/>
        <v>0</v>
      </c>
    </row>
    <row r="166" spans="1:25" x14ac:dyDescent="0.25">
      <c r="A166" s="36" t="s">
        <v>343</v>
      </c>
      <c r="B166" s="117" t="s">
        <v>344</v>
      </c>
      <c r="C166" s="118" t="s">
        <v>296</v>
      </c>
      <c r="D166" s="119">
        <v>1300</v>
      </c>
      <c r="E166" s="40">
        <v>162.44</v>
      </c>
      <c r="F166" s="35">
        <f t="shared" si="48"/>
        <v>211172</v>
      </c>
      <c r="G166" s="40">
        <v>131.97999999999999</v>
      </c>
      <c r="H166" s="35">
        <f t="shared" si="49"/>
        <v>171574</v>
      </c>
      <c r="I166" s="35">
        <f t="shared" si="50"/>
        <v>382746</v>
      </c>
      <c r="J166" s="441"/>
      <c r="K166" s="371">
        <v>1100</v>
      </c>
      <c r="L166" s="328">
        <v>162.44</v>
      </c>
      <c r="M166" s="329">
        <f t="shared" si="35"/>
        <v>178684</v>
      </c>
      <c r="N166" s="328">
        <v>131.97999999999999</v>
      </c>
      <c r="O166" s="329">
        <f t="shared" si="40"/>
        <v>145178</v>
      </c>
      <c r="P166" s="329">
        <f t="shared" si="51"/>
        <v>323862</v>
      </c>
      <c r="Q166" s="473"/>
      <c r="R166" s="327">
        <f t="shared" si="47"/>
        <v>200</v>
      </c>
      <c r="S166" s="328">
        <v>162.44</v>
      </c>
      <c r="T166" s="329">
        <f t="shared" si="37"/>
        <v>32488</v>
      </c>
      <c r="U166" s="328">
        <v>131.97999999999999</v>
      </c>
      <c r="V166" s="329">
        <f t="shared" si="41"/>
        <v>26395.999999999996</v>
      </c>
      <c r="W166" s="329">
        <f t="shared" si="52"/>
        <v>58884</v>
      </c>
      <c r="X166" s="464">
        <f t="shared" si="45"/>
        <v>58884</v>
      </c>
      <c r="Y166" s="497">
        <f t="shared" si="46"/>
        <v>0</v>
      </c>
    </row>
    <row r="167" spans="1:25" x14ac:dyDescent="0.25">
      <c r="A167" s="36" t="s">
        <v>345</v>
      </c>
      <c r="B167" s="117" t="s">
        <v>346</v>
      </c>
      <c r="C167" s="118" t="s">
        <v>296</v>
      </c>
      <c r="D167" s="119">
        <v>4500</v>
      </c>
      <c r="E167" s="40">
        <v>45.85</v>
      </c>
      <c r="F167" s="35">
        <f t="shared" si="48"/>
        <v>206325</v>
      </c>
      <c r="G167" s="40">
        <v>28.08</v>
      </c>
      <c r="H167" s="35">
        <f t="shared" si="49"/>
        <v>126359.99999999999</v>
      </c>
      <c r="I167" s="35">
        <f t="shared" si="50"/>
        <v>332685</v>
      </c>
      <c r="J167" s="441"/>
      <c r="K167" s="371">
        <v>4000</v>
      </c>
      <c r="L167" s="328">
        <v>45.85</v>
      </c>
      <c r="M167" s="329">
        <f t="shared" si="35"/>
        <v>183400</v>
      </c>
      <c r="N167" s="328">
        <v>28.08</v>
      </c>
      <c r="O167" s="329">
        <f t="shared" si="40"/>
        <v>112320</v>
      </c>
      <c r="P167" s="329">
        <f t="shared" si="51"/>
        <v>295720</v>
      </c>
      <c r="Q167" s="473"/>
      <c r="R167" s="327">
        <f t="shared" si="47"/>
        <v>500</v>
      </c>
      <c r="S167" s="328">
        <v>45.85</v>
      </c>
      <c r="T167" s="329">
        <f t="shared" si="37"/>
        <v>22925</v>
      </c>
      <c r="U167" s="328">
        <v>28.08</v>
      </c>
      <c r="V167" s="329">
        <f t="shared" si="41"/>
        <v>14040</v>
      </c>
      <c r="W167" s="329">
        <f t="shared" si="52"/>
        <v>36965</v>
      </c>
      <c r="X167" s="464">
        <f t="shared" si="45"/>
        <v>36965</v>
      </c>
      <c r="Y167" s="497">
        <f t="shared" si="46"/>
        <v>0</v>
      </c>
    </row>
    <row r="168" spans="1:25" x14ac:dyDescent="0.25">
      <c r="A168" s="36" t="s">
        <v>347</v>
      </c>
      <c r="B168" s="117" t="s">
        <v>348</v>
      </c>
      <c r="C168" s="118" t="s">
        <v>170</v>
      </c>
      <c r="D168" s="119">
        <v>9000</v>
      </c>
      <c r="E168" s="40">
        <v>6.55</v>
      </c>
      <c r="F168" s="35">
        <f t="shared" si="48"/>
        <v>58950</v>
      </c>
      <c r="G168" s="40">
        <v>3.38</v>
      </c>
      <c r="H168" s="35">
        <f t="shared" si="49"/>
        <v>30420</v>
      </c>
      <c r="I168" s="35">
        <f t="shared" si="50"/>
        <v>89370</v>
      </c>
      <c r="J168" s="441"/>
      <c r="K168" s="371">
        <v>8000</v>
      </c>
      <c r="L168" s="328">
        <v>6.55</v>
      </c>
      <c r="M168" s="329">
        <f t="shared" si="35"/>
        <v>52400</v>
      </c>
      <c r="N168" s="328">
        <v>3.38</v>
      </c>
      <c r="O168" s="329">
        <f t="shared" si="40"/>
        <v>27040</v>
      </c>
      <c r="P168" s="329">
        <f t="shared" si="51"/>
        <v>79440</v>
      </c>
      <c r="Q168" s="473"/>
      <c r="R168" s="327">
        <f t="shared" si="47"/>
        <v>1000</v>
      </c>
      <c r="S168" s="328">
        <v>6.55</v>
      </c>
      <c r="T168" s="329">
        <f t="shared" si="37"/>
        <v>6550</v>
      </c>
      <c r="U168" s="328">
        <v>3.38</v>
      </c>
      <c r="V168" s="329">
        <f t="shared" si="41"/>
        <v>3380</v>
      </c>
      <c r="W168" s="329">
        <f t="shared" si="52"/>
        <v>9930</v>
      </c>
      <c r="X168" s="464">
        <f t="shared" si="45"/>
        <v>9930</v>
      </c>
      <c r="Y168" s="497">
        <f t="shared" si="46"/>
        <v>0</v>
      </c>
    </row>
    <row r="169" spans="1:25" x14ac:dyDescent="0.25">
      <c r="A169" s="36" t="s">
        <v>349</v>
      </c>
      <c r="B169" s="117" t="s">
        <v>350</v>
      </c>
      <c r="C169" s="118" t="s">
        <v>170</v>
      </c>
      <c r="D169" s="119">
        <v>9000</v>
      </c>
      <c r="E169" s="40">
        <v>6.55</v>
      </c>
      <c r="F169" s="35">
        <f t="shared" ref="F169:F172" si="53">D169*E169</f>
        <v>58950</v>
      </c>
      <c r="G169" s="40">
        <v>19.34</v>
      </c>
      <c r="H169" s="35">
        <f t="shared" si="49"/>
        <v>174060</v>
      </c>
      <c r="I169" s="35">
        <f t="shared" si="50"/>
        <v>233010</v>
      </c>
      <c r="J169" s="441"/>
      <c r="K169" s="371">
        <v>8000</v>
      </c>
      <c r="L169" s="328">
        <v>6.55</v>
      </c>
      <c r="M169" s="329">
        <f t="shared" ref="M169:M172" si="54">K169*L169</f>
        <v>52400</v>
      </c>
      <c r="N169" s="328">
        <v>19.34</v>
      </c>
      <c r="O169" s="329">
        <f t="shared" si="40"/>
        <v>154720</v>
      </c>
      <c r="P169" s="329">
        <f t="shared" si="51"/>
        <v>207120</v>
      </c>
      <c r="Q169" s="473"/>
      <c r="R169" s="327">
        <f t="shared" si="47"/>
        <v>1000</v>
      </c>
      <c r="S169" s="328">
        <v>6.55</v>
      </c>
      <c r="T169" s="329">
        <f t="shared" ref="T169:T172" si="55">R169*S169</f>
        <v>6550</v>
      </c>
      <c r="U169" s="328">
        <v>19.34</v>
      </c>
      <c r="V169" s="329">
        <f t="shared" si="41"/>
        <v>19340</v>
      </c>
      <c r="W169" s="329">
        <f t="shared" si="52"/>
        <v>25890</v>
      </c>
      <c r="X169" s="464">
        <f t="shared" si="45"/>
        <v>25890</v>
      </c>
      <c r="Y169" s="497">
        <f t="shared" si="46"/>
        <v>0</v>
      </c>
    </row>
    <row r="170" spans="1:25" x14ac:dyDescent="0.25">
      <c r="A170" s="36" t="s">
        <v>351</v>
      </c>
      <c r="B170" s="117" t="s">
        <v>352</v>
      </c>
      <c r="C170" s="118" t="s">
        <v>170</v>
      </c>
      <c r="D170" s="119">
        <v>9000</v>
      </c>
      <c r="E170" s="40">
        <v>6.55</v>
      </c>
      <c r="F170" s="35">
        <f t="shared" si="53"/>
        <v>58950</v>
      </c>
      <c r="G170" s="40">
        <v>2.37</v>
      </c>
      <c r="H170" s="35">
        <f t="shared" ref="H170:H172" si="56">D170*G170</f>
        <v>21330</v>
      </c>
      <c r="I170" s="35">
        <f t="shared" si="50"/>
        <v>80280</v>
      </c>
      <c r="J170" s="441"/>
      <c r="K170" s="371">
        <v>8000</v>
      </c>
      <c r="L170" s="328">
        <v>6.55</v>
      </c>
      <c r="M170" s="329">
        <f t="shared" si="54"/>
        <v>52400</v>
      </c>
      <c r="N170" s="328">
        <v>2.37</v>
      </c>
      <c r="O170" s="329">
        <f t="shared" ref="O170:O172" si="57">K170*N170</f>
        <v>18960</v>
      </c>
      <c r="P170" s="329">
        <f t="shared" si="51"/>
        <v>71360</v>
      </c>
      <c r="Q170" s="473"/>
      <c r="R170" s="327">
        <f t="shared" si="47"/>
        <v>1000</v>
      </c>
      <c r="S170" s="328">
        <v>6.55</v>
      </c>
      <c r="T170" s="329">
        <f t="shared" si="55"/>
        <v>6550</v>
      </c>
      <c r="U170" s="328">
        <v>2.37</v>
      </c>
      <c r="V170" s="329">
        <f t="shared" ref="V170:V172" si="58">R170*U170</f>
        <v>2370</v>
      </c>
      <c r="W170" s="329">
        <f t="shared" si="52"/>
        <v>8920</v>
      </c>
      <c r="X170" s="464">
        <f t="shared" si="45"/>
        <v>8920</v>
      </c>
      <c r="Y170" s="497">
        <f t="shared" si="46"/>
        <v>0</v>
      </c>
    </row>
    <row r="171" spans="1:25" x14ac:dyDescent="0.25">
      <c r="A171" s="36" t="s">
        <v>353</v>
      </c>
      <c r="B171" s="117" t="s">
        <v>354</v>
      </c>
      <c r="C171" s="118" t="s">
        <v>196</v>
      </c>
      <c r="D171" s="119">
        <v>1</v>
      </c>
      <c r="E171" s="40">
        <v>0</v>
      </c>
      <c r="F171" s="35">
        <f t="shared" si="53"/>
        <v>0</v>
      </c>
      <c r="G171" s="40">
        <v>53352</v>
      </c>
      <c r="H171" s="35">
        <f t="shared" si="56"/>
        <v>53352</v>
      </c>
      <c r="I171" s="35">
        <f t="shared" si="50"/>
        <v>53352</v>
      </c>
      <c r="J171" s="441"/>
      <c r="K171" s="371"/>
      <c r="L171" s="328">
        <v>0</v>
      </c>
      <c r="M171" s="329">
        <f t="shared" si="54"/>
        <v>0</v>
      </c>
      <c r="N171" s="328">
        <v>53352</v>
      </c>
      <c r="O171" s="329">
        <f t="shared" si="57"/>
        <v>0</v>
      </c>
      <c r="P171" s="329">
        <f t="shared" si="51"/>
        <v>0</v>
      </c>
      <c r="Q171" s="473"/>
      <c r="R171" s="327">
        <f t="shared" si="47"/>
        <v>1</v>
      </c>
      <c r="S171" s="328">
        <v>0</v>
      </c>
      <c r="T171" s="329">
        <f t="shared" si="55"/>
        <v>0</v>
      </c>
      <c r="U171" s="328">
        <v>53352</v>
      </c>
      <c r="V171" s="329">
        <f t="shared" si="58"/>
        <v>53352</v>
      </c>
      <c r="W171" s="329">
        <f t="shared" si="52"/>
        <v>53352</v>
      </c>
      <c r="X171" s="464">
        <f t="shared" si="45"/>
        <v>53352</v>
      </c>
      <c r="Y171" s="497">
        <f t="shared" si="46"/>
        <v>0</v>
      </c>
    </row>
    <row r="172" spans="1:25" x14ac:dyDescent="0.25">
      <c r="A172" s="36" t="s">
        <v>355</v>
      </c>
      <c r="B172" s="117" t="s">
        <v>356</v>
      </c>
      <c r="C172" s="118" t="s">
        <v>196</v>
      </c>
      <c r="D172" s="119">
        <v>1</v>
      </c>
      <c r="E172" s="40">
        <v>515458.8</v>
      </c>
      <c r="F172" s="35">
        <f t="shared" si="53"/>
        <v>515458.8</v>
      </c>
      <c r="G172" s="40">
        <v>0</v>
      </c>
      <c r="H172" s="35">
        <f t="shared" si="56"/>
        <v>0</v>
      </c>
      <c r="I172" s="35">
        <f t="shared" si="50"/>
        <v>515458.8</v>
      </c>
      <c r="J172" s="441"/>
      <c r="K172" s="371"/>
      <c r="L172" s="328">
        <v>515458.8</v>
      </c>
      <c r="M172" s="329">
        <f t="shared" si="54"/>
        <v>0</v>
      </c>
      <c r="N172" s="328">
        <v>0</v>
      </c>
      <c r="O172" s="329">
        <f t="shared" si="57"/>
        <v>0</v>
      </c>
      <c r="P172" s="329">
        <f t="shared" si="51"/>
        <v>0</v>
      </c>
      <c r="Q172" s="473"/>
      <c r="R172" s="327">
        <f t="shared" si="47"/>
        <v>1</v>
      </c>
      <c r="S172" s="328">
        <v>515458.8</v>
      </c>
      <c r="T172" s="329">
        <f t="shared" si="55"/>
        <v>515458.8</v>
      </c>
      <c r="U172" s="328">
        <v>0</v>
      </c>
      <c r="V172" s="329">
        <f t="shared" si="58"/>
        <v>0</v>
      </c>
      <c r="W172" s="329">
        <f t="shared" si="52"/>
        <v>515458.8</v>
      </c>
      <c r="X172" s="464">
        <f t="shared" si="45"/>
        <v>515458.8</v>
      </c>
      <c r="Y172" s="497">
        <f t="shared" si="46"/>
        <v>0</v>
      </c>
    </row>
    <row r="173" spans="1:25" x14ac:dyDescent="0.25">
      <c r="A173" s="29" t="s">
        <v>357</v>
      </c>
      <c r="B173" s="123" t="s">
        <v>358</v>
      </c>
      <c r="C173" s="118"/>
      <c r="D173" s="119"/>
      <c r="E173" s="40"/>
      <c r="F173" s="45"/>
      <c r="G173" s="40"/>
      <c r="H173" s="45"/>
      <c r="I173" s="35"/>
      <c r="J173" s="441"/>
      <c r="K173" s="371"/>
      <c r="L173" s="328"/>
      <c r="M173" s="332"/>
      <c r="N173" s="328"/>
      <c r="O173" s="332"/>
      <c r="P173" s="329"/>
      <c r="Q173" s="473"/>
      <c r="R173" s="327">
        <f t="shared" si="47"/>
        <v>0</v>
      </c>
      <c r="S173" s="328"/>
      <c r="T173" s="332"/>
      <c r="U173" s="328"/>
      <c r="V173" s="332"/>
      <c r="W173" s="329"/>
      <c r="X173" s="464">
        <f t="shared" si="45"/>
        <v>0</v>
      </c>
      <c r="Y173" s="497">
        <f t="shared" si="46"/>
        <v>0</v>
      </c>
    </row>
    <row r="174" spans="1:25" x14ac:dyDescent="0.25">
      <c r="A174" s="36" t="s">
        <v>359</v>
      </c>
      <c r="B174" s="117" t="s">
        <v>230</v>
      </c>
      <c r="C174" s="118" t="s">
        <v>170</v>
      </c>
      <c r="D174" s="119">
        <v>1</v>
      </c>
      <c r="E174" s="40">
        <v>3406</v>
      </c>
      <c r="F174" s="35">
        <f t="shared" ref="F174:F186" si="59">D174*E174</f>
        <v>3406</v>
      </c>
      <c r="G174" s="40">
        <v>14788.18</v>
      </c>
      <c r="H174" s="35">
        <f t="shared" ref="H174:H188" si="60">D174*G174</f>
        <v>14788.18</v>
      </c>
      <c r="I174" s="35">
        <f t="shared" ref="I174:I188" si="61">E174*D174+G174*D174</f>
        <v>18194.18</v>
      </c>
      <c r="J174" s="441"/>
      <c r="K174" s="371">
        <v>1</v>
      </c>
      <c r="L174" s="328">
        <v>3406</v>
      </c>
      <c r="M174" s="329">
        <f t="shared" ref="M174:M187" si="62">K174*L174</f>
        <v>3406</v>
      </c>
      <c r="N174" s="328">
        <v>14788.18</v>
      </c>
      <c r="O174" s="329">
        <f t="shared" ref="O174:O188" si="63">K174*N174</f>
        <v>14788.18</v>
      </c>
      <c r="P174" s="329">
        <f t="shared" ref="P174:P188" si="64">L174*K174+N174*K174</f>
        <v>18194.18</v>
      </c>
      <c r="Q174" s="473"/>
      <c r="R174" s="327">
        <f t="shared" si="47"/>
        <v>0</v>
      </c>
      <c r="S174" s="328">
        <v>3406</v>
      </c>
      <c r="T174" s="329">
        <f t="shared" ref="T174:T187" si="65">R174*S174</f>
        <v>0</v>
      </c>
      <c r="U174" s="328">
        <v>14788.18</v>
      </c>
      <c r="V174" s="329">
        <f t="shared" ref="V174:V188" si="66">R174*U174</f>
        <v>0</v>
      </c>
      <c r="W174" s="329">
        <f t="shared" ref="W174:W188" si="67">S174*R174+U174*R174</f>
        <v>0</v>
      </c>
      <c r="X174" s="464">
        <f t="shared" si="45"/>
        <v>0</v>
      </c>
      <c r="Y174" s="497">
        <f t="shared" si="46"/>
        <v>0</v>
      </c>
    </row>
    <row r="175" spans="1:25" x14ac:dyDescent="0.25">
      <c r="A175" s="36" t="s">
        <v>360</v>
      </c>
      <c r="B175" s="117" t="s">
        <v>361</v>
      </c>
      <c r="C175" s="118" t="s">
        <v>170</v>
      </c>
      <c r="D175" s="119">
        <v>2</v>
      </c>
      <c r="E175" s="40">
        <v>3406</v>
      </c>
      <c r="F175" s="35">
        <f t="shared" si="59"/>
        <v>6812</v>
      </c>
      <c r="G175" s="40">
        <v>4655.04</v>
      </c>
      <c r="H175" s="35">
        <f t="shared" si="60"/>
        <v>9310.08</v>
      </c>
      <c r="I175" s="35">
        <f t="shared" si="61"/>
        <v>16122.08</v>
      </c>
      <c r="J175" s="441"/>
      <c r="K175" s="371">
        <v>2</v>
      </c>
      <c r="L175" s="328">
        <v>3406</v>
      </c>
      <c r="M175" s="329">
        <f t="shared" si="62"/>
        <v>6812</v>
      </c>
      <c r="N175" s="328">
        <v>4655.04</v>
      </c>
      <c r="O175" s="329">
        <f t="shared" si="63"/>
        <v>9310.08</v>
      </c>
      <c r="P175" s="329">
        <f t="shared" si="64"/>
        <v>16122.08</v>
      </c>
      <c r="Q175" s="473"/>
      <c r="R175" s="327">
        <f t="shared" si="47"/>
        <v>0</v>
      </c>
      <c r="S175" s="328">
        <v>3406</v>
      </c>
      <c r="T175" s="329">
        <f t="shared" si="65"/>
        <v>0</v>
      </c>
      <c r="U175" s="328">
        <v>4655.04</v>
      </c>
      <c r="V175" s="329">
        <f t="shared" si="66"/>
        <v>0</v>
      </c>
      <c r="W175" s="329">
        <f t="shared" si="67"/>
        <v>0</v>
      </c>
      <c r="X175" s="464">
        <f t="shared" si="45"/>
        <v>0</v>
      </c>
      <c r="Y175" s="497">
        <f t="shared" si="46"/>
        <v>0</v>
      </c>
    </row>
    <row r="176" spans="1:25" x14ac:dyDescent="0.25">
      <c r="A176" s="36" t="s">
        <v>362</v>
      </c>
      <c r="B176" s="117" t="s">
        <v>363</v>
      </c>
      <c r="C176" s="118" t="s">
        <v>170</v>
      </c>
      <c r="D176" s="119">
        <v>2</v>
      </c>
      <c r="E176" s="40">
        <v>6550</v>
      </c>
      <c r="F176" s="35">
        <f t="shared" si="59"/>
        <v>13100</v>
      </c>
      <c r="G176" s="40">
        <v>19718.400000000001</v>
      </c>
      <c r="H176" s="35">
        <f t="shared" si="60"/>
        <v>39436.800000000003</v>
      </c>
      <c r="I176" s="35">
        <f t="shared" si="61"/>
        <v>52536.800000000003</v>
      </c>
      <c r="J176" s="441"/>
      <c r="K176" s="371">
        <v>2</v>
      </c>
      <c r="L176" s="328">
        <v>6550</v>
      </c>
      <c r="M176" s="329">
        <f t="shared" si="62"/>
        <v>13100</v>
      </c>
      <c r="N176" s="328">
        <v>19718.400000000001</v>
      </c>
      <c r="O176" s="329">
        <f t="shared" si="63"/>
        <v>39436.800000000003</v>
      </c>
      <c r="P176" s="329">
        <f t="shared" si="64"/>
        <v>52536.800000000003</v>
      </c>
      <c r="Q176" s="473"/>
      <c r="R176" s="327">
        <f t="shared" si="47"/>
        <v>0</v>
      </c>
      <c r="S176" s="328">
        <v>6550</v>
      </c>
      <c r="T176" s="329">
        <f t="shared" si="65"/>
        <v>0</v>
      </c>
      <c r="U176" s="328">
        <v>19718.400000000001</v>
      </c>
      <c r="V176" s="329">
        <f t="shared" si="66"/>
        <v>0</v>
      </c>
      <c r="W176" s="329">
        <f t="shared" si="67"/>
        <v>0</v>
      </c>
      <c r="X176" s="464">
        <f t="shared" si="45"/>
        <v>0</v>
      </c>
      <c r="Y176" s="497">
        <f t="shared" si="46"/>
        <v>0</v>
      </c>
    </row>
    <row r="177" spans="1:25" x14ac:dyDescent="0.25">
      <c r="A177" s="36" t="s">
        <v>364</v>
      </c>
      <c r="B177" s="117" t="s">
        <v>249</v>
      </c>
      <c r="C177" s="118" t="s">
        <v>170</v>
      </c>
      <c r="D177" s="119">
        <v>2</v>
      </c>
      <c r="E177" s="40">
        <v>3930</v>
      </c>
      <c r="F177" s="35">
        <f t="shared" si="59"/>
        <v>7860</v>
      </c>
      <c r="G177" s="40">
        <v>10308.48</v>
      </c>
      <c r="H177" s="35">
        <f t="shared" si="60"/>
        <v>20616.96</v>
      </c>
      <c r="I177" s="35">
        <f t="shared" si="61"/>
        <v>28476.959999999999</v>
      </c>
      <c r="J177" s="441"/>
      <c r="K177" s="371">
        <v>2</v>
      </c>
      <c r="L177" s="328">
        <v>3930</v>
      </c>
      <c r="M177" s="329">
        <f t="shared" si="62"/>
        <v>7860</v>
      </c>
      <c r="N177" s="328">
        <v>10308.48</v>
      </c>
      <c r="O177" s="329">
        <f t="shared" si="63"/>
        <v>20616.96</v>
      </c>
      <c r="P177" s="329">
        <f t="shared" si="64"/>
        <v>28476.959999999999</v>
      </c>
      <c r="Q177" s="473"/>
      <c r="R177" s="327">
        <f t="shared" si="47"/>
        <v>0</v>
      </c>
      <c r="S177" s="328">
        <v>3930</v>
      </c>
      <c r="T177" s="329">
        <f t="shared" si="65"/>
        <v>0</v>
      </c>
      <c r="U177" s="328">
        <v>10308.48</v>
      </c>
      <c r="V177" s="329">
        <f t="shared" si="66"/>
        <v>0</v>
      </c>
      <c r="W177" s="329">
        <f t="shared" si="67"/>
        <v>0</v>
      </c>
      <c r="X177" s="464">
        <f t="shared" si="45"/>
        <v>0</v>
      </c>
      <c r="Y177" s="497">
        <f t="shared" si="46"/>
        <v>0</v>
      </c>
    </row>
    <row r="178" spans="1:25" x14ac:dyDescent="0.25">
      <c r="A178" s="36" t="s">
        <v>365</v>
      </c>
      <c r="B178" s="117" t="s">
        <v>228</v>
      </c>
      <c r="C178" s="118" t="s">
        <v>170</v>
      </c>
      <c r="D178" s="119">
        <v>2</v>
      </c>
      <c r="E178" s="40">
        <v>524</v>
      </c>
      <c r="F178" s="35">
        <f t="shared" si="59"/>
        <v>1048</v>
      </c>
      <c r="G178" s="40">
        <v>7368.4</v>
      </c>
      <c r="H178" s="35">
        <f t="shared" si="60"/>
        <v>14736.8</v>
      </c>
      <c r="I178" s="35">
        <f t="shared" si="61"/>
        <v>15784.8</v>
      </c>
      <c r="J178" s="441"/>
      <c r="K178" s="371">
        <v>2</v>
      </c>
      <c r="L178" s="328">
        <v>524</v>
      </c>
      <c r="M178" s="329">
        <f t="shared" si="62"/>
        <v>1048</v>
      </c>
      <c r="N178" s="328">
        <v>7368.4</v>
      </c>
      <c r="O178" s="329">
        <f t="shared" si="63"/>
        <v>14736.8</v>
      </c>
      <c r="P178" s="329">
        <f t="shared" si="64"/>
        <v>15784.8</v>
      </c>
      <c r="Q178" s="473"/>
      <c r="R178" s="327">
        <f t="shared" si="47"/>
        <v>0</v>
      </c>
      <c r="S178" s="328">
        <v>524</v>
      </c>
      <c r="T178" s="329">
        <f t="shared" si="65"/>
        <v>0</v>
      </c>
      <c r="U178" s="328">
        <v>7368.4</v>
      </c>
      <c r="V178" s="329">
        <f t="shared" si="66"/>
        <v>0</v>
      </c>
      <c r="W178" s="329">
        <f t="shared" si="67"/>
        <v>0</v>
      </c>
      <c r="X178" s="464">
        <f t="shared" si="45"/>
        <v>0</v>
      </c>
      <c r="Y178" s="497">
        <f t="shared" si="46"/>
        <v>0</v>
      </c>
    </row>
    <row r="179" spans="1:25" x14ac:dyDescent="0.25">
      <c r="A179" s="36" t="s">
        <v>366</v>
      </c>
      <c r="B179" s="117" t="s">
        <v>367</v>
      </c>
      <c r="C179" s="118" t="s">
        <v>170</v>
      </c>
      <c r="D179" s="119">
        <v>4</v>
      </c>
      <c r="E179" s="40">
        <v>5502</v>
      </c>
      <c r="F179" s="35">
        <f t="shared" si="59"/>
        <v>22008</v>
      </c>
      <c r="G179" s="40">
        <v>19958.64</v>
      </c>
      <c r="H179" s="35">
        <f t="shared" si="60"/>
        <v>79834.559999999998</v>
      </c>
      <c r="I179" s="35">
        <f t="shared" si="61"/>
        <v>101842.56</v>
      </c>
      <c r="J179" s="441"/>
      <c r="K179" s="371">
        <v>4</v>
      </c>
      <c r="L179" s="328">
        <v>5502</v>
      </c>
      <c r="M179" s="329">
        <f t="shared" si="62"/>
        <v>22008</v>
      </c>
      <c r="N179" s="328">
        <v>19958.64</v>
      </c>
      <c r="O179" s="329">
        <f t="shared" si="63"/>
        <v>79834.559999999998</v>
      </c>
      <c r="P179" s="329">
        <f t="shared" si="64"/>
        <v>101842.56</v>
      </c>
      <c r="Q179" s="473"/>
      <c r="R179" s="327">
        <f t="shared" si="47"/>
        <v>0</v>
      </c>
      <c r="S179" s="328">
        <v>5502</v>
      </c>
      <c r="T179" s="329">
        <f t="shared" si="65"/>
        <v>0</v>
      </c>
      <c r="U179" s="328">
        <v>19958.64</v>
      </c>
      <c r="V179" s="329">
        <f t="shared" si="66"/>
        <v>0</v>
      </c>
      <c r="W179" s="329">
        <f t="shared" si="67"/>
        <v>0</v>
      </c>
      <c r="X179" s="464">
        <f t="shared" si="45"/>
        <v>0</v>
      </c>
      <c r="Y179" s="497">
        <f t="shared" si="46"/>
        <v>0</v>
      </c>
    </row>
    <row r="180" spans="1:25" x14ac:dyDescent="0.25">
      <c r="A180" s="36" t="s">
        <v>368</v>
      </c>
      <c r="B180" s="117" t="s">
        <v>263</v>
      </c>
      <c r="C180" s="118" t="s">
        <v>170</v>
      </c>
      <c r="D180" s="119">
        <v>6</v>
      </c>
      <c r="E180" s="40">
        <v>3406</v>
      </c>
      <c r="F180" s="35">
        <f t="shared" si="59"/>
        <v>20436</v>
      </c>
      <c r="G180" s="40">
        <v>1774.5</v>
      </c>
      <c r="H180" s="35">
        <f t="shared" si="60"/>
        <v>10647</v>
      </c>
      <c r="I180" s="35">
        <f t="shared" si="61"/>
        <v>31083</v>
      </c>
      <c r="J180" s="441"/>
      <c r="K180" s="371">
        <v>6</v>
      </c>
      <c r="L180" s="328">
        <v>3406</v>
      </c>
      <c r="M180" s="329">
        <f t="shared" si="62"/>
        <v>20436</v>
      </c>
      <c r="N180" s="328">
        <v>1774.5</v>
      </c>
      <c r="O180" s="329">
        <f t="shared" si="63"/>
        <v>10647</v>
      </c>
      <c r="P180" s="329">
        <f t="shared" si="64"/>
        <v>31083</v>
      </c>
      <c r="Q180" s="473"/>
      <c r="R180" s="327">
        <f t="shared" si="47"/>
        <v>0</v>
      </c>
      <c r="S180" s="328">
        <v>3406</v>
      </c>
      <c r="T180" s="329">
        <f t="shared" si="65"/>
        <v>0</v>
      </c>
      <c r="U180" s="328">
        <v>1774.5</v>
      </c>
      <c r="V180" s="329">
        <f t="shared" si="66"/>
        <v>0</v>
      </c>
      <c r="W180" s="329">
        <f t="shared" si="67"/>
        <v>0</v>
      </c>
      <c r="X180" s="464">
        <f t="shared" si="45"/>
        <v>0</v>
      </c>
      <c r="Y180" s="497">
        <f t="shared" si="46"/>
        <v>0</v>
      </c>
    </row>
    <row r="181" spans="1:25" x14ac:dyDescent="0.25">
      <c r="A181" s="36" t="s">
        <v>369</v>
      </c>
      <c r="B181" s="117" t="s">
        <v>370</v>
      </c>
      <c r="C181" s="118" t="s">
        <v>170</v>
      </c>
      <c r="D181" s="119">
        <v>6</v>
      </c>
      <c r="E181" s="40">
        <v>2358</v>
      </c>
      <c r="F181" s="35">
        <f t="shared" si="59"/>
        <v>14148</v>
      </c>
      <c r="G181" s="40">
        <v>496.08</v>
      </c>
      <c r="H181" s="35">
        <f t="shared" si="60"/>
        <v>2976.48</v>
      </c>
      <c r="I181" s="35">
        <f t="shared" si="61"/>
        <v>17124.48</v>
      </c>
      <c r="J181" s="441"/>
      <c r="K181" s="371">
        <v>6</v>
      </c>
      <c r="L181" s="328">
        <v>2358</v>
      </c>
      <c r="M181" s="329">
        <f t="shared" si="62"/>
        <v>14148</v>
      </c>
      <c r="N181" s="328">
        <v>496.08</v>
      </c>
      <c r="O181" s="329">
        <f t="shared" si="63"/>
        <v>2976.48</v>
      </c>
      <c r="P181" s="329">
        <f t="shared" si="64"/>
        <v>17124.48</v>
      </c>
      <c r="Q181" s="473"/>
      <c r="R181" s="327">
        <f t="shared" si="47"/>
        <v>0</v>
      </c>
      <c r="S181" s="328">
        <v>2358</v>
      </c>
      <c r="T181" s="329">
        <f t="shared" si="65"/>
        <v>0</v>
      </c>
      <c r="U181" s="328">
        <v>496.08</v>
      </c>
      <c r="V181" s="329">
        <f t="shared" si="66"/>
        <v>0</v>
      </c>
      <c r="W181" s="329">
        <f t="shared" si="67"/>
        <v>0</v>
      </c>
      <c r="X181" s="464">
        <f t="shared" si="45"/>
        <v>0</v>
      </c>
      <c r="Y181" s="497">
        <f t="shared" si="46"/>
        <v>0</v>
      </c>
    </row>
    <row r="182" spans="1:25" x14ac:dyDescent="0.25">
      <c r="A182" s="36" t="s">
        <v>371</v>
      </c>
      <c r="B182" s="117" t="s">
        <v>372</v>
      </c>
      <c r="C182" s="118" t="s">
        <v>296</v>
      </c>
      <c r="D182" s="119">
        <v>80</v>
      </c>
      <c r="E182" s="40">
        <v>162.44</v>
      </c>
      <c r="F182" s="35">
        <f t="shared" si="59"/>
        <v>12995.2</v>
      </c>
      <c r="G182" s="40">
        <v>131.97999999999999</v>
      </c>
      <c r="H182" s="35">
        <f t="shared" si="60"/>
        <v>10558.4</v>
      </c>
      <c r="I182" s="35">
        <f t="shared" si="61"/>
        <v>23553.599999999999</v>
      </c>
      <c r="J182" s="441"/>
      <c r="K182" s="371">
        <v>80</v>
      </c>
      <c r="L182" s="328">
        <v>162.44</v>
      </c>
      <c r="M182" s="329">
        <f t="shared" si="62"/>
        <v>12995.2</v>
      </c>
      <c r="N182" s="328">
        <v>131.97999999999999</v>
      </c>
      <c r="O182" s="329">
        <f t="shared" si="63"/>
        <v>10558.4</v>
      </c>
      <c r="P182" s="329">
        <f t="shared" si="64"/>
        <v>23553.599999999999</v>
      </c>
      <c r="Q182" s="473"/>
      <c r="R182" s="327">
        <f t="shared" si="47"/>
        <v>0</v>
      </c>
      <c r="S182" s="328">
        <v>162.44</v>
      </c>
      <c r="T182" s="329">
        <f t="shared" si="65"/>
        <v>0</v>
      </c>
      <c r="U182" s="328">
        <v>131.97999999999999</v>
      </c>
      <c r="V182" s="329">
        <f t="shared" si="66"/>
        <v>0</v>
      </c>
      <c r="W182" s="329">
        <f t="shared" si="67"/>
        <v>0</v>
      </c>
      <c r="X182" s="464">
        <f t="shared" si="45"/>
        <v>0</v>
      </c>
      <c r="Y182" s="497">
        <f t="shared" si="46"/>
        <v>0</v>
      </c>
    </row>
    <row r="183" spans="1:25" x14ac:dyDescent="0.25">
      <c r="A183" s="36" t="s">
        <v>373</v>
      </c>
      <c r="B183" s="117" t="s">
        <v>340</v>
      </c>
      <c r="C183" s="118" t="s">
        <v>296</v>
      </c>
      <c r="D183" s="119">
        <v>350</v>
      </c>
      <c r="E183" s="40">
        <v>162.44</v>
      </c>
      <c r="F183" s="35">
        <f t="shared" si="59"/>
        <v>56854</v>
      </c>
      <c r="G183" s="40">
        <v>101.09</v>
      </c>
      <c r="H183" s="35">
        <f t="shared" si="60"/>
        <v>35381.5</v>
      </c>
      <c r="I183" s="35">
        <f t="shared" si="61"/>
        <v>92235.5</v>
      </c>
      <c r="J183" s="441"/>
      <c r="K183" s="371">
        <v>200</v>
      </c>
      <c r="L183" s="328">
        <v>162.44</v>
      </c>
      <c r="M183" s="329">
        <f t="shared" si="62"/>
        <v>32488</v>
      </c>
      <c r="N183" s="328">
        <v>101.09</v>
      </c>
      <c r="O183" s="329">
        <f t="shared" si="63"/>
        <v>20218</v>
      </c>
      <c r="P183" s="329">
        <f t="shared" si="64"/>
        <v>52706</v>
      </c>
      <c r="Q183" s="473"/>
      <c r="R183" s="327">
        <f t="shared" si="47"/>
        <v>150</v>
      </c>
      <c r="S183" s="328">
        <v>162.44</v>
      </c>
      <c r="T183" s="329">
        <f t="shared" si="65"/>
        <v>24366</v>
      </c>
      <c r="U183" s="328">
        <v>101.09</v>
      </c>
      <c r="V183" s="329">
        <f t="shared" si="66"/>
        <v>15163.5</v>
      </c>
      <c r="W183" s="329">
        <f t="shared" si="67"/>
        <v>39529.5</v>
      </c>
      <c r="X183" s="464">
        <f t="shared" si="45"/>
        <v>39529.5</v>
      </c>
      <c r="Y183" s="497">
        <f t="shared" si="46"/>
        <v>0</v>
      </c>
    </row>
    <row r="184" spans="1:25" x14ac:dyDescent="0.25">
      <c r="A184" s="36" t="s">
        <v>374</v>
      </c>
      <c r="B184" s="117" t="s">
        <v>336</v>
      </c>
      <c r="C184" s="118" t="s">
        <v>296</v>
      </c>
      <c r="D184" s="119">
        <v>250</v>
      </c>
      <c r="E184" s="40">
        <v>162.44</v>
      </c>
      <c r="F184" s="35">
        <f t="shared" si="59"/>
        <v>40610</v>
      </c>
      <c r="G184" s="40">
        <v>53.35</v>
      </c>
      <c r="H184" s="35">
        <f t="shared" si="60"/>
        <v>13337.5</v>
      </c>
      <c r="I184" s="35">
        <f t="shared" si="61"/>
        <v>53947.5</v>
      </c>
      <c r="J184" s="441"/>
      <c r="K184" s="371">
        <v>210</v>
      </c>
      <c r="L184" s="328">
        <v>162.44</v>
      </c>
      <c r="M184" s="329">
        <f t="shared" si="62"/>
        <v>34112.400000000001</v>
      </c>
      <c r="N184" s="328">
        <v>53.35</v>
      </c>
      <c r="O184" s="329">
        <f t="shared" si="63"/>
        <v>11203.5</v>
      </c>
      <c r="P184" s="329">
        <f t="shared" si="64"/>
        <v>45315.9</v>
      </c>
      <c r="Q184" s="473"/>
      <c r="R184" s="327">
        <f t="shared" si="47"/>
        <v>40</v>
      </c>
      <c r="S184" s="328">
        <v>162.44</v>
      </c>
      <c r="T184" s="329">
        <f t="shared" si="65"/>
        <v>6497.6</v>
      </c>
      <c r="U184" s="328">
        <v>53.35</v>
      </c>
      <c r="V184" s="329">
        <f t="shared" si="66"/>
        <v>2134</v>
      </c>
      <c r="W184" s="329">
        <f t="shared" si="67"/>
        <v>8631.6</v>
      </c>
      <c r="X184" s="464">
        <f t="shared" si="45"/>
        <v>8631.5999999999985</v>
      </c>
      <c r="Y184" s="497">
        <f t="shared" si="46"/>
        <v>0</v>
      </c>
    </row>
    <row r="185" spans="1:25" ht="28.5" x14ac:dyDescent="0.25">
      <c r="A185" s="36" t="s">
        <v>375</v>
      </c>
      <c r="B185" s="117" t="s">
        <v>376</v>
      </c>
      <c r="C185" s="118" t="s">
        <v>170</v>
      </c>
      <c r="D185" s="119">
        <v>10</v>
      </c>
      <c r="E185" s="40">
        <v>655</v>
      </c>
      <c r="F185" s="35">
        <f t="shared" si="59"/>
        <v>6550</v>
      </c>
      <c r="G185" s="40">
        <v>142.58000000000001</v>
      </c>
      <c r="H185" s="35">
        <f t="shared" si="60"/>
        <v>1425.8000000000002</v>
      </c>
      <c r="I185" s="35">
        <f t="shared" si="61"/>
        <v>7975.8</v>
      </c>
      <c r="J185" s="441"/>
      <c r="K185" s="371">
        <v>10</v>
      </c>
      <c r="L185" s="328">
        <v>655</v>
      </c>
      <c r="M185" s="329">
        <f t="shared" si="62"/>
        <v>6550</v>
      </c>
      <c r="N185" s="328">
        <v>142.58000000000001</v>
      </c>
      <c r="O185" s="329">
        <f t="shared" si="63"/>
        <v>1425.8000000000002</v>
      </c>
      <c r="P185" s="329">
        <f t="shared" si="64"/>
        <v>7975.8</v>
      </c>
      <c r="Q185" s="473"/>
      <c r="R185" s="327">
        <f t="shared" si="47"/>
        <v>0</v>
      </c>
      <c r="S185" s="328">
        <v>655</v>
      </c>
      <c r="T185" s="329">
        <f t="shared" si="65"/>
        <v>0</v>
      </c>
      <c r="U185" s="328">
        <v>142.58000000000001</v>
      </c>
      <c r="V185" s="329">
        <f t="shared" si="66"/>
        <v>0</v>
      </c>
      <c r="W185" s="329">
        <f t="shared" si="67"/>
        <v>0</v>
      </c>
      <c r="X185" s="464">
        <f t="shared" si="45"/>
        <v>0</v>
      </c>
      <c r="Y185" s="497">
        <f t="shared" si="46"/>
        <v>0</v>
      </c>
    </row>
    <row r="186" spans="1:25" x14ac:dyDescent="0.25">
      <c r="A186" s="36" t="s">
        <v>377</v>
      </c>
      <c r="B186" s="117" t="s">
        <v>346</v>
      </c>
      <c r="C186" s="118" t="s">
        <v>296</v>
      </c>
      <c r="D186" s="119">
        <v>300</v>
      </c>
      <c r="E186" s="40">
        <v>45.85</v>
      </c>
      <c r="F186" s="35">
        <f t="shared" si="59"/>
        <v>13755</v>
      </c>
      <c r="G186" s="40">
        <v>28.08</v>
      </c>
      <c r="H186" s="35">
        <f t="shared" si="60"/>
        <v>8424</v>
      </c>
      <c r="I186" s="35">
        <f t="shared" si="61"/>
        <v>22179</v>
      </c>
      <c r="J186" s="441"/>
      <c r="K186" s="371">
        <v>300</v>
      </c>
      <c r="L186" s="328">
        <v>45.85</v>
      </c>
      <c r="M186" s="329">
        <f t="shared" si="62"/>
        <v>13755</v>
      </c>
      <c r="N186" s="328">
        <v>28.08</v>
      </c>
      <c r="O186" s="329">
        <f t="shared" si="63"/>
        <v>8424</v>
      </c>
      <c r="P186" s="329">
        <f t="shared" si="64"/>
        <v>22179</v>
      </c>
      <c r="Q186" s="473"/>
      <c r="R186" s="327">
        <f t="shared" si="47"/>
        <v>0</v>
      </c>
      <c r="S186" s="328">
        <v>45.85</v>
      </c>
      <c r="T186" s="329">
        <f t="shared" si="65"/>
        <v>0</v>
      </c>
      <c r="U186" s="328">
        <v>28.08</v>
      </c>
      <c r="V186" s="329">
        <f t="shared" si="66"/>
        <v>0</v>
      </c>
      <c r="W186" s="329">
        <f t="shared" si="67"/>
        <v>0</v>
      </c>
      <c r="X186" s="464">
        <f t="shared" si="45"/>
        <v>0</v>
      </c>
      <c r="Y186" s="497">
        <f t="shared" si="46"/>
        <v>0</v>
      </c>
    </row>
    <row r="187" spans="1:25" x14ac:dyDescent="0.25">
      <c r="A187" s="36" t="s">
        <v>378</v>
      </c>
      <c r="B187" s="117" t="s">
        <v>354</v>
      </c>
      <c r="C187" s="118" t="s">
        <v>379</v>
      </c>
      <c r="D187" s="119">
        <v>1</v>
      </c>
      <c r="E187" s="40">
        <v>0</v>
      </c>
      <c r="F187" s="35"/>
      <c r="G187" s="40">
        <v>6864</v>
      </c>
      <c r="H187" s="35">
        <f t="shared" si="60"/>
        <v>6864</v>
      </c>
      <c r="I187" s="35">
        <f t="shared" si="61"/>
        <v>6864</v>
      </c>
      <c r="J187" s="441"/>
      <c r="K187" s="371">
        <v>1</v>
      </c>
      <c r="L187" s="328">
        <v>0</v>
      </c>
      <c r="M187" s="329">
        <f t="shared" si="62"/>
        <v>0</v>
      </c>
      <c r="N187" s="328">
        <v>6864</v>
      </c>
      <c r="O187" s="329">
        <f t="shared" si="63"/>
        <v>6864</v>
      </c>
      <c r="P187" s="329">
        <f t="shared" si="64"/>
        <v>6864</v>
      </c>
      <c r="Q187" s="473"/>
      <c r="R187" s="327">
        <f t="shared" si="47"/>
        <v>0</v>
      </c>
      <c r="S187" s="328">
        <v>0</v>
      </c>
      <c r="T187" s="329">
        <f t="shared" si="65"/>
        <v>0</v>
      </c>
      <c r="U187" s="328">
        <v>6864</v>
      </c>
      <c r="V187" s="329">
        <f t="shared" si="66"/>
        <v>0</v>
      </c>
      <c r="W187" s="329">
        <f t="shared" si="67"/>
        <v>0</v>
      </c>
      <c r="X187" s="464">
        <f t="shared" si="45"/>
        <v>0</v>
      </c>
      <c r="Y187" s="497">
        <f t="shared" si="46"/>
        <v>0</v>
      </c>
    </row>
    <row r="188" spans="1:25" x14ac:dyDescent="0.25">
      <c r="A188" s="36" t="s">
        <v>380</v>
      </c>
      <c r="B188" s="117" t="s">
        <v>381</v>
      </c>
      <c r="C188" s="118" t="s">
        <v>379</v>
      </c>
      <c r="D188" s="119">
        <v>1</v>
      </c>
      <c r="E188" s="40">
        <v>119808</v>
      </c>
      <c r="F188" s="35">
        <f>D188*E188</f>
        <v>119808</v>
      </c>
      <c r="G188" s="40">
        <v>0</v>
      </c>
      <c r="H188" s="35">
        <f t="shared" si="60"/>
        <v>0</v>
      </c>
      <c r="I188" s="35">
        <f t="shared" si="61"/>
        <v>119808</v>
      </c>
      <c r="J188" s="441"/>
      <c r="K188" s="371"/>
      <c r="L188" s="328">
        <v>119808</v>
      </c>
      <c r="M188" s="329">
        <f>K188*L188</f>
        <v>0</v>
      </c>
      <c r="N188" s="328">
        <v>0</v>
      </c>
      <c r="O188" s="329">
        <f t="shared" si="63"/>
        <v>0</v>
      </c>
      <c r="P188" s="329">
        <f t="shared" si="64"/>
        <v>0</v>
      </c>
      <c r="Q188" s="473"/>
      <c r="R188" s="327">
        <f t="shared" si="47"/>
        <v>1</v>
      </c>
      <c r="S188" s="328">
        <v>119808</v>
      </c>
      <c r="T188" s="329">
        <f>R188*S188</f>
        <v>119808</v>
      </c>
      <c r="U188" s="328">
        <v>0</v>
      </c>
      <c r="V188" s="329">
        <f t="shared" si="66"/>
        <v>0</v>
      </c>
      <c r="W188" s="329">
        <f t="shared" si="67"/>
        <v>119808</v>
      </c>
      <c r="X188" s="464">
        <f t="shared" si="45"/>
        <v>119808</v>
      </c>
      <c r="Y188" s="497">
        <f t="shared" si="46"/>
        <v>0</v>
      </c>
    </row>
    <row r="189" spans="1:25" x14ac:dyDescent="0.25">
      <c r="A189" s="108" t="s">
        <v>382</v>
      </c>
      <c r="B189" s="109" t="s">
        <v>383</v>
      </c>
      <c r="C189" s="110"/>
      <c r="D189" s="111"/>
      <c r="E189" s="112"/>
      <c r="F189" s="28">
        <f>SUM(F190:F203)</f>
        <v>26659798.984300002</v>
      </c>
      <c r="G189" s="112"/>
      <c r="H189" s="28">
        <f>SUM(H190:H203)</f>
        <v>61642670.156999998</v>
      </c>
      <c r="I189" s="28">
        <f>SUM(I190:I203)</f>
        <v>88302469.141300008</v>
      </c>
      <c r="J189" s="450"/>
      <c r="K189" s="366"/>
      <c r="L189" s="367"/>
      <c r="M189" s="368">
        <f>SUM(M190:M203)</f>
        <v>23578665.812000003</v>
      </c>
      <c r="N189" s="367"/>
      <c r="O189" s="368">
        <f>SUM(O190:O203)</f>
        <v>59051795.379999988</v>
      </c>
      <c r="P189" s="368">
        <f>SUM(P190:P203)</f>
        <v>82630461.191999987</v>
      </c>
      <c r="Q189" s="482"/>
      <c r="R189" s="327">
        <f t="shared" si="47"/>
        <v>0</v>
      </c>
      <c r="S189" s="367"/>
      <c r="T189" s="368">
        <f>SUM(T190:T203)</f>
        <v>3081133.1722999997</v>
      </c>
      <c r="U189" s="367"/>
      <c r="V189" s="368">
        <f>SUM(V190:V203)</f>
        <v>2590874.7769999998</v>
      </c>
      <c r="W189" s="368">
        <f>SUM(W190:W203)</f>
        <v>5672007.9492999995</v>
      </c>
      <c r="X189" s="464">
        <f t="shared" si="45"/>
        <v>5672007.9493000209</v>
      </c>
      <c r="Y189" s="497">
        <f t="shared" si="46"/>
        <v>-2.1420419216156006E-8</v>
      </c>
    </row>
    <row r="190" spans="1:25" x14ac:dyDescent="0.25">
      <c r="A190" s="124" t="s">
        <v>384</v>
      </c>
      <c r="B190" s="125" t="s">
        <v>385</v>
      </c>
      <c r="C190" s="126" t="s">
        <v>386</v>
      </c>
      <c r="D190" s="119">
        <v>6</v>
      </c>
      <c r="E190" s="35">
        <v>125450</v>
      </c>
      <c r="F190" s="35">
        <f t="shared" ref="F190:F198" si="68">D190*E190</f>
        <v>752700</v>
      </c>
      <c r="G190" s="35">
        <v>982545</v>
      </c>
      <c r="H190" s="35">
        <f t="shared" ref="H190:H198" si="69">D190*G190</f>
        <v>5895270</v>
      </c>
      <c r="I190" s="35">
        <f t="shared" ref="I190:I198" si="70">E190*D190+G190*D190</f>
        <v>6647970</v>
      </c>
      <c r="J190" s="441"/>
      <c r="K190" s="371">
        <v>6</v>
      </c>
      <c r="L190" s="329">
        <v>125450</v>
      </c>
      <c r="M190" s="329">
        <f t="shared" ref="M190:M198" si="71">K190*L190</f>
        <v>752700</v>
      </c>
      <c r="N190" s="329">
        <v>982545</v>
      </c>
      <c r="O190" s="329">
        <f t="shared" ref="O190:O198" si="72">K190*N190</f>
        <v>5895270</v>
      </c>
      <c r="P190" s="329">
        <f t="shared" ref="P190:P198" si="73">L190*K190+N190*K190</f>
        <v>6647970</v>
      </c>
      <c r="Q190" s="473"/>
      <c r="R190" s="327">
        <f t="shared" si="47"/>
        <v>0</v>
      </c>
      <c r="S190" s="329">
        <v>125450</v>
      </c>
      <c r="T190" s="329">
        <f t="shared" ref="T190:T198" si="74">R190*S190</f>
        <v>0</v>
      </c>
      <c r="U190" s="329">
        <v>982545</v>
      </c>
      <c r="V190" s="329">
        <f t="shared" ref="V190:V198" si="75">R190*U190</f>
        <v>0</v>
      </c>
      <c r="W190" s="329">
        <f t="shared" ref="W190:W198" si="76">S190*R190+U190*R190</f>
        <v>0</v>
      </c>
      <c r="X190" s="464">
        <f t="shared" si="45"/>
        <v>0</v>
      </c>
      <c r="Y190" s="497">
        <f t="shared" si="46"/>
        <v>0</v>
      </c>
    </row>
    <row r="191" spans="1:25" x14ac:dyDescent="0.25">
      <c r="A191" s="124" t="s">
        <v>387</v>
      </c>
      <c r="B191" s="125" t="s">
        <v>388</v>
      </c>
      <c r="C191" s="126" t="s">
        <v>386</v>
      </c>
      <c r="D191" s="119">
        <v>7</v>
      </c>
      <c r="E191" s="35">
        <v>29545</v>
      </c>
      <c r="F191" s="35">
        <f t="shared" si="68"/>
        <v>206815</v>
      </c>
      <c r="G191" s="35">
        <v>469586</v>
      </c>
      <c r="H191" s="35">
        <f t="shared" si="69"/>
        <v>3287102</v>
      </c>
      <c r="I191" s="35">
        <f t="shared" si="70"/>
        <v>3493917</v>
      </c>
      <c r="J191" s="441"/>
      <c r="K191" s="371">
        <v>7</v>
      </c>
      <c r="L191" s="329">
        <v>29545</v>
      </c>
      <c r="M191" s="329">
        <f t="shared" si="71"/>
        <v>206815</v>
      </c>
      <c r="N191" s="329">
        <v>469586</v>
      </c>
      <c r="O191" s="329">
        <f t="shared" si="72"/>
        <v>3287102</v>
      </c>
      <c r="P191" s="329">
        <f t="shared" si="73"/>
        <v>3493917</v>
      </c>
      <c r="Q191" s="473"/>
      <c r="R191" s="327">
        <f t="shared" si="47"/>
        <v>0</v>
      </c>
      <c r="S191" s="329">
        <v>29545</v>
      </c>
      <c r="T191" s="329">
        <f t="shared" si="74"/>
        <v>0</v>
      </c>
      <c r="U191" s="329">
        <v>469586</v>
      </c>
      <c r="V191" s="329">
        <f t="shared" si="75"/>
        <v>0</v>
      </c>
      <c r="W191" s="329">
        <f t="shared" si="76"/>
        <v>0</v>
      </c>
      <c r="X191" s="464">
        <f t="shared" si="45"/>
        <v>0</v>
      </c>
      <c r="Y191" s="497">
        <f t="shared" si="46"/>
        <v>0</v>
      </c>
    </row>
    <row r="192" spans="1:25" x14ac:dyDescent="0.25">
      <c r="A192" s="124" t="s">
        <v>389</v>
      </c>
      <c r="B192" s="125" t="s">
        <v>390</v>
      </c>
      <c r="C192" s="126" t="s">
        <v>386</v>
      </c>
      <c r="D192" s="119">
        <v>13</v>
      </c>
      <c r="E192" s="35">
        <v>102635.07</v>
      </c>
      <c r="F192" s="35">
        <f t="shared" si="68"/>
        <v>1334255.9100000001</v>
      </c>
      <c r="G192" s="35">
        <v>309219.34000000003</v>
      </c>
      <c r="H192" s="35">
        <f t="shared" si="69"/>
        <v>4019851.4200000004</v>
      </c>
      <c r="I192" s="35">
        <f t="shared" si="70"/>
        <v>5354107.33</v>
      </c>
      <c r="J192" s="441"/>
      <c r="K192" s="371">
        <v>12</v>
      </c>
      <c r="L192" s="329">
        <v>102635.07</v>
      </c>
      <c r="M192" s="329">
        <f t="shared" si="71"/>
        <v>1231620.8400000001</v>
      </c>
      <c r="N192" s="329">
        <v>309219.34000000003</v>
      </c>
      <c r="O192" s="329">
        <f t="shared" si="72"/>
        <v>3710632.08</v>
      </c>
      <c r="P192" s="329">
        <f t="shared" si="73"/>
        <v>4942252.92</v>
      </c>
      <c r="Q192" s="473"/>
      <c r="R192" s="327">
        <f t="shared" si="47"/>
        <v>1</v>
      </c>
      <c r="S192" s="329">
        <v>102635.07</v>
      </c>
      <c r="T192" s="329">
        <f t="shared" si="74"/>
        <v>102635.07</v>
      </c>
      <c r="U192" s="329">
        <v>309219.34000000003</v>
      </c>
      <c r="V192" s="329">
        <f t="shared" si="75"/>
        <v>309219.34000000003</v>
      </c>
      <c r="W192" s="329">
        <f t="shared" si="76"/>
        <v>411854.41000000003</v>
      </c>
      <c r="X192" s="464">
        <f t="shared" si="45"/>
        <v>411854.41000000015</v>
      </c>
      <c r="Y192" s="497">
        <f t="shared" si="46"/>
        <v>0</v>
      </c>
    </row>
    <row r="193" spans="1:25" x14ac:dyDescent="0.25">
      <c r="A193" s="124" t="s">
        <v>391</v>
      </c>
      <c r="B193" s="125" t="s">
        <v>392</v>
      </c>
      <c r="C193" s="126" t="s">
        <v>28</v>
      </c>
      <c r="D193" s="119">
        <v>76</v>
      </c>
      <c r="E193" s="35">
        <v>4332.6000000000004</v>
      </c>
      <c r="F193" s="35">
        <f t="shared" si="68"/>
        <v>329277.60000000003</v>
      </c>
      <c r="G193" s="35">
        <v>10463.969999999999</v>
      </c>
      <c r="H193" s="35">
        <f t="shared" si="69"/>
        <v>795261.72</v>
      </c>
      <c r="I193" s="35">
        <f t="shared" si="70"/>
        <v>1124539.32</v>
      </c>
      <c r="J193" s="441"/>
      <c r="K193" s="371">
        <v>68</v>
      </c>
      <c r="L193" s="329">
        <v>4332.6000000000004</v>
      </c>
      <c r="M193" s="329">
        <f t="shared" si="71"/>
        <v>294616.80000000005</v>
      </c>
      <c r="N193" s="329">
        <v>10463.969999999999</v>
      </c>
      <c r="O193" s="329">
        <f t="shared" si="72"/>
        <v>711549.96</v>
      </c>
      <c r="P193" s="329">
        <f t="shared" si="73"/>
        <v>1006166.76</v>
      </c>
      <c r="Q193" s="473"/>
      <c r="R193" s="327">
        <f t="shared" si="47"/>
        <v>8</v>
      </c>
      <c r="S193" s="329">
        <v>4332.6000000000004</v>
      </c>
      <c r="T193" s="329">
        <f t="shared" si="74"/>
        <v>34660.800000000003</v>
      </c>
      <c r="U193" s="329">
        <v>10463.969999999999</v>
      </c>
      <c r="V193" s="329">
        <f t="shared" si="75"/>
        <v>83711.759999999995</v>
      </c>
      <c r="W193" s="329">
        <f t="shared" si="76"/>
        <v>118372.56</v>
      </c>
      <c r="X193" s="464">
        <f t="shared" si="45"/>
        <v>118372.56000000006</v>
      </c>
      <c r="Y193" s="497">
        <f t="shared" si="46"/>
        <v>0</v>
      </c>
    </row>
    <row r="194" spans="1:25" x14ac:dyDescent="0.25">
      <c r="A194" s="124" t="s">
        <v>393</v>
      </c>
      <c r="B194" s="125" t="s">
        <v>394</v>
      </c>
      <c r="C194" s="126" t="s">
        <v>19</v>
      </c>
      <c r="D194" s="119">
        <v>3335.57</v>
      </c>
      <c r="E194" s="35">
        <v>2655.59</v>
      </c>
      <c r="F194" s="35">
        <f t="shared" si="68"/>
        <v>8857906.3363000005</v>
      </c>
      <c r="G194" s="35">
        <v>1958</v>
      </c>
      <c r="H194" s="35">
        <f t="shared" si="69"/>
        <v>6531046.0600000005</v>
      </c>
      <c r="I194" s="35">
        <f t="shared" si="70"/>
        <v>15388952.396300001</v>
      </c>
      <c r="J194" s="441"/>
      <c r="K194" s="371">
        <v>3033.8</v>
      </c>
      <c r="L194" s="329">
        <v>2655.59</v>
      </c>
      <c r="M194" s="329">
        <f t="shared" si="71"/>
        <v>8056528.9420000007</v>
      </c>
      <c r="N194" s="329">
        <v>1958</v>
      </c>
      <c r="O194" s="329">
        <f t="shared" si="72"/>
        <v>5940180.4000000004</v>
      </c>
      <c r="P194" s="329">
        <f t="shared" si="73"/>
        <v>13996709.342</v>
      </c>
      <c r="Q194" s="473"/>
      <c r="R194" s="327">
        <f t="shared" si="47"/>
        <v>301.77</v>
      </c>
      <c r="S194" s="329">
        <v>2655.59</v>
      </c>
      <c r="T194" s="329">
        <f t="shared" si="74"/>
        <v>801377.39430000004</v>
      </c>
      <c r="U194" s="329">
        <v>1958</v>
      </c>
      <c r="V194" s="329">
        <f t="shared" si="75"/>
        <v>590865.65999999992</v>
      </c>
      <c r="W194" s="329">
        <f t="shared" si="76"/>
        <v>1392243.0543</v>
      </c>
      <c r="X194" s="464">
        <f t="shared" si="45"/>
        <v>1392243.0543000009</v>
      </c>
      <c r="Y194" s="497">
        <f t="shared" si="46"/>
        <v>0</v>
      </c>
    </row>
    <row r="195" spans="1:25" x14ac:dyDescent="0.25">
      <c r="A195" s="124" t="s">
        <v>395</v>
      </c>
      <c r="B195" s="125" t="s">
        <v>396</v>
      </c>
      <c r="C195" s="126" t="s">
        <v>28</v>
      </c>
      <c r="D195" s="119">
        <v>8</v>
      </c>
      <c r="E195" s="35">
        <v>11973.06</v>
      </c>
      <c r="F195" s="35">
        <f t="shared" si="68"/>
        <v>95784.48</v>
      </c>
      <c r="G195" s="35">
        <v>32008.28</v>
      </c>
      <c r="H195" s="35">
        <f t="shared" si="69"/>
        <v>256066.24</v>
      </c>
      <c r="I195" s="35">
        <f t="shared" si="70"/>
        <v>351850.72</v>
      </c>
      <c r="J195" s="441"/>
      <c r="K195" s="371">
        <v>8</v>
      </c>
      <c r="L195" s="329">
        <v>11973.06</v>
      </c>
      <c r="M195" s="329">
        <f t="shared" si="71"/>
        <v>95784.48</v>
      </c>
      <c r="N195" s="329">
        <v>32008.28</v>
      </c>
      <c r="O195" s="329">
        <f t="shared" si="72"/>
        <v>256066.24</v>
      </c>
      <c r="P195" s="329">
        <f t="shared" si="73"/>
        <v>351850.72</v>
      </c>
      <c r="Q195" s="473"/>
      <c r="R195" s="327">
        <f t="shared" si="47"/>
        <v>0</v>
      </c>
      <c r="S195" s="329">
        <v>11973.06</v>
      </c>
      <c r="T195" s="329">
        <f t="shared" si="74"/>
        <v>0</v>
      </c>
      <c r="U195" s="329">
        <v>32008.28</v>
      </c>
      <c r="V195" s="329">
        <f t="shared" si="75"/>
        <v>0</v>
      </c>
      <c r="W195" s="329">
        <f t="shared" si="76"/>
        <v>0</v>
      </c>
      <c r="X195" s="464">
        <f t="shared" si="45"/>
        <v>0</v>
      </c>
      <c r="Y195" s="497">
        <f t="shared" si="46"/>
        <v>0</v>
      </c>
    </row>
    <row r="196" spans="1:25" x14ac:dyDescent="0.25">
      <c r="A196" s="124" t="s">
        <v>397</v>
      </c>
      <c r="B196" s="125" t="s">
        <v>398</v>
      </c>
      <c r="C196" s="126" t="s">
        <v>386</v>
      </c>
      <c r="D196" s="119">
        <v>12</v>
      </c>
      <c r="E196" s="35">
        <v>637410.63</v>
      </c>
      <c r="F196" s="35">
        <f t="shared" si="68"/>
        <v>7648927.5600000005</v>
      </c>
      <c r="G196" s="35">
        <v>2625837.9</v>
      </c>
      <c r="H196" s="35">
        <f t="shared" si="69"/>
        <v>31510054.799999997</v>
      </c>
      <c r="I196" s="35">
        <f t="shared" si="70"/>
        <v>39158982.359999999</v>
      </c>
      <c r="J196" s="441"/>
      <c r="K196" s="371">
        <v>12</v>
      </c>
      <c r="L196" s="329">
        <v>637410.63</v>
      </c>
      <c r="M196" s="329">
        <f t="shared" si="71"/>
        <v>7648927.5600000005</v>
      </c>
      <c r="N196" s="329">
        <v>2625837.9</v>
      </c>
      <c r="O196" s="329">
        <f t="shared" si="72"/>
        <v>31510054.799999997</v>
      </c>
      <c r="P196" s="329">
        <f t="shared" si="73"/>
        <v>39158982.359999999</v>
      </c>
      <c r="Q196" s="473"/>
      <c r="R196" s="327">
        <f t="shared" si="47"/>
        <v>0</v>
      </c>
      <c r="S196" s="329">
        <v>637410.63</v>
      </c>
      <c r="T196" s="329">
        <f t="shared" si="74"/>
        <v>0</v>
      </c>
      <c r="U196" s="329">
        <v>2625837.9</v>
      </c>
      <c r="V196" s="329">
        <f t="shared" si="75"/>
        <v>0</v>
      </c>
      <c r="W196" s="329">
        <f t="shared" si="76"/>
        <v>0</v>
      </c>
      <c r="X196" s="464">
        <f t="shared" si="45"/>
        <v>0</v>
      </c>
      <c r="Y196" s="497">
        <f t="shared" si="46"/>
        <v>0</v>
      </c>
    </row>
    <row r="197" spans="1:25" x14ac:dyDescent="0.25">
      <c r="A197" s="124" t="s">
        <v>399</v>
      </c>
      <c r="B197" s="125" t="s">
        <v>400</v>
      </c>
      <c r="C197" s="126" t="s">
        <v>386</v>
      </c>
      <c r="D197" s="119">
        <v>14</v>
      </c>
      <c r="E197" s="35">
        <v>46198.46</v>
      </c>
      <c r="F197" s="35">
        <f t="shared" si="68"/>
        <v>646778.43999999994</v>
      </c>
      <c r="G197" s="35">
        <v>372209.5</v>
      </c>
      <c r="H197" s="35">
        <f t="shared" si="69"/>
        <v>5210933</v>
      </c>
      <c r="I197" s="35">
        <f t="shared" si="70"/>
        <v>5857711.4399999995</v>
      </c>
      <c r="J197" s="441"/>
      <c r="K197" s="371">
        <v>14</v>
      </c>
      <c r="L197" s="329">
        <v>46198.46</v>
      </c>
      <c r="M197" s="329">
        <f t="shared" si="71"/>
        <v>646778.43999999994</v>
      </c>
      <c r="N197" s="329">
        <v>372209.5</v>
      </c>
      <c r="O197" s="329">
        <f t="shared" si="72"/>
        <v>5210933</v>
      </c>
      <c r="P197" s="329">
        <f t="shared" si="73"/>
        <v>5857711.4399999995</v>
      </c>
      <c r="Q197" s="473"/>
      <c r="R197" s="327">
        <f t="shared" si="47"/>
        <v>0</v>
      </c>
      <c r="S197" s="329">
        <v>46198.46</v>
      </c>
      <c r="T197" s="329">
        <f t="shared" si="74"/>
        <v>0</v>
      </c>
      <c r="U197" s="329">
        <v>372209.5</v>
      </c>
      <c r="V197" s="329">
        <f t="shared" si="75"/>
        <v>0</v>
      </c>
      <c r="W197" s="329">
        <f t="shared" si="76"/>
        <v>0</v>
      </c>
      <c r="X197" s="464">
        <f t="shared" si="45"/>
        <v>0</v>
      </c>
      <c r="Y197" s="497">
        <f t="shared" si="46"/>
        <v>0</v>
      </c>
    </row>
    <row r="198" spans="1:25" x14ac:dyDescent="0.25">
      <c r="A198" s="124" t="s">
        <v>401</v>
      </c>
      <c r="B198" s="125" t="s">
        <v>394</v>
      </c>
      <c r="C198" s="126" t="s">
        <v>19</v>
      </c>
      <c r="D198" s="119">
        <v>691</v>
      </c>
      <c r="E198" s="35">
        <v>3758</v>
      </c>
      <c r="F198" s="35">
        <f t="shared" si="68"/>
        <v>2596778</v>
      </c>
      <c r="G198" s="35">
        <v>1100</v>
      </c>
      <c r="H198" s="35">
        <f t="shared" si="69"/>
        <v>760100</v>
      </c>
      <c r="I198" s="35">
        <f t="shared" si="70"/>
        <v>3356878</v>
      </c>
      <c r="J198" s="441"/>
      <c r="K198" s="371">
        <v>690.2</v>
      </c>
      <c r="L198" s="329">
        <v>3758</v>
      </c>
      <c r="M198" s="329">
        <f t="shared" si="71"/>
        <v>2593771.6</v>
      </c>
      <c r="N198" s="329">
        <v>1100</v>
      </c>
      <c r="O198" s="329">
        <f t="shared" si="72"/>
        <v>759220</v>
      </c>
      <c r="P198" s="329">
        <f t="shared" si="73"/>
        <v>3352991.6</v>
      </c>
      <c r="Q198" s="473"/>
      <c r="R198" s="327">
        <f t="shared" si="47"/>
        <v>0.79999999999995453</v>
      </c>
      <c r="S198" s="329">
        <v>3758</v>
      </c>
      <c r="T198" s="329">
        <f t="shared" si="74"/>
        <v>3006.3999999998291</v>
      </c>
      <c r="U198" s="329">
        <v>1100</v>
      </c>
      <c r="V198" s="329">
        <f t="shared" si="75"/>
        <v>879.99999999994998</v>
      </c>
      <c r="W198" s="329">
        <f t="shared" si="76"/>
        <v>3886.3999999997791</v>
      </c>
      <c r="X198" s="464">
        <f t="shared" ref="X198:X261" si="77">I198-P198</f>
        <v>3886.3999999999069</v>
      </c>
      <c r="Y198" s="497">
        <f t="shared" ref="Y198:Y261" si="78">W198-X198</f>
        <v>-1.2778400559909642E-10</v>
      </c>
    </row>
    <row r="199" spans="1:25" x14ac:dyDescent="0.25">
      <c r="A199" s="124" t="s">
        <v>402</v>
      </c>
      <c r="B199" s="125" t="s">
        <v>403</v>
      </c>
      <c r="C199" s="126"/>
      <c r="D199" s="119"/>
      <c r="E199" s="35"/>
      <c r="F199" s="35"/>
      <c r="G199" s="35"/>
      <c r="H199" s="35"/>
      <c r="I199" s="35"/>
      <c r="J199" s="441"/>
      <c r="K199" s="371"/>
      <c r="L199" s="329"/>
      <c r="M199" s="329"/>
      <c r="N199" s="329"/>
      <c r="O199" s="329"/>
      <c r="P199" s="329"/>
      <c r="Q199" s="473"/>
      <c r="R199" s="327">
        <f t="shared" si="47"/>
        <v>0</v>
      </c>
      <c r="S199" s="329"/>
      <c r="T199" s="329"/>
      <c r="U199" s="329"/>
      <c r="V199" s="329"/>
      <c r="W199" s="329"/>
      <c r="X199" s="464">
        <f t="shared" si="77"/>
        <v>0</v>
      </c>
      <c r="Y199" s="497">
        <f t="shared" si="78"/>
        <v>0</v>
      </c>
    </row>
    <row r="200" spans="1:25" x14ac:dyDescent="0.25">
      <c r="A200" s="124" t="s">
        <v>404</v>
      </c>
      <c r="B200" s="125" t="s">
        <v>405</v>
      </c>
      <c r="C200" s="126" t="s">
        <v>406</v>
      </c>
      <c r="D200" s="119">
        <v>332.9</v>
      </c>
      <c r="E200" s="35">
        <v>2887.52</v>
      </c>
      <c r="F200" s="35">
        <f>D200*E200</f>
        <v>961255.40799999994</v>
      </c>
      <c r="G200" s="35">
        <v>4676.7299999999996</v>
      </c>
      <c r="H200" s="35">
        <f>D200*G200</f>
        <v>1556883.4169999997</v>
      </c>
      <c r="I200" s="35">
        <f>E200*D200+G200*D200</f>
        <v>2518138.8249999997</v>
      </c>
      <c r="J200" s="441"/>
      <c r="K200" s="371">
        <v>200</v>
      </c>
      <c r="L200" s="329">
        <v>2887.52</v>
      </c>
      <c r="M200" s="329">
        <f>K200*L200</f>
        <v>577504</v>
      </c>
      <c r="N200" s="329">
        <v>4676.7299999999996</v>
      </c>
      <c r="O200" s="329">
        <f>K200*N200</f>
        <v>935345.99999999988</v>
      </c>
      <c r="P200" s="329">
        <f>L200*K200+N200*K200</f>
        <v>1512850</v>
      </c>
      <c r="Q200" s="473"/>
      <c r="R200" s="327">
        <f t="shared" ref="R200:R263" si="79">D200-K200</f>
        <v>132.89999999999998</v>
      </c>
      <c r="S200" s="329">
        <v>2887.52</v>
      </c>
      <c r="T200" s="329">
        <f>R200*S200</f>
        <v>383751.40799999994</v>
      </c>
      <c r="U200" s="329">
        <v>4676.7299999999996</v>
      </c>
      <c r="V200" s="329">
        <f>R200*U200</f>
        <v>621537.41699999978</v>
      </c>
      <c r="W200" s="329">
        <f>S200*R200+U200*R200</f>
        <v>1005288.8249999997</v>
      </c>
      <c r="X200" s="464">
        <f t="shared" si="77"/>
        <v>1005288.8249999997</v>
      </c>
      <c r="Y200" s="497">
        <f t="shared" si="78"/>
        <v>0</v>
      </c>
    </row>
    <row r="201" spans="1:25" x14ac:dyDescent="0.25">
      <c r="A201" s="124" t="s">
        <v>407</v>
      </c>
      <c r="B201" s="125" t="s">
        <v>408</v>
      </c>
      <c r="C201" s="126" t="s">
        <v>386</v>
      </c>
      <c r="D201" s="119">
        <v>1</v>
      </c>
      <c r="E201" s="35">
        <v>1432280.25</v>
      </c>
      <c r="F201" s="35">
        <f>D201*E201</f>
        <v>1432280.25</v>
      </c>
      <c r="G201" s="35">
        <v>1392401.5</v>
      </c>
      <c r="H201" s="35">
        <f>D201*G201</f>
        <v>1392401.5</v>
      </c>
      <c r="I201" s="35">
        <f>E201*D201+G201*D201</f>
        <v>2824681.75</v>
      </c>
      <c r="J201" s="441"/>
      <c r="K201" s="371">
        <v>0.6</v>
      </c>
      <c r="L201" s="329">
        <v>1432280.25</v>
      </c>
      <c r="M201" s="329">
        <f>K201*L201</f>
        <v>859368.15</v>
      </c>
      <c r="N201" s="329">
        <v>1392401.5</v>
      </c>
      <c r="O201" s="329">
        <f>K201*N201</f>
        <v>835440.9</v>
      </c>
      <c r="P201" s="329">
        <f>L201*K201+N201*K201</f>
        <v>1694809.05</v>
      </c>
      <c r="Q201" s="473"/>
      <c r="R201" s="327">
        <f t="shared" si="79"/>
        <v>0.4</v>
      </c>
      <c r="S201" s="329">
        <v>1432280.25</v>
      </c>
      <c r="T201" s="329">
        <f>R201*S201</f>
        <v>572912.1</v>
      </c>
      <c r="U201" s="329">
        <v>1392401.5</v>
      </c>
      <c r="V201" s="329">
        <f>R201*U201</f>
        <v>556960.6</v>
      </c>
      <c r="W201" s="329">
        <f>S201*R201+U201*R201</f>
        <v>1129872.7</v>
      </c>
      <c r="X201" s="464">
        <f t="shared" si="77"/>
        <v>1129872.7</v>
      </c>
      <c r="Y201" s="497">
        <f t="shared" si="78"/>
        <v>0</v>
      </c>
    </row>
    <row r="202" spans="1:25" x14ac:dyDescent="0.25">
      <c r="A202" s="124" t="s">
        <v>409</v>
      </c>
      <c r="B202" s="125" t="s">
        <v>410</v>
      </c>
      <c r="C202" s="126" t="s">
        <v>386</v>
      </c>
      <c r="D202" s="119">
        <v>1</v>
      </c>
      <c r="E202" s="35">
        <v>1228500</v>
      </c>
      <c r="F202" s="35">
        <f>D202*E202</f>
        <v>1228500</v>
      </c>
      <c r="G202" s="35">
        <v>0</v>
      </c>
      <c r="H202" s="35">
        <f>D202*G202</f>
        <v>0</v>
      </c>
      <c r="I202" s="35">
        <f>E202*D202+G202*D202</f>
        <v>1228500</v>
      </c>
      <c r="J202" s="441"/>
      <c r="K202" s="371">
        <v>0.5</v>
      </c>
      <c r="L202" s="329">
        <v>1228500</v>
      </c>
      <c r="M202" s="329">
        <f>K202*L202</f>
        <v>614250</v>
      </c>
      <c r="N202" s="329">
        <v>0</v>
      </c>
      <c r="O202" s="329">
        <f>K202*N202</f>
        <v>0</v>
      </c>
      <c r="P202" s="329">
        <f>L202*K202+N202*K202</f>
        <v>614250</v>
      </c>
      <c r="Q202" s="473"/>
      <c r="R202" s="327">
        <f t="shared" si="79"/>
        <v>0.5</v>
      </c>
      <c r="S202" s="329">
        <v>1228500</v>
      </c>
      <c r="T202" s="329">
        <f>R202*S202</f>
        <v>614250</v>
      </c>
      <c r="U202" s="329">
        <v>0</v>
      </c>
      <c r="V202" s="329">
        <f>R202*U202</f>
        <v>0</v>
      </c>
      <c r="W202" s="329">
        <f>S202*R202+U202*R202</f>
        <v>614250</v>
      </c>
      <c r="X202" s="464">
        <f t="shared" si="77"/>
        <v>614250</v>
      </c>
      <c r="Y202" s="497">
        <f t="shared" si="78"/>
        <v>0</v>
      </c>
    </row>
    <row r="203" spans="1:25" ht="28.5" x14ac:dyDescent="0.25">
      <c r="A203" s="124" t="s">
        <v>411</v>
      </c>
      <c r="B203" s="125" t="s">
        <v>412</v>
      </c>
      <c r="C203" s="126" t="s">
        <v>170</v>
      </c>
      <c r="D203" s="119">
        <v>7</v>
      </c>
      <c r="E203" s="120">
        <v>81220</v>
      </c>
      <c r="F203" s="35">
        <f>D203*E203</f>
        <v>568540</v>
      </c>
      <c r="G203" s="120">
        <v>61100</v>
      </c>
      <c r="H203" s="35">
        <f>D203*G203</f>
        <v>427700</v>
      </c>
      <c r="I203" s="35">
        <f>F203+H203</f>
        <v>996240</v>
      </c>
      <c r="J203" s="441"/>
      <c r="K203" s="371"/>
      <c r="L203" s="372">
        <v>81220</v>
      </c>
      <c r="M203" s="329">
        <f>K203*L203</f>
        <v>0</v>
      </c>
      <c r="N203" s="372">
        <v>61100</v>
      </c>
      <c r="O203" s="329">
        <f>K203*N203</f>
        <v>0</v>
      </c>
      <c r="P203" s="329">
        <f>M203+O203</f>
        <v>0</v>
      </c>
      <c r="Q203" s="473"/>
      <c r="R203" s="327">
        <f t="shared" si="79"/>
        <v>7</v>
      </c>
      <c r="S203" s="372">
        <v>81220</v>
      </c>
      <c r="T203" s="329">
        <f>R203*S203</f>
        <v>568540</v>
      </c>
      <c r="U203" s="372">
        <v>61100</v>
      </c>
      <c r="V203" s="329">
        <f>R203*U203</f>
        <v>427700</v>
      </c>
      <c r="W203" s="329">
        <f>T203+V203</f>
        <v>996240</v>
      </c>
      <c r="X203" s="464">
        <f t="shared" si="77"/>
        <v>996240</v>
      </c>
      <c r="Y203" s="497">
        <f t="shared" si="78"/>
        <v>0</v>
      </c>
    </row>
    <row r="204" spans="1:25" x14ac:dyDescent="0.25">
      <c r="A204" s="74" t="s">
        <v>413</v>
      </c>
      <c r="B204" s="75" t="s">
        <v>414</v>
      </c>
      <c r="C204" s="76"/>
      <c r="D204" s="77"/>
      <c r="E204" s="112"/>
      <c r="F204" s="80">
        <f>SUM(F205:F225)</f>
        <v>5091550.4402499991</v>
      </c>
      <c r="G204" s="112"/>
      <c r="H204" s="80">
        <f>SUM(H205:H225)</f>
        <v>6181622.0372299999</v>
      </c>
      <c r="I204" s="80">
        <f>SUM(I205:I225)</f>
        <v>11273172.477480002</v>
      </c>
      <c r="J204" s="447"/>
      <c r="K204" s="350"/>
      <c r="L204" s="367"/>
      <c r="M204" s="353">
        <f>SUM(M205:M225)</f>
        <v>3925930.88</v>
      </c>
      <c r="N204" s="367"/>
      <c r="O204" s="353">
        <f>SUM(O205:O225)</f>
        <v>5395478.0499999989</v>
      </c>
      <c r="P204" s="353">
        <f>SUM(P205:P225)</f>
        <v>9321408.9299999997</v>
      </c>
      <c r="Q204" s="479"/>
      <c r="R204" s="327">
        <f t="shared" si="79"/>
        <v>0</v>
      </c>
      <c r="S204" s="367"/>
      <c r="T204" s="353">
        <f>SUM(T205:T225)</f>
        <v>1165619.5602500001</v>
      </c>
      <c r="U204" s="367"/>
      <c r="V204" s="353">
        <f>SUM(V205:V225)</f>
        <v>786143.98722999997</v>
      </c>
      <c r="W204" s="353">
        <f>SUM(W205:W225)</f>
        <v>1951763.5474800002</v>
      </c>
      <c r="X204" s="464">
        <f t="shared" si="77"/>
        <v>1951763.547480002</v>
      </c>
      <c r="Y204" s="497">
        <f t="shared" si="78"/>
        <v>-1.862645149230957E-9</v>
      </c>
    </row>
    <row r="205" spans="1:25" ht="28.5" x14ac:dyDescent="0.25">
      <c r="A205" s="124" t="s">
        <v>415</v>
      </c>
      <c r="B205" s="117" t="s">
        <v>416</v>
      </c>
      <c r="C205" s="118" t="s">
        <v>170</v>
      </c>
      <c r="D205" s="119">
        <v>58</v>
      </c>
      <c r="E205" s="35">
        <v>7205</v>
      </c>
      <c r="F205" s="35">
        <f>D205*E205</f>
        <v>417890</v>
      </c>
      <c r="G205" s="35">
        <v>17301.59</v>
      </c>
      <c r="H205" s="35">
        <f>D205*G205</f>
        <v>1003492.22</v>
      </c>
      <c r="I205" s="35">
        <f>E205*D205+G205*D205</f>
        <v>1421382.22</v>
      </c>
      <c r="J205" s="441"/>
      <c r="K205" s="371">
        <v>57</v>
      </c>
      <c r="L205" s="329">
        <v>7205</v>
      </c>
      <c r="M205" s="329">
        <f>K205*L205</f>
        <v>410685</v>
      </c>
      <c r="N205" s="329">
        <v>17301.59</v>
      </c>
      <c r="O205" s="329">
        <f>K205*N205</f>
        <v>986190.63</v>
      </c>
      <c r="P205" s="329">
        <f>L205*K205+N205*K205</f>
        <v>1396875.63</v>
      </c>
      <c r="Q205" s="473"/>
      <c r="R205" s="327">
        <f t="shared" si="79"/>
        <v>1</v>
      </c>
      <c r="S205" s="329">
        <v>7205</v>
      </c>
      <c r="T205" s="329">
        <f>R205*S205</f>
        <v>7205</v>
      </c>
      <c r="U205" s="329">
        <v>17301.59</v>
      </c>
      <c r="V205" s="329">
        <f>R205*U205</f>
        <v>17301.59</v>
      </c>
      <c r="W205" s="329">
        <f>S205*R205+U205*R205</f>
        <v>24506.59</v>
      </c>
      <c r="X205" s="464">
        <f t="shared" si="77"/>
        <v>24506.590000000084</v>
      </c>
      <c r="Y205" s="497">
        <f t="shared" si="78"/>
        <v>-8.3673512563109398E-11</v>
      </c>
    </row>
    <row r="206" spans="1:25" x14ac:dyDescent="0.25">
      <c r="A206" s="124" t="s">
        <v>417</v>
      </c>
      <c r="B206" s="117" t="s">
        <v>418</v>
      </c>
      <c r="C206" s="118" t="s">
        <v>406</v>
      </c>
      <c r="D206" s="119">
        <v>1013</v>
      </c>
      <c r="E206" s="35">
        <v>1451.67</v>
      </c>
      <c r="F206" s="35">
        <f>D206*E206</f>
        <v>1470541.71</v>
      </c>
      <c r="G206" s="35">
        <v>811.65</v>
      </c>
      <c r="H206" s="35">
        <f>D206*G206</f>
        <v>822201.45</v>
      </c>
      <c r="I206" s="35">
        <f>E206*D206+G206*D206</f>
        <v>2292743.16</v>
      </c>
      <c r="J206" s="441"/>
      <c r="K206" s="371">
        <v>1000</v>
      </c>
      <c r="L206" s="329">
        <v>1451.67</v>
      </c>
      <c r="M206" s="329">
        <f>K206*L206</f>
        <v>1451670</v>
      </c>
      <c r="N206" s="329">
        <v>811.65</v>
      </c>
      <c r="O206" s="329">
        <f>K206*N206</f>
        <v>811650</v>
      </c>
      <c r="P206" s="329">
        <f>L206*K206+N206*K206</f>
        <v>2263320</v>
      </c>
      <c r="Q206" s="473"/>
      <c r="R206" s="327">
        <f t="shared" si="79"/>
        <v>13</v>
      </c>
      <c r="S206" s="329">
        <v>1451.67</v>
      </c>
      <c r="T206" s="329">
        <f>R206*S206</f>
        <v>18871.71</v>
      </c>
      <c r="U206" s="329">
        <v>811.65</v>
      </c>
      <c r="V206" s="329">
        <f>R206*U206</f>
        <v>10551.449999999999</v>
      </c>
      <c r="W206" s="329">
        <f>S206*R206+U206*R206</f>
        <v>29423.159999999996</v>
      </c>
      <c r="X206" s="464">
        <f t="shared" si="77"/>
        <v>29423.160000000149</v>
      </c>
      <c r="Y206" s="497">
        <f t="shared" si="78"/>
        <v>-1.5279510989785194E-10</v>
      </c>
    </row>
    <row r="207" spans="1:25" x14ac:dyDescent="0.25">
      <c r="A207" s="124" t="s">
        <v>419</v>
      </c>
      <c r="B207" s="117" t="s">
        <v>420</v>
      </c>
      <c r="C207" s="118" t="s">
        <v>28</v>
      </c>
      <c r="D207" s="119">
        <v>1</v>
      </c>
      <c r="E207" s="35">
        <v>39090</v>
      </c>
      <c r="F207" s="35">
        <f>D207*E207</f>
        <v>39090</v>
      </c>
      <c r="G207" s="35">
        <v>204170</v>
      </c>
      <c r="H207" s="35">
        <f>D207*G207</f>
        <v>204170</v>
      </c>
      <c r="I207" s="35">
        <f>E207*D207+G207*D207</f>
        <v>243260</v>
      </c>
      <c r="J207" s="441"/>
      <c r="K207" s="371">
        <v>1</v>
      </c>
      <c r="L207" s="329">
        <v>39090</v>
      </c>
      <c r="M207" s="329">
        <f>K207*L207</f>
        <v>39090</v>
      </c>
      <c r="N207" s="329">
        <v>204170</v>
      </c>
      <c r="O207" s="329">
        <f>K207*N207</f>
        <v>204170</v>
      </c>
      <c r="P207" s="329">
        <f>L207*K207+N207*K207</f>
        <v>243260</v>
      </c>
      <c r="Q207" s="473"/>
      <c r="R207" s="327">
        <f t="shared" si="79"/>
        <v>0</v>
      </c>
      <c r="S207" s="329">
        <v>39090</v>
      </c>
      <c r="T207" s="329">
        <f>R207*S207</f>
        <v>0</v>
      </c>
      <c r="U207" s="329">
        <v>204170</v>
      </c>
      <c r="V207" s="329">
        <f>R207*U207</f>
        <v>0</v>
      </c>
      <c r="W207" s="329">
        <f>S207*R207+U207*R207</f>
        <v>0</v>
      </c>
      <c r="X207" s="464">
        <f t="shared" si="77"/>
        <v>0</v>
      </c>
      <c r="Y207" s="497">
        <f t="shared" si="78"/>
        <v>0</v>
      </c>
    </row>
    <row r="208" spans="1:25" x14ac:dyDescent="0.25">
      <c r="A208" s="127" t="s">
        <v>421</v>
      </c>
      <c r="B208" s="123" t="s">
        <v>422</v>
      </c>
      <c r="C208" s="118"/>
      <c r="D208" s="119"/>
      <c r="E208" s="35"/>
      <c r="F208" s="35"/>
      <c r="G208" s="35"/>
      <c r="H208" s="35"/>
      <c r="I208" s="35"/>
      <c r="J208" s="441"/>
      <c r="K208" s="371"/>
      <c r="L208" s="329"/>
      <c r="M208" s="329"/>
      <c r="N208" s="329"/>
      <c r="O208" s="329"/>
      <c r="P208" s="329"/>
      <c r="Q208" s="473"/>
      <c r="R208" s="327">
        <f t="shared" si="79"/>
        <v>0</v>
      </c>
      <c r="S208" s="329"/>
      <c r="T208" s="329"/>
      <c r="U208" s="329"/>
      <c r="V208" s="329"/>
      <c r="W208" s="329"/>
      <c r="X208" s="464">
        <f t="shared" si="77"/>
        <v>0</v>
      </c>
      <c r="Y208" s="497">
        <f t="shared" si="78"/>
        <v>0</v>
      </c>
    </row>
    <row r="209" spans="1:25" x14ac:dyDescent="0.25">
      <c r="A209" s="124" t="s">
        <v>423</v>
      </c>
      <c r="B209" s="117" t="s">
        <v>424</v>
      </c>
      <c r="C209" s="118" t="s">
        <v>406</v>
      </c>
      <c r="D209" s="119">
        <v>390</v>
      </c>
      <c r="E209" s="35">
        <v>1239.46</v>
      </c>
      <c r="F209" s="35">
        <f>D209*E209</f>
        <v>483389.4</v>
      </c>
      <c r="G209" s="35">
        <v>505.48</v>
      </c>
      <c r="H209" s="35">
        <f>D209*G209</f>
        <v>197137.2</v>
      </c>
      <c r="I209" s="35">
        <f>E209*D209+G209*D209</f>
        <v>680526.60000000009</v>
      </c>
      <c r="J209" s="441"/>
      <c r="K209" s="371">
        <v>350</v>
      </c>
      <c r="L209" s="329">
        <v>1239.46</v>
      </c>
      <c r="M209" s="329">
        <f>K209*L209</f>
        <v>433811</v>
      </c>
      <c r="N209" s="329">
        <v>505.48</v>
      </c>
      <c r="O209" s="329">
        <f>K209*N209</f>
        <v>176918</v>
      </c>
      <c r="P209" s="329">
        <f>L209*K209+N209*K209</f>
        <v>610729</v>
      </c>
      <c r="Q209" s="473"/>
      <c r="R209" s="327">
        <f t="shared" si="79"/>
        <v>40</v>
      </c>
      <c r="S209" s="329">
        <v>1239.46</v>
      </c>
      <c r="T209" s="329">
        <f>R209*S209</f>
        <v>49578.400000000001</v>
      </c>
      <c r="U209" s="329">
        <v>505.48</v>
      </c>
      <c r="V209" s="329">
        <f>R209*U209</f>
        <v>20219.2</v>
      </c>
      <c r="W209" s="329">
        <f>S209*R209+U209*R209</f>
        <v>69797.600000000006</v>
      </c>
      <c r="X209" s="464">
        <f t="shared" si="77"/>
        <v>69797.600000000093</v>
      </c>
      <c r="Y209" s="497">
        <f t="shared" si="78"/>
        <v>0</v>
      </c>
    </row>
    <row r="210" spans="1:25" x14ac:dyDescent="0.25">
      <c r="A210" s="127" t="s">
        <v>425</v>
      </c>
      <c r="B210" s="123" t="s">
        <v>426</v>
      </c>
      <c r="C210" s="118"/>
      <c r="D210" s="119"/>
      <c r="E210" s="35"/>
      <c r="F210" s="35"/>
      <c r="G210" s="35"/>
      <c r="H210" s="35"/>
      <c r="I210" s="35"/>
      <c r="J210" s="441"/>
      <c r="K210" s="371"/>
      <c r="L210" s="329"/>
      <c r="M210" s="329"/>
      <c r="N210" s="329"/>
      <c r="O210" s="329"/>
      <c r="P210" s="329"/>
      <c r="Q210" s="473"/>
      <c r="R210" s="327">
        <f t="shared" si="79"/>
        <v>0</v>
      </c>
      <c r="S210" s="329"/>
      <c r="T210" s="329"/>
      <c r="U210" s="329"/>
      <c r="V210" s="329"/>
      <c r="W210" s="329"/>
      <c r="X210" s="464">
        <f t="shared" si="77"/>
        <v>0</v>
      </c>
      <c r="Y210" s="497">
        <f t="shared" si="78"/>
        <v>0</v>
      </c>
    </row>
    <row r="211" spans="1:25" x14ac:dyDescent="0.25">
      <c r="A211" s="124" t="s">
        <v>427</v>
      </c>
      <c r="B211" s="117" t="s">
        <v>385</v>
      </c>
      <c r="C211" s="118" t="s">
        <v>386</v>
      </c>
      <c r="D211" s="119">
        <v>1</v>
      </c>
      <c r="E211" s="35">
        <v>88935.9</v>
      </c>
      <c r="F211" s="35">
        <f t="shared" ref="F211:F218" si="80">D211*E211</f>
        <v>88935.9</v>
      </c>
      <c r="G211" s="35">
        <v>212371.01</v>
      </c>
      <c r="H211" s="35">
        <f t="shared" ref="H211:H218" si="81">D211*G211</f>
        <v>212371.01</v>
      </c>
      <c r="I211" s="35">
        <f t="shared" ref="I211:I218" si="82">E211*D211+G211*D211</f>
        <v>301306.91000000003</v>
      </c>
      <c r="J211" s="441"/>
      <c r="K211" s="371">
        <v>1</v>
      </c>
      <c r="L211" s="329">
        <v>88935.9</v>
      </c>
      <c r="M211" s="329">
        <f t="shared" ref="M211:M218" si="83">K211*L211</f>
        <v>88935.9</v>
      </c>
      <c r="N211" s="329">
        <v>212371.01</v>
      </c>
      <c r="O211" s="329">
        <f t="shared" ref="O211:O218" si="84">K211*N211</f>
        <v>212371.01</v>
      </c>
      <c r="P211" s="329">
        <f t="shared" ref="P211:P218" si="85">L211*K211+N211*K211</f>
        <v>301306.91000000003</v>
      </c>
      <c r="Q211" s="473"/>
      <c r="R211" s="327">
        <f t="shared" si="79"/>
        <v>0</v>
      </c>
      <c r="S211" s="329">
        <v>88935.9</v>
      </c>
      <c r="T211" s="329">
        <f t="shared" ref="T211:T218" si="86">R211*S211</f>
        <v>0</v>
      </c>
      <c r="U211" s="329">
        <v>212371.01</v>
      </c>
      <c r="V211" s="329">
        <f t="shared" ref="V211:V218" si="87">R211*U211</f>
        <v>0</v>
      </c>
      <c r="W211" s="329">
        <f t="shared" ref="W211:W218" si="88">S211*R211+U211*R211</f>
        <v>0</v>
      </c>
      <c r="X211" s="464">
        <f t="shared" si="77"/>
        <v>0</v>
      </c>
      <c r="Y211" s="497">
        <f t="shared" si="78"/>
        <v>0</v>
      </c>
    </row>
    <row r="212" spans="1:25" x14ac:dyDescent="0.25">
      <c r="A212" s="124" t="s">
        <v>428</v>
      </c>
      <c r="B212" s="117" t="s">
        <v>429</v>
      </c>
      <c r="C212" s="118" t="s">
        <v>386</v>
      </c>
      <c r="D212" s="119">
        <v>1</v>
      </c>
      <c r="E212" s="35">
        <v>27333.15</v>
      </c>
      <c r="F212" s="35">
        <f t="shared" si="80"/>
        <v>27333.15</v>
      </c>
      <c r="G212" s="35">
        <v>92996.28</v>
      </c>
      <c r="H212" s="35">
        <f t="shared" si="81"/>
        <v>92996.28</v>
      </c>
      <c r="I212" s="35">
        <f t="shared" si="82"/>
        <v>120329.43</v>
      </c>
      <c r="J212" s="441"/>
      <c r="K212" s="371">
        <v>1</v>
      </c>
      <c r="L212" s="329">
        <v>27333.15</v>
      </c>
      <c r="M212" s="329">
        <f t="shared" si="83"/>
        <v>27333.15</v>
      </c>
      <c r="N212" s="329">
        <v>92996.28</v>
      </c>
      <c r="O212" s="329">
        <f t="shared" si="84"/>
        <v>92996.28</v>
      </c>
      <c r="P212" s="329">
        <f t="shared" si="85"/>
        <v>120329.43</v>
      </c>
      <c r="Q212" s="473"/>
      <c r="R212" s="327">
        <f t="shared" si="79"/>
        <v>0</v>
      </c>
      <c r="S212" s="329">
        <v>27333.15</v>
      </c>
      <c r="T212" s="329">
        <f t="shared" si="86"/>
        <v>0</v>
      </c>
      <c r="U212" s="329">
        <v>92996.28</v>
      </c>
      <c r="V212" s="329">
        <f t="shared" si="87"/>
        <v>0</v>
      </c>
      <c r="W212" s="329">
        <f t="shared" si="88"/>
        <v>0</v>
      </c>
      <c r="X212" s="464">
        <f t="shared" si="77"/>
        <v>0</v>
      </c>
      <c r="Y212" s="497">
        <f t="shared" si="78"/>
        <v>0</v>
      </c>
    </row>
    <row r="213" spans="1:25" x14ac:dyDescent="0.25">
      <c r="A213" s="124" t="s">
        <v>430</v>
      </c>
      <c r="B213" s="117" t="s">
        <v>431</v>
      </c>
      <c r="C213" s="118" t="s">
        <v>386</v>
      </c>
      <c r="D213" s="119">
        <v>6</v>
      </c>
      <c r="E213" s="35">
        <v>8541.7199999999993</v>
      </c>
      <c r="F213" s="35">
        <f t="shared" si="80"/>
        <v>51250.319999999992</v>
      </c>
      <c r="G213" s="35">
        <v>15825.33</v>
      </c>
      <c r="H213" s="35">
        <f t="shared" si="81"/>
        <v>94951.98</v>
      </c>
      <c r="I213" s="35">
        <f t="shared" si="82"/>
        <v>146202.29999999999</v>
      </c>
      <c r="J213" s="441"/>
      <c r="K213" s="371">
        <v>6</v>
      </c>
      <c r="L213" s="329">
        <v>8541.7199999999993</v>
      </c>
      <c r="M213" s="329">
        <f t="shared" si="83"/>
        <v>51250.319999999992</v>
      </c>
      <c r="N213" s="329">
        <v>15825.33</v>
      </c>
      <c r="O213" s="329">
        <f t="shared" si="84"/>
        <v>94951.98</v>
      </c>
      <c r="P213" s="329">
        <f t="shared" si="85"/>
        <v>146202.29999999999</v>
      </c>
      <c r="Q213" s="473"/>
      <c r="R213" s="327">
        <f t="shared" si="79"/>
        <v>0</v>
      </c>
      <c r="S213" s="329">
        <v>8541.7199999999993</v>
      </c>
      <c r="T213" s="329">
        <f t="shared" si="86"/>
        <v>0</v>
      </c>
      <c r="U213" s="329">
        <v>15825.33</v>
      </c>
      <c r="V213" s="329">
        <f t="shared" si="87"/>
        <v>0</v>
      </c>
      <c r="W213" s="329">
        <f t="shared" si="88"/>
        <v>0</v>
      </c>
      <c r="X213" s="464">
        <f t="shared" si="77"/>
        <v>0</v>
      </c>
      <c r="Y213" s="497">
        <f t="shared" si="78"/>
        <v>0</v>
      </c>
    </row>
    <row r="214" spans="1:25" x14ac:dyDescent="0.25">
      <c r="A214" s="124" t="s">
        <v>432</v>
      </c>
      <c r="B214" s="117" t="s">
        <v>433</v>
      </c>
      <c r="C214" s="118" t="s">
        <v>28</v>
      </c>
      <c r="D214" s="119">
        <v>121</v>
      </c>
      <c r="E214" s="35">
        <v>896.04</v>
      </c>
      <c r="F214" s="35">
        <f t="shared" si="80"/>
        <v>108420.84</v>
      </c>
      <c r="G214" s="35">
        <v>784.68</v>
      </c>
      <c r="H214" s="35">
        <f t="shared" si="81"/>
        <v>94946.28</v>
      </c>
      <c r="I214" s="35">
        <f t="shared" si="82"/>
        <v>203367.12</v>
      </c>
      <c r="J214" s="441"/>
      <c r="K214" s="371">
        <v>100</v>
      </c>
      <c r="L214" s="329">
        <v>896.04</v>
      </c>
      <c r="M214" s="329">
        <f t="shared" si="83"/>
        <v>89604</v>
      </c>
      <c r="N214" s="329">
        <v>784.68</v>
      </c>
      <c r="O214" s="329">
        <f t="shared" si="84"/>
        <v>78468</v>
      </c>
      <c r="P214" s="329">
        <f t="shared" si="85"/>
        <v>168072</v>
      </c>
      <c r="Q214" s="473"/>
      <c r="R214" s="327">
        <f t="shared" si="79"/>
        <v>21</v>
      </c>
      <c r="S214" s="329">
        <v>896.04</v>
      </c>
      <c r="T214" s="329">
        <f t="shared" si="86"/>
        <v>18816.84</v>
      </c>
      <c r="U214" s="329">
        <v>784.68</v>
      </c>
      <c r="V214" s="329">
        <f t="shared" si="87"/>
        <v>16478.28</v>
      </c>
      <c r="W214" s="329">
        <f t="shared" si="88"/>
        <v>35295.119999999995</v>
      </c>
      <c r="X214" s="464">
        <f t="shared" si="77"/>
        <v>35295.119999999995</v>
      </c>
      <c r="Y214" s="497">
        <f t="shared" si="78"/>
        <v>0</v>
      </c>
    </row>
    <row r="215" spans="1:25" x14ac:dyDescent="0.25">
      <c r="A215" s="124" t="s">
        <v>434</v>
      </c>
      <c r="B215" s="117" t="s">
        <v>394</v>
      </c>
      <c r="C215" s="118" t="s">
        <v>19</v>
      </c>
      <c r="D215" s="119">
        <v>265.59399999999999</v>
      </c>
      <c r="E215" s="35">
        <v>1375.5</v>
      </c>
      <c r="F215" s="35">
        <f t="shared" si="80"/>
        <v>365324.54700000002</v>
      </c>
      <c r="G215" s="35">
        <v>1858.42</v>
      </c>
      <c r="H215" s="35">
        <f t="shared" si="81"/>
        <v>493585.20147999999</v>
      </c>
      <c r="I215" s="35">
        <f t="shared" si="82"/>
        <v>858909.74848000007</v>
      </c>
      <c r="J215" s="441"/>
      <c r="K215" s="371">
        <v>202</v>
      </c>
      <c r="L215" s="329">
        <v>1375.5</v>
      </c>
      <c r="M215" s="329">
        <f t="shared" si="83"/>
        <v>277851</v>
      </c>
      <c r="N215" s="329">
        <v>1858.42</v>
      </c>
      <c r="O215" s="329">
        <f t="shared" si="84"/>
        <v>375400.84</v>
      </c>
      <c r="P215" s="329">
        <f t="shared" si="85"/>
        <v>653251.84000000008</v>
      </c>
      <c r="Q215" s="473"/>
      <c r="R215" s="327">
        <f t="shared" si="79"/>
        <v>63.593999999999994</v>
      </c>
      <c r="S215" s="329">
        <v>1375.5</v>
      </c>
      <c r="T215" s="329">
        <f t="shared" si="86"/>
        <v>87473.546999999991</v>
      </c>
      <c r="U215" s="329">
        <v>1858.42</v>
      </c>
      <c r="V215" s="329">
        <f t="shared" si="87"/>
        <v>118184.36147999999</v>
      </c>
      <c r="W215" s="329">
        <f t="shared" si="88"/>
        <v>205657.90847999998</v>
      </c>
      <c r="X215" s="464">
        <f t="shared" si="77"/>
        <v>205657.90847999998</v>
      </c>
      <c r="Y215" s="497">
        <f t="shared" si="78"/>
        <v>0</v>
      </c>
    </row>
    <row r="216" spans="1:25" x14ac:dyDescent="0.25">
      <c r="A216" s="124" t="s">
        <v>435</v>
      </c>
      <c r="B216" s="117" t="s">
        <v>436</v>
      </c>
      <c r="C216" s="118" t="s">
        <v>386</v>
      </c>
      <c r="D216" s="119">
        <v>2</v>
      </c>
      <c r="E216" s="35">
        <v>100586.39</v>
      </c>
      <c r="F216" s="35">
        <f t="shared" si="80"/>
        <v>201172.78</v>
      </c>
      <c r="G216" s="35">
        <v>266448.07</v>
      </c>
      <c r="H216" s="35">
        <f t="shared" si="81"/>
        <v>532896.14</v>
      </c>
      <c r="I216" s="35">
        <f t="shared" si="82"/>
        <v>734068.92</v>
      </c>
      <c r="J216" s="441"/>
      <c r="K216" s="371">
        <v>1</v>
      </c>
      <c r="L216" s="329">
        <v>100586.39</v>
      </c>
      <c r="M216" s="329">
        <f t="shared" si="83"/>
        <v>100586.39</v>
      </c>
      <c r="N216" s="329">
        <v>266448.07</v>
      </c>
      <c r="O216" s="329">
        <f t="shared" si="84"/>
        <v>266448.07</v>
      </c>
      <c r="P216" s="329">
        <f t="shared" si="85"/>
        <v>367034.46</v>
      </c>
      <c r="Q216" s="473"/>
      <c r="R216" s="327">
        <f t="shared" si="79"/>
        <v>1</v>
      </c>
      <c r="S216" s="329">
        <v>100586.39</v>
      </c>
      <c r="T216" s="329">
        <f t="shared" si="86"/>
        <v>100586.39</v>
      </c>
      <c r="U216" s="329">
        <v>266448.07</v>
      </c>
      <c r="V216" s="329">
        <f t="shared" si="87"/>
        <v>266448.07</v>
      </c>
      <c r="W216" s="329">
        <f t="shared" si="88"/>
        <v>367034.46</v>
      </c>
      <c r="X216" s="464">
        <f t="shared" si="77"/>
        <v>367034.46</v>
      </c>
      <c r="Y216" s="497">
        <f t="shared" si="78"/>
        <v>0</v>
      </c>
    </row>
    <row r="217" spans="1:25" x14ac:dyDescent="0.25">
      <c r="A217" s="124" t="s">
        <v>437</v>
      </c>
      <c r="B217" s="117" t="s">
        <v>438</v>
      </c>
      <c r="C217" s="118" t="s">
        <v>28</v>
      </c>
      <c r="D217" s="119">
        <v>24</v>
      </c>
      <c r="E217" s="35">
        <v>8489.24</v>
      </c>
      <c r="F217" s="35">
        <f t="shared" si="80"/>
        <v>203741.76</v>
      </c>
      <c r="G217" s="35">
        <v>18251.23</v>
      </c>
      <c r="H217" s="35">
        <f t="shared" si="81"/>
        <v>438029.52</v>
      </c>
      <c r="I217" s="35">
        <f t="shared" si="82"/>
        <v>641771.28</v>
      </c>
      <c r="J217" s="441"/>
      <c r="K217" s="371">
        <v>21</v>
      </c>
      <c r="L217" s="329">
        <v>8489.24</v>
      </c>
      <c r="M217" s="329">
        <f t="shared" si="83"/>
        <v>178274.04</v>
      </c>
      <c r="N217" s="329">
        <v>18251.23</v>
      </c>
      <c r="O217" s="329">
        <f t="shared" si="84"/>
        <v>383275.83</v>
      </c>
      <c r="P217" s="329">
        <f t="shared" si="85"/>
        <v>561549.87</v>
      </c>
      <c r="Q217" s="473"/>
      <c r="R217" s="327">
        <f t="shared" si="79"/>
        <v>3</v>
      </c>
      <c r="S217" s="329">
        <v>8489.24</v>
      </c>
      <c r="T217" s="329">
        <f t="shared" si="86"/>
        <v>25467.72</v>
      </c>
      <c r="U217" s="329">
        <v>18251.23</v>
      </c>
      <c r="V217" s="329">
        <f t="shared" si="87"/>
        <v>54753.69</v>
      </c>
      <c r="W217" s="329">
        <f t="shared" si="88"/>
        <v>80221.41</v>
      </c>
      <c r="X217" s="464">
        <f t="shared" si="77"/>
        <v>80221.410000000033</v>
      </c>
      <c r="Y217" s="497">
        <f t="shared" si="78"/>
        <v>0</v>
      </c>
    </row>
    <row r="218" spans="1:25" x14ac:dyDescent="0.25">
      <c r="A218" s="124" t="s">
        <v>439</v>
      </c>
      <c r="B218" s="117" t="s">
        <v>440</v>
      </c>
      <c r="C218" s="118" t="s">
        <v>19</v>
      </c>
      <c r="D218" s="119">
        <v>308.22500000000002</v>
      </c>
      <c r="E218" s="35">
        <v>2456.77</v>
      </c>
      <c r="F218" s="35">
        <f t="shared" si="80"/>
        <v>757237.93325</v>
      </c>
      <c r="G218" s="35">
        <v>4354.87</v>
      </c>
      <c r="H218" s="35">
        <f t="shared" si="81"/>
        <v>1342279.8057500001</v>
      </c>
      <c r="I218" s="35">
        <f t="shared" si="82"/>
        <v>2099517.7390000001</v>
      </c>
      <c r="J218" s="441"/>
      <c r="K218" s="371">
        <v>250</v>
      </c>
      <c r="L218" s="329">
        <v>2456.77</v>
      </c>
      <c r="M218" s="329">
        <f t="shared" si="83"/>
        <v>614192.5</v>
      </c>
      <c r="N218" s="329">
        <v>4354.87</v>
      </c>
      <c r="O218" s="329">
        <f t="shared" si="84"/>
        <v>1088717.5</v>
      </c>
      <c r="P218" s="329">
        <f t="shared" si="85"/>
        <v>1702910</v>
      </c>
      <c r="Q218" s="473"/>
      <c r="R218" s="327">
        <f t="shared" si="79"/>
        <v>58.225000000000023</v>
      </c>
      <c r="S218" s="329">
        <v>2456.77</v>
      </c>
      <c r="T218" s="329">
        <f t="shared" si="86"/>
        <v>143045.43325000006</v>
      </c>
      <c r="U218" s="329">
        <v>4354.87</v>
      </c>
      <c r="V218" s="329">
        <f t="shared" si="87"/>
        <v>253562.30575000009</v>
      </c>
      <c r="W218" s="329">
        <f t="shared" si="88"/>
        <v>396607.73900000018</v>
      </c>
      <c r="X218" s="464">
        <f t="shared" si="77"/>
        <v>396607.73900000006</v>
      </c>
      <c r="Y218" s="497">
        <f t="shared" si="78"/>
        <v>0</v>
      </c>
    </row>
    <row r="219" spans="1:25" x14ac:dyDescent="0.25">
      <c r="A219" s="127" t="s">
        <v>441</v>
      </c>
      <c r="B219" s="123" t="s">
        <v>442</v>
      </c>
      <c r="C219" s="118"/>
      <c r="D219" s="119"/>
      <c r="E219" s="35"/>
      <c r="F219" s="35"/>
      <c r="G219" s="35"/>
      <c r="H219" s="35"/>
      <c r="I219" s="35"/>
      <c r="J219" s="441"/>
      <c r="K219" s="371"/>
      <c r="L219" s="329"/>
      <c r="M219" s="329"/>
      <c r="N219" s="329"/>
      <c r="O219" s="329"/>
      <c r="P219" s="329"/>
      <c r="Q219" s="473"/>
      <c r="R219" s="327">
        <f t="shared" si="79"/>
        <v>0</v>
      </c>
      <c r="S219" s="329"/>
      <c r="T219" s="329"/>
      <c r="U219" s="329"/>
      <c r="V219" s="329"/>
      <c r="W219" s="329"/>
      <c r="X219" s="464">
        <f t="shared" si="77"/>
        <v>0</v>
      </c>
      <c r="Y219" s="497">
        <f t="shared" si="78"/>
        <v>0</v>
      </c>
    </row>
    <row r="220" spans="1:25" ht="28.5" x14ac:dyDescent="0.25">
      <c r="A220" s="124" t="s">
        <v>443</v>
      </c>
      <c r="B220" s="117" t="s">
        <v>444</v>
      </c>
      <c r="C220" s="118" t="s">
        <v>386</v>
      </c>
      <c r="D220" s="119">
        <v>1</v>
      </c>
      <c r="E220" s="35">
        <v>61132.46</v>
      </c>
      <c r="F220" s="35">
        <f t="shared" ref="F220:F225" si="89">D220*E220</f>
        <v>61132.46</v>
      </c>
      <c r="G220" s="35">
        <v>389269.57</v>
      </c>
      <c r="H220" s="35">
        <f t="shared" ref="H220:H225" si="90">D220*G220</f>
        <v>389269.57</v>
      </c>
      <c r="I220" s="35">
        <f t="shared" ref="I220:I225" si="91">E220*D220+G220*D220</f>
        <v>450402.03</v>
      </c>
      <c r="J220" s="441"/>
      <c r="K220" s="371">
        <v>1</v>
      </c>
      <c r="L220" s="329">
        <v>61132.46</v>
      </c>
      <c r="M220" s="329">
        <f t="shared" ref="M220:M225" si="92">K220*L220</f>
        <v>61132.46</v>
      </c>
      <c r="N220" s="329">
        <v>389269.57</v>
      </c>
      <c r="O220" s="329">
        <f t="shared" ref="O220:O225" si="93">K220*N220</f>
        <v>389269.57</v>
      </c>
      <c r="P220" s="329">
        <f t="shared" ref="P220:P225" si="94">L220*K220+N220*K220</f>
        <v>450402.03</v>
      </c>
      <c r="Q220" s="473"/>
      <c r="R220" s="327">
        <f t="shared" si="79"/>
        <v>0</v>
      </c>
      <c r="S220" s="329">
        <v>61132.46</v>
      </c>
      <c r="T220" s="329">
        <f t="shared" ref="T220:T225" si="95">R220*S220</f>
        <v>0</v>
      </c>
      <c r="U220" s="329">
        <v>389269.57</v>
      </c>
      <c r="V220" s="329">
        <f t="shared" ref="V220:V225" si="96">R220*U220</f>
        <v>0</v>
      </c>
      <c r="W220" s="329">
        <f t="shared" ref="W220:W225" si="97">S220*R220+U220*R220</f>
        <v>0</v>
      </c>
      <c r="X220" s="464">
        <f t="shared" si="77"/>
        <v>0</v>
      </c>
      <c r="Y220" s="497">
        <f t="shared" si="78"/>
        <v>0</v>
      </c>
    </row>
    <row r="221" spans="1:25" ht="28.5" x14ac:dyDescent="0.25">
      <c r="A221" s="124" t="s">
        <v>445</v>
      </c>
      <c r="B221" s="117" t="s">
        <v>446</v>
      </c>
      <c r="C221" s="118" t="s">
        <v>386</v>
      </c>
      <c r="D221" s="119">
        <v>3</v>
      </c>
      <c r="E221" s="35">
        <v>18340</v>
      </c>
      <c r="F221" s="35">
        <f t="shared" si="89"/>
        <v>55020</v>
      </c>
      <c r="G221" s="35">
        <v>52353.599999999999</v>
      </c>
      <c r="H221" s="35">
        <f t="shared" si="90"/>
        <v>157060.79999999999</v>
      </c>
      <c r="I221" s="35">
        <f t="shared" si="91"/>
        <v>212080.8</v>
      </c>
      <c r="J221" s="441"/>
      <c r="K221" s="371">
        <v>3</v>
      </c>
      <c r="L221" s="329">
        <v>18340</v>
      </c>
      <c r="M221" s="329">
        <f t="shared" si="92"/>
        <v>55020</v>
      </c>
      <c r="N221" s="329">
        <v>52353.599999999999</v>
      </c>
      <c r="O221" s="329">
        <f t="shared" si="93"/>
        <v>157060.79999999999</v>
      </c>
      <c r="P221" s="329">
        <f t="shared" si="94"/>
        <v>212080.8</v>
      </c>
      <c r="Q221" s="473"/>
      <c r="R221" s="327">
        <f t="shared" si="79"/>
        <v>0</v>
      </c>
      <c r="S221" s="329">
        <v>18340</v>
      </c>
      <c r="T221" s="329">
        <f t="shared" si="95"/>
        <v>0</v>
      </c>
      <c r="U221" s="329">
        <v>52353.599999999999</v>
      </c>
      <c r="V221" s="329">
        <f t="shared" si="96"/>
        <v>0</v>
      </c>
      <c r="W221" s="329">
        <f t="shared" si="97"/>
        <v>0</v>
      </c>
      <c r="X221" s="464">
        <f t="shared" si="77"/>
        <v>0</v>
      </c>
      <c r="Y221" s="497">
        <f t="shared" si="78"/>
        <v>0</v>
      </c>
    </row>
    <row r="222" spans="1:25" x14ac:dyDescent="0.25">
      <c r="A222" s="124" t="s">
        <v>447</v>
      </c>
      <c r="B222" s="117" t="s">
        <v>448</v>
      </c>
      <c r="C222" s="118" t="s">
        <v>449</v>
      </c>
      <c r="D222" s="119">
        <v>88</v>
      </c>
      <c r="E222" s="35">
        <v>557.78</v>
      </c>
      <c r="F222" s="35">
        <f t="shared" si="89"/>
        <v>49084.639999999999</v>
      </c>
      <c r="G222" s="35">
        <v>815.66</v>
      </c>
      <c r="H222" s="35">
        <f t="shared" si="90"/>
        <v>71778.080000000002</v>
      </c>
      <c r="I222" s="35">
        <f t="shared" si="91"/>
        <v>120862.72</v>
      </c>
      <c r="J222" s="441"/>
      <c r="K222" s="371">
        <v>54</v>
      </c>
      <c r="L222" s="329">
        <v>557.78</v>
      </c>
      <c r="M222" s="329">
        <f t="shared" si="92"/>
        <v>30120.12</v>
      </c>
      <c r="N222" s="329">
        <v>815.66</v>
      </c>
      <c r="O222" s="329">
        <f t="shared" si="93"/>
        <v>44045.64</v>
      </c>
      <c r="P222" s="329">
        <f t="shared" si="94"/>
        <v>74165.759999999995</v>
      </c>
      <c r="Q222" s="473"/>
      <c r="R222" s="327">
        <f t="shared" si="79"/>
        <v>34</v>
      </c>
      <c r="S222" s="329">
        <v>557.78</v>
      </c>
      <c r="T222" s="329">
        <f t="shared" si="95"/>
        <v>18964.52</v>
      </c>
      <c r="U222" s="329">
        <v>815.66</v>
      </c>
      <c r="V222" s="329">
        <f t="shared" si="96"/>
        <v>27732.44</v>
      </c>
      <c r="W222" s="329">
        <f t="shared" si="97"/>
        <v>46696.959999999999</v>
      </c>
      <c r="X222" s="464">
        <f t="shared" si="77"/>
        <v>46696.960000000006</v>
      </c>
      <c r="Y222" s="497">
        <f t="shared" si="78"/>
        <v>0</v>
      </c>
    </row>
    <row r="223" spans="1:25" x14ac:dyDescent="0.25">
      <c r="A223" s="124" t="s">
        <v>450</v>
      </c>
      <c r="B223" s="117" t="s">
        <v>451</v>
      </c>
      <c r="C223" s="118" t="s">
        <v>449</v>
      </c>
      <c r="D223" s="119">
        <v>16</v>
      </c>
      <c r="E223" s="35">
        <v>655</v>
      </c>
      <c r="F223" s="35">
        <f t="shared" si="89"/>
        <v>10480</v>
      </c>
      <c r="G223" s="35">
        <v>152.1</v>
      </c>
      <c r="H223" s="35">
        <f t="shared" si="90"/>
        <v>2433.6</v>
      </c>
      <c r="I223" s="35">
        <f t="shared" si="91"/>
        <v>12913.6</v>
      </c>
      <c r="J223" s="441"/>
      <c r="K223" s="371">
        <v>10</v>
      </c>
      <c r="L223" s="329">
        <v>655</v>
      </c>
      <c r="M223" s="329">
        <f t="shared" si="92"/>
        <v>6550</v>
      </c>
      <c r="N223" s="329">
        <v>152.1</v>
      </c>
      <c r="O223" s="329">
        <f t="shared" si="93"/>
        <v>1521</v>
      </c>
      <c r="P223" s="329">
        <f t="shared" si="94"/>
        <v>8071</v>
      </c>
      <c r="Q223" s="473"/>
      <c r="R223" s="327">
        <f t="shared" si="79"/>
        <v>6</v>
      </c>
      <c r="S223" s="329">
        <v>655</v>
      </c>
      <c r="T223" s="329">
        <f t="shared" si="95"/>
        <v>3930</v>
      </c>
      <c r="U223" s="329">
        <v>152.1</v>
      </c>
      <c r="V223" s="329">
        <f t="shared" si="96"/>
        <v>912.59999999999991</v>
      </c>
      <c r="W223" s="329">
        <f t="shared" si="97"/>
        <v>4842.6000000000004</v>
      </c>
      <c r="X223" s="464">
        <f t="shared" si="77"/>
        <v>4842.6000000000004</v>
      </c>
      <c r="Y223" s="497">
        <f t="shared" si="78"/>
        <v>0</v>
      </c>
    </row>
    <row r="224" spans="1:25" x14ac:dyDescent="0.25">
      <c r="A224" s="124" t="s">
        <v>452</v>
      </c>
      <c r="B224" s="117" t="s">
        <v>453</v>
      </c>
      <c r="C224" s="118" t="s">
        <v>28</v>
      </c>
      <c r="D224" s="119">
        <v>3</v>
      </c>
      <c r="E224" s="35">
        <v>3275</v>
      </c>
      <c r="F224" s="35">
        <f t="shared" si="89"/>
        <v>9825</v>
      </c>
      <c r="G224" s="35">
        <v>10674.3</v>
      </c>
      <c r="H224" s="35">
        <f t="shared" si="90"/>
        <v>32022.899999999998</v>
      </c>
      <c r="I224" s="35">
        <f t="shared" si="91"/>
        <v>41847.899999999994</v>
      </c>
      <c r="J224" s="441"/>
      <c r="K224" s="371">
        <v>3</v>
      </c>
      <c r="L224" s="329">
        <v>3275</v>
      </c>
      <c r="M224" s="329">
        <f t="shared" si="92"/>
        <v>9825</v>
      </c>
      <c r="N224" s="329">
        <v>10674.3</v>
      </c>
      <c r="O224" s="329">
        <f t="shared" si="93"/>
        <v>32022.899999999998</v>
      </c>
      <c r="P224" s="329">
        <f t="shared" si="94"/>
        <v>41847.899999999994</v>
      </c>
      <c r="Q224" s="473"/>
      <c r="R224" s="327">
        <f t="shared" si="79"/>
        <v>0</v>
      </c>
      <c r="S224" s="329">
        <v>3275</v>
      </c>
      <c r="T224" s="329">
        <f t="shared" si="95"/>
        <v>0</v>
      </c>
      <c r="U224" s="329">
        <v>10674.3</v>
      </c>
      <c r="V224" s="329">
        <f t="shared" si="96"/>
        <v>0</v>
      </c>
      <c r="W224" s="329">
        <f t="shared" si="97"/>
        <v>0</v>
      </c>
      <c r="X224" s="464">
        <f t="shared" si="77"/>
        <v>0</v>
      </c>
      <c r="Y224" s="497">
        <f t="shared" si="78"/>
        <v>0</v>
      </c>
    </row>
    <row r="225" spans="1:25" x14ac:dyDescent="0.25">
      <c r="A225" s="124" t="s">
        <v>454</v>
      </c>
      <c r="B225" s="117" t="s">
        <v>410</v>
      </c>
      <c r="C225" s="118" t="s">
        <v>386</v>
      </c>
      <c r="D225" s="119">
        <v>1</v>
      </c>
      <c r="E225" s="35">
        <v>691680</v>
      </c>
      <c r="F225" s="35">
        <f t="shared" si="89"/>
        <v>691680</v>
      </c>
      <c r="G225" s="35">
        <v>0</v>
      </c>
      <c r="H225" s="35">
        <f t="shared" si="90"/>
        <v>0</v>
      </c>
      <c r="I225" s="35">
        <f t="shared" si="91"/>
        <v>691680</v>
      </c>
      <c r="J225" s="441"/>
      <c r="K225" s="371"/>
      <c r="L225" s="329">
        <v>691680</v>
      </c>
      <c r="M225" s="329">
        <f t="shared" si="92"/>
        <v>0</v>
      </c>
      <c r="N225" s="329">
        <v>0</v>
      </c>
      <c r="O225" s="329">
        <f t="shared" si="93"/>
        <v>0</v>
      </c>
      <c r="P225" s="329">
        <f t="shared" si="94"/>
        <v>0</v>
      </c>
      <c r="Q225" s="473"/>
      <c r="R225" s="327">
        <f t="shared" si="79"/>
        <v>1</v>
      </c>
      <c r="S225" s="329">
        <v>691680</v>
      </c>
      <c r="T225" s="329">
        <f t="shared" si="95"/>
        <v>691680</v>
      </c>
      <c r="U225" s="329">
        <v>0</v>
      </c>
      <c r="V225" s="329">
        <f t="shared" si="96"/>
        <v>0</v>
      </c>
      <c r="W225" s="329">
        <f t="shared" si="97"/>
        <v>691680</v>
      </c>
      <c r="X225" s="464">
        <f t="shared" si="77"/>
        <v>691680</v>
      </c>
      <c r="Y225" s="497">
        <f t="shared" si="78"/>
        <v>0</v>
      </c>
    </row>
    <row r="226" spans="1:25" x14ac:dyDescent="0.25">
      <c r="A226" s="108" t="s">
        <v>455</v>
      </c>
      <c r="B226" s="109" t="s">
        <v>456</v>
      </c>
      <c r="C226" s="110"/>
      <c r="D226" s="111"/>
      <c r="E226" s="112"/>
      <c r="F226" s="28">
        <f>SUM(F227:F285)</f>
        <v>2444975.5</v>
      </c>
      <c r="G226" s="27"/>
      <c r="H226" s="28">
        <f>SUM(H227:H285)</f>
        <v>3433009.0870000008</v>
      </c>
      <c r="I226" s="28">
        <f>SUM(I227:I285)</f>
        <v>5877984.5870000003</v>
      </c>
      <c r="J226" s="450"/>
      <c r="K226" s="366"/>
      <c r="L226" s="367"/>
      <c r="M226" s="368">
        <f>SUM(M227:M285)</f>
        <v>623560</v>
      </c>
      <c r="N226" s="370"/>
      <c r="O226" s="368">
        <f>SUM(O227:O285)</f>
        <v>579346.80000000005</v>
      </c>
      <c r="P226" s="368">
        <f>SUM(P227:P285)</f>
        <v>1202906.8</v>
      </c>
      <c r="Q226" s="482"/>
      <c r="R226" s="327">
        <f t="shared" si="79"/>
        <v>0</v>
      </c>
      <c r="S226" s="367"/>
      <c r="T226" s="368">
        <f>SUM(T227:T285)</f>
        <v>1821415.5</v>
      </c>
      <c r="U226" s="370"/>
      <c r="V226" s="368">
        <f>SUM(V227:V285)</f>
        <v>2853662.2870000009</v>
      </c>
      <c r="W226" s="368">
        <f>SUM(W227:W285)</f>
        <v>4675077.7870000014</v>
      </c>
      <c r="X226" s="464">
        <f t="shared" si="77"/>
        <v>4675077.7870000005</v>
      </c>
      <c r="Y226" s="497">
        <f t="shared" si="78"/>
        <v>0</v>
      </c>
    </row>
    <row r="227" spans="1:25" ht="28.5" x14ac:dyDescent="0.25">
      <c r="A227" s="128" t="s">
        <v>457</v>
      </c>
      <c r="B227" s="117" t="s">
        <v>458</v>
      </c>
      <c r="C227" s="118" t="s">
        <v>196</v>
      </c>
      <c r="D227" s="119">
        <v>4</v>
      </c>
      <c r="E227" s="40">
        <v>5502</v>
      </c>
      <c r="F227" s="35">
        <f t="shared" ref="F227:F258" si="98">D227*E227</f>
        <v>22008</v>
      </c>
      <c r="G227" s="35">
        <v>42612.7</v>
      </c>
      <c r="H227" s="35">
        <f t="shared" ref="H227:H258" si="99">D227*G227</f>
        <v>170450.8</v>
      </c>
      <c r="I227" s="35">
        <f t="shared" ref="I227:I264" si="100">E227*D227+G227*D227</f>
        <v>192458.8</v>
      </c>
      <c r="J227" s="441"/>
      <c r="K227" s="371">
        <v>4</v>
      </c>
      <c r="L227" s="328">
        <v>5502</v>
      </c>
      <c r="M227" s="329">
        <f t="shared" ref="M227:M285" si="101">K227*L227</f>
        <v>22008</v>
      </c>
      <c r="N227" s="329">
        <v>42612.7</v>
      </c>
      <c r="O227" s="329">
        <f t="shared" ref="O227:O285" si="102">K227*N227</f>
        <v>170450.8</v>
      </c>
      <c r="P227" s="329">
        <f t="shared" ref="P227:P264" si="103">L227*K227+N227*K227</f>
        <v>192458.8</v>
      </c>
      <c r="Q227" s="473"/>
      <c r="R227" s="327">
        <f t="shared" si="79"/>
        <v>0</v>
      </c>
      <c r="S227" s="328">
        <v>5502</v>
      </c>
      <c r="T227" s="329">
        <f t="shared" ref="T227:T285" si="104">R227*S227</f>
        <v>0</v>
      </c>
      <c r="U227" s="329">
        <v>42612.7</v>
      </c>
      <c r="V227" s="329">
        <f t="shared" ref="V227:V285" si="105">R227*U227</f>
        <v>0</v>
      </c>
      <c r="W227" s="329">
        <f t="shared" ref="W227:W264" si="106">S227*R227+U227*R227</f>
        <v>0</v>
      </c>
      <c r="X227" s="464">
        <f t="shared" si="77"/>
        <v>0</v>
      </c>
      <c r="Y227" s="497">
        <f t="shared" si="78"/>
        <v>0</v>
      </c>
    </row>
    <row r="228" spans="1:25" ht="28.5" x14ac:dyDescent="0.25">
      <c r="A228" s="128" t="s">
        <v>459</v>
      </c>
      <c r="B228" s="117" t="s">
        <v>460</v>
      </c>
      <c r="C228" s="118" t="s">
        <v>170</v>
      </c>
      <c r="D228" s="119">
        <v>4</v>
      </c>
      <c r="E228" s="35">
        <v>1310</v>
      </c>
      <c r="F228" s="35">
        <f t="shared" si="98"/>
        <v>5240</v>
      </c>
      <c r="G228" s="35">
        <v>5053.1000000000004</v>
      </c>
      <c r="H228" s="35">
        <f t="shared" si="99"/>
        <v>20212.400000000001</v>
      </c>
      <c r="I228" s="35">
        <f t="shared" si="100"/>
        <v>25452.400000000001</v>
      </c>
      <c r="J228" s="441"/>
      <c r="K228" s="371"/>
      <c r="L228" s="329">
        <v>1310</v>
      </c>
      <c r="M228" s="329">
        <f t="shared" si="101"/>
        <v>0</v>
      </c>
      <c r="N228" s="329">
        <v>5053.1000000000004</v>
      </c>
      <c r="O228" s="329">
        <f t="shared" si="102"/>
        <v>0</v>
      </c>
      <c r="P228" s="329">
        <f t="shared" si="103"/>
        <v>0</v>
      </c>
      <c r="Q228" s="473"/>
      <c r="R228" s="327">
        <f t="shared" si="79"/>
        <v>4</v>
      </c>
      <c r="S228" s="329">
        <v>1310</v>
      </c>
      <c r="T228" s="329">
        <f t="shared" si="104"/>
        <v>5240</v>
      </c>
      <c r="U228" s="329">
        <v>5053.1000000000004</v>
      </c>
      <c r="V228" s="329">
        <f t="shared" si="105"/>
        <v>20212.400000000001</v>
      </c>
      <c r="W228" s="329">
        <f t="shared" si="106"/>
        <v>25452.400000000001</v>
      </c>
      <c r="X228" s="464">
        <f t="shared" si="77"/>
        <v>25452.400000000001</v>
      </c>
      <c r="Y228" s="497">
        <f t="shared" si="78"/>
        <v>0</v>
      </c>
    </row>
    <row r="229" spans="1:25" ht="28.5" x14ac:dyDescent="0.25">
      <c r="A229" s="128" t="s">
        <v>461</v>
      </c>
      <c r="B229" s="117" t="s">
        <v>462</v>
      </c>
      <c r="C229" s="118" t="s">
        <v>196</v>
      </c>
      <c r="D229" s="119">
        <v>8</v>
      </c>
      <c r="E229" s="35">
        <v>3930</v>
      </c>
      <c r="F229" s="35">
        <f t="shared" si="98"/>
        <v>31440</v>
      </c>
      <c r="G229" s="35">
        <v>4232.8</v>
      </c>
      <c r="H229" s="35">
        <f t="shared" si="99"/>
        <v>33862.400000000001</v>
      </c>
      <c r="I229" s="35">
        <f t="shared" si="100"/>
        <v>65302.400000000001</v>
      </c>
      <c r="J229" s="441"/>
      <c r="K229" s="371"/>
      <c r="L229" s="329">
        <v>3930</v>
      </c>
      <c r="M229" s="329">
        <f t="shared" si="101"/>
        <v>0</v>
      </c>
      <c r="N229" s="329">
        <v>4232.8</v>
      </c>
      <c r="O229" s="329">
        <f t="shared" si="102"/>
        <v>0</v>
      </c>
      <c r="P229" s="329">
        <f t="shared" si="103"/>
        <v>0</v>
      </c>
      <c r="Q229" s="473"/>
      <c r="R229" s="327">
        <f t="shared" si="79"/>
        <v>8</v>
      </c>
      <c r="S229" s="329">
        <v>3930</v>
      </c>
      <c r="T229" s="329">
        <f t="shared" si="104"/>
        <v>31440</v>
      </c>
      <c r="U229" s="329">
        <v>4232.8</v>
      </c>
      <c r="V229" s="329">
        <f t="shared" si="105"/>
        <v>33862.400000000001</v>
      </c>
      <c r="W229" s="329">
        <f t="shared" si="106"/>
        <v>65302.400000000001</v>
      </c>
      <c r="X229" s="464">
        <f t="shared" si="77"/>
        <v>65302.400000000001</v>
      </c>
      <c r="Y229" s="497">
        <f t="shared" si="78"/>
        <v>0</v>
      </c>
    </row>
    <row r="230" spans="1:25" x14ac:dyDescent="0.25">
      <c r="A230" s="128" t="s">
        <v>463</v>
      </c>
      <c r="B230" s="117" t="s">
        <v>464</v>
      </c>
      <c r="C230" s="118" t="s">
        <v>170</v>
      </c>
      <c r="D230" s="119">
        <v>192</v>
      </c>
      <c r="E230" s="35">
        <v>32.75</v>
      </c>
      <c r="F230" s="35">
        <f t="shared" si="98"/>
        <v>6288</v>
      </c>
      <c r="G230" s="35">
        <v>128.69999999999999</v>
      </c>
      <c r="H230" s="35">
        <f t="shared" si="99"/>
        <v>24710.399999999998</v>
      </c>
      <c r="I230" s="35">
        <f t="shared" si="100"/>
        <v>30998.399999999998</v>
      </c>
      <c r="J230" s="441"/>
      <c r="K230" s="371"/>
      <c r="L230" s="329">
        <v>32.75</v>
      </c>
      <c r="M230" s="329">
        <f t="shared" si="101"/>
        <v>0</v>
      </c>
      <c r="N230" s="329">
        <v>128.69999999999999</v>
      </c>
      <c r="O230" s="329">
        <f t="shared" si="102"/>
        <v>0</v>
      </c>
      <c r="P230" s="329">
        <f t="shared" si="103"/>
        <v>0</v>
      </c>
      <c r="Q230" s="473"/>
      <c r="R230" s="327">
        <f t="shared" si="79"/>
        <v>192</v>
      </c>
      <c r="S230" s="329">
        <v>32.75</v>
      </c>
      <c r="T230" s="329">
        <f t="shared" si="104"/>
        <v>6288</v>
      </c>
      <c r="U230" s="329">
        <v>128.69999999999999</v>
      </c>
      <c r="V230" s="329">
        <f t="shared" si="105"/>
        <v>24710.399999999998</v>
      </c>
      <c r="W230" s="329">
        <f t="shared" si="106"/>
        <v>30998.399999999998</v>
      </c>
      <c r="X230" s="464">
        <f t="shared" si="77"/>
        <v>30998.399999999998</v>
      </c>
      <c r="Y230" s="497">
        <f t="shared" si="78"/>
        <v>0</v>
      </c>
    </row>
    <row r="231" spans="1:25" ht="28.5" x14ac:dyDescent="0.25">
      <c r="A231" s="128" t="s">
        <v>465</v>
      </c>
      <c r="B231" s="117" t="s">
        <v>466</v>
      </c>
      <c r="C231" s="118" t="s">
        <v>170</v>
      </c>
      <c r="D231" s="119">
        <v>96</v>
      </c>
      <c r="E231" s="35">
        <v>32.75</v>
      </c>
      <c r="F231" s="35">
        <f t="shared" si="98"/>
        <v>3144</v>
      </c>
      <c r="G231" s="35">
        <v>93.6</v>
      </c>
      <c r="H231" s="35">
        <f t="shared" si="99"/>
        <v>8985.5999999999985</v>
      </c>
      <c r="I231" s="35">
        <f t="shared" si="100"/>
        <v>12129.599999999999</v>
      </c>
      <c r="J231" s="441"/>
      <c r="K231" s="371"/>
      <c r="L231" s="329">
        <v>32.75</v>
      </c>
      <c r="M231" s="329">
        <f t="shared" si="101"/>
        <v>0</v>
      </c>
      <c r="N231" s="329">
        <v>93.6</v>
      </c>
      <c r="O231" s="329">
        <f t="shared" si="102"/>
        <v>0</v>
      </c>
      <c r="P231" s="329">
        <f t="shared" si="103"/>
        <v>0</v>
      </c>
      <c r="Q231" s="473"/>
      <c r="R231" s="327">
        <f t="shared" si="79"/>
        <v>96</v>
      </c>
      <c r="S231" s="329">
        <v>32.75</v>
      </c>
      <c r="T231" s="329">
        <f t="shared" si="104"/>
        <v>3144</v>
      </c>
      <c r="U231" s="329">
        <v>93.6</v>
      </c>
      <c r="V231" s="329">
        <f t="shared" si="105"/>
        <v>8985.5999999999985</v>
      </c>
      <c r="W231" s="329">
        <f t="shared" si="106"/>
        <v>12129.599999999999</v>
      </c>
      <c r="X231" s="464">
        <f t="shared" si="77"/>
        <v>12129.599999999999</v>
      </c>
      <c r="Y231" s="497">
        <f t="shared" si="78"/>
        <v>0</v>
      </c>
    </row>
    <row r="232" spans="1:25" ht="28.5" x14ac:dyDescent="0.25">
      <c r="A232" s="128" t="s">
        <v>467</v>
      </c>
      <c r="B232" s="117" t="s">
        <v>468</v>
      </c>
      <c r="C232" s="118" t="s">
        <v>170</v>
      </c>
      <c r="D232" s="119">
        <v>10</v>
      </c>
      <c r="E232" s="40">
        <v>4716</v>
      </c>
      <c r="F232" s="35">
        <f t="shared" si="98"/>
        <v>47160</v>
      </c>
      <c r="G232" s="40">
        <v>7410</v>
      </c>
      <c r="H232" s="35">
        <f t="shared" si="99"/>
        <v>74100</v>
      </c>
      <c r="I232" s="35">
        <f t="shared" si="100"/>
        <v>121260</v>
      </c>
      <c r="J232" s="441"/>
      <c r="K232" s="371"/>
      <c r="L232" s="328">
        <v>4716</v>
      </c>
      <c r="M232" s="329">
        <f t="shared" si="101"/>
        <v>0</v>
      </c>
      <c r="N232" s="328">
        <v>7410</v>
      </c>
      <c r="O232" s="329">
        <f t="shared" si="102"/>
        <v>0</v>
      </c>
      <c r="P232" s="329">
        <f t="shared" si="103"/>
        <v>0</v>
      </c>
      <c r="Q232" s="473"/>
      <c r="R232" s="327">
        <f t="shared" si="79"/>
        <v>10</v>
      </c>
      <c r="S232" s="328">
        <v>4716</v>
      </c>
      <c r="T232" s="329">
        <f t="shared" si="104"/>
        <v>47160</v>
      </c>
      <c r="U232" s="328">
        <v>7410</v>
      </c>
      <c r="V232" s="329">
        <f t="shared" si="105"/>
        <v>74100</v>
      </c>
      <c r="W232" s="329">
        <f t="shared" si="106"/>
        <v>121260</v>
      </c>
      <c r="X232" s="464">
        <f t="shared" si="77"/>
        <v>121260</v>
      </c>
      <c r="Y232" s="497">
        <f t="shared" si="78"/>
        <v>0</v>
      </c>
    </row>
    <row r="233" spans="1:25" ht="28.5" x14ac:dyDescent="0.25">
      <c r="A233" s="128" t="s">
        <v>469</v>
      </c>
      <c r="B233" s="117" t="s">
        <v>470</v>
      </c>
      <c r="C233" s="118" t="s">
        <v>170</v>
      </c>
      <c r="D233" s="119">
        <v>3</v>
      </c>
      <c r="E233" s="35">
        <v>3275</v>
      </c>
      <c r="F233" s="35">
        <f t="shared" si="98"/>
        <v>9825</v>
      </c>
      <c r="G233" s="35">
        <v>0</v>
      </c>
      <c r="H233" s="35">
        <f t="shared" si="99"/>
        <v>0</v>
      </c>
      <c r="I233" s="35">
        <f t="shared" si="100"/>
        <v>9825</v>
      </c>
      <c r="J233" s="441"/>
      <c r="K233" s="371"/>
      <c r="L233" s="329">
        <v>3275</v>
      </c>
      <c r="M233" s="329">
        <f t="shared" si="101"/>
        <v>0</v>
      </c>
      <c r="N233" s="329">
        <v>0</v>
      </c>
      <c r="O233" s="329">
        <f t="shared" si="102"/>
        <v>0</v>
      </c>
      <c r="P233" s="329">
        <f t="shared" si="103"/>
        <v>0</v>
      </c>
      <c r="Q233" s="473"/>
      <c r="R233" s="327">
        <f t="shared" si="79"/>
        <v>3</v>
      </c>
      <c r="S233" s="329">
        <v>3275</v>
      </c>
      <c r="T233" s="329">
        <f t="shared" si="104"/>
        <v>9825</v>
      </c>
      <c r="U233" s="329">
        <v>0</v>
      </c>
      <c r="V233" s="329">
        <f t="shared" si="105"/>
        <v>0</v>
      </c>
      <c r="W233" s="329">
        <f t="shared" si="106"/>
        <v>9825</v>
      </c>
      <c r="X233" s="464">
        <f t="shared" si="77"/>
        <v>9825</v>
      </c>
      <c r="Y233" s="497">
        <f t="shared" si="78"/>
        <v>0</v>
      </c>
    </row>
    <row r="234" spans="1:25" ht="28.5" x14ac:dyDescent="0.25">
      <c r="A234" s="128" t="s">
        <v>471</v>
      </c>
      <c r="B234" s="117" t="s">
        <v>472</v>
      </c>
      <c r="C234" s="118" t="s">
        <v>170</v>
      </c>
      <c r="D234" s="119">
        <v>2</v>
      </c>
      <c r="E234" s="35">
        <v>3275</v>
      </c>
      <c r="F234" s="35">
        <f t="shared" si="98"/>
        <v>6550</v>
      </c>
      <c r="G234" s="35">
        <v>123106</v>
      </c>
      <c r="H234" s="35">
        <f t="shared" si="99"/>
        <v>246212</v>
      </c>
      <c r="I234" s="35">
        <f t="shared" si="100"/>
        <v>252762</v>
      </c>
      <c r="J234" s="441"/>
      <c r="K234" s="371"/>
      <c r="L234" s="329">
        <v>3275</v>
      </c>
      <c r="M234" s="329">
        <f t="shared" si="101"/>
        <v>0</v>
      </c>
      <c r="N234" s="329">
        <v>123106</v>
      </c>
      <c r="O234" s="329">
        <f t="shared" si="102"/>
        <v>0</v>
      </c>
      <c r="P234" s="329">
        <f t="shared" si="103"/>
        <v>0</v>
      </c>
      <c r="Q234" s="473"/>
      <c r="R234" s="327">
        <f t="shared" si="79"/>
        <v>2</v>
      </c>
      <c r="S234" s="329">
        <v>3275</v>
      </c>
      <c r="T234" s="329">
        <f t="shared" si="104"/>
        <v>6550</v>
      </c>
      <c r="U234" s="329">
        <v>123106</v>
      </c>
      <c r="V234" s="329">
        <f t="shared" si="105"/>
        <v>246212</v>
      </c>
      <c r="W234" s="329">
        <f t="shared" si="106"/>
        <v>252762</v>
      </c>
      <c r="X234" s="464">
        <f t="shared" si="77"/>
        <v>252762</v>
      </c>
      <c r="Y234" s="497">
        <f t="shared" si="78"/>
        <v>0</v>
      </c>
    </row>
    <row r="235" spans="1:25" ht="28.5" x14ac:dyDescent="0.25">
      <c r="A235" s="128" t="s">
        <v>473</v>
      </c>
      <c r="B235" s="117" t="s">
        <v>474</v>
      </c>
      <c r="C235" s="118" t="s">
        <v>170</v>
      </c>
      <c r="D235" s="119">
        <v>1</v>
      </c>
      <c r="E235" s="40">
        <v>3930</v>
      </c>
      <c r="F235" s="35">
        <f t="shared" si="98"/>
        <v>3930</v>
      </c>
      <c r="G235" s="35">
        <v>0</v>
      </c>
      <c r="H235" s="35">
        <f t="shared" si="99"/>
        <v>0</v>
      </c>
      <c r="I235" s="35">
        <f t="shared" si="100"/>
        <v>3930</v>
      </c>
      <c r="J235" s="441"/>
      <c r="K235" s="371"/>
      <c r="L235" s="328">
        <v>3930</v>
      </c>
      <c r="M235" s="329">
        <f t="shared" si="101"/>
        <v>0</v>
      </c>
      <c r="N235" s="329">
        <v>0</v>
      </c>
      <c r="O235" s="329">
        <f t="shared" si="102"/>
        <v>0</v>
      </c>
      <c r="P235" s="329">
        <f t="shared" si="103"/>
        <v>0</v>
      </c>
      <c r="Q235" s="473"/>
      <c r="R235" s="327">
        <f t="shared" si="79"/>
        <v>1</v>
      </c>
      <c r="S235" s="328">
        <v>3930</v>
      </c>
      <c r="T235" s="329">
        <f t="shared" si="104"/>
        <v>3930</v>
      </c>
      <c r="U235" s="329">
        <v>0</v>
      </c>
      <c r="V235" s="329">
        <f t="shared" si="105"/>
        <v>0</v>
      </c>
      <c r="W235" s="329">
        <f t="shared" si="106"/>
        <v>3930</v>
      </c>
      <c r="X235" s="464">
        <f t="shared" si="77"/>
        <v>3930</v>
      </c>
      <c r="Y235" s="497">
        <f t="shared" si="78"/>
        <v>0</v>
      </c>
    </row>
    <row r="236" spans="1:25" ht="28.5" x14ac:dyDescent="0.25">
      <c r="A236" s="128" t="s">
        <v>475</v>
      </c>
      <c r="B236" s="117" t="s">
        <v>476</v>
      </c>
      <c r="C236" s="118" t="s">
        <v>170</v>
      </c>
      <c r="D236" s="119">
        <v>5</v>
      </c>
      <c r="E236" s="40">
        <v>3930</v>
      </c>
      <c r="F236" s="35">
        <f t="shared" si="98"/>
        <v>19650</v>
      </c>
      <c r="G236" s="40">
        <v>38230.400000000001</v>
      </c>
      <c r="H236" s="35">
        <f t="shared" si="99"/>
        <v>191152</v>
      </c>
      <c r="I236" s="35">
        <f t="shared" si="100"/>
        <v>210802</v>
      </c>
      <c r="J236" s="441"/>
      <c r="K236" s="371"/>
      <c r="L236" s="328">
        <v>3930</v>
      </c>
      <c r="M236" s="329">
        <f t="shared" si="101"/>
        <v>0</v>
      </c>
      <c r="N236" s="328">
        <v>38230.400000000001</v>
      </c>
      <c r="O236" s="329">
        <f t="shared" si="102"/>
        <v>0</v>
      </c>
      <c r="P236" s="329">
        <f t="shared" si="103"/>
        <v>0</v>
      </c>
      <c r="Q236" s="473"/>
      <c r="R236" s="327">
        <f t="shared" si="79"/>
        <v>5</v>
      </c>
      <c r="S236" s="328">
        <v>3930</v>
      </c>
      <c r="T236" s="329">
        <f t="shared" si="104"/>
        <v>19650</v>
      </c>
      <c r="U236" s="328">
        <v>38230.400000000001</v>
      </c>
      <c r="V236" s="329">
        <f t="shared" si="105"/>
        <v>191152</v>
      </c>
      <c r="W236" s="329">
        <f t="shared" si="106"/>
        <v>210802</v>
      </c>
      <c r="X236" s="464">
        <f t="shared" si="77"/>
        <v>210802</v>
      </c>
      <c r="Y236" s="497">
        <f t="shared" si="78"/>
        <v>0</v>
      </c>
    </row>
    <row r="237" spans="1:25" x14ac:dyDescent="0.25">
      <c r="A237" s="128" t="s">
        <v>477</v>
      </c>
      <c r="B237" s="117" t="s">
        <v>478</v>
      </c>
      <c r="C237" s="118" t="s">
        <v>170</v>
      </c>
      <c r="D237" s="119">
        <v>5</v>
      </c>
      <c r="E237" s="35">
        <v>2358</v>
      </c>
      <c r="F237" s="35">
        <f t="shared" si="98"/>
        <v>11790</v>
      </c>
      <c r="G237" s="35">
        <v>35100</v>
      </c>
      <c r="H237" s="35">
        <f t="shared" si="99"/>
        <v>175500</v>
      </c>
      <c r="I237" s="35">
        <f t="shared" si="100"/>
        <v>187290</v>
      </c>
      <c r="J237" s="441"/>
      <c r="K237" s="371"/>
      <c r="L237" s="329">
        <v>2358</v>
      </c>
      <c r="M237" s="329">
        <f t="shared" si="101"/>
        <v>0</v>
      </c>
      <c r="N237" s="329">
        <v>35100</v>
      </c>
      <c r="O237" s="329">
        <f t="shared" si="102"/>
        <v>0</v>
      </c>
      <c r="P237" s="329">
        <f t="shared" si="103"/>
        <v>0</v>
      </c>
      <c r="Q237" s="473"/>
      <c r="R237" s="327">
        <f t="shared" si="79"/>
        <v>5</v>
      </c>
      <c r="S237" s="329">
        <v>2358</v>
      </c>
      <c r="T237" s="329">
        <f t="shared" si="104"/>
        <v>11790</v>
      </c>
      <c r="U237" s="329">
        <v>35100</v>
      </c>
      <c r="V237" s="329">
        <f t="shared" si="105"/>
        <v>175500</v>
      </c>
      <c r="W237" s="329">
        <f t="shared" si="106"/>
        <v>187290</v>
      </c>
      <c r="X237" s="464">
        <f t="shared" si="77"/>
        <v>187290</v>
      </c>
      <c r="Y237" s="497">
        <f t="shared" si="78"/>
        <v>0</v>
      </c>
    </row>
    <row r="238" spans="1:25" ht="28.5" x14ac:dyDescent="0.25">
      <c r="A238" s="128" t="s">
        <v>479</v>
      </c>
      <c r="B238" s="117" t="s">
        <v>480</v>
      </c>
      <c r="C238" s="118" t="s">
        <v>170</v>
      </c>
      <c r="D238" s="119">
        <v>27</v>
      </c>
      <c r="E238" s="35">
        <v>1965</v>
      </c>
      <c r="F238" s="35">
        <f t="shared" si="98"/>
        <v>53055</v>
      </c>
      <c r="G238" s="35">
        <v>902.2</v>
      </c>
      <c r="H238" s="35">
        <f t="shared" si="99"/>
        <v>24359.4</v>
      </c>
      <c r="I238" s="35">
        <f t="shared" si="100"/>
        <v>77414.399999999994</v>
      </c>
      <c r="J238" s="441"/>
      <c r="K238" s="371"/>
      <c r="L238" s="329">
        <v>1965</v>
      </c>
      <c r="M238" s="329">
        <f t="shared" si="101"/>
        <v>0</v>
      </c>
      <c r="N238" s="329">
        <v>902.2</v>
      </c>
      <c r="O238" s="329">
        <f t="shared" si="102"/>
        <v>0</v>
      </c>
      <c r="P238" s="329">
        <f t="shared" si="103"/>
        <v>0</v>
      </c>
      <c r="Q238" s="473"/>
      <c r="R238" s="327">
        <f t="shared" si="79"/>
        <v>27</v>
      </c>
      <c r="S238" s="329">
        <v>1965</v>
      </c>
      <c r="T238" s="329">
        <f t="shared" si="104"/>
        <v>53055</v>
      </c>
      <c r="U238" s="329">
        <v>902.2</v>
      </c>
      <c r="V238" s="329">
        <f t="shared" si="105"/>
        <v>24359.4</v>
      </c>
      <c r="W238" s="329">
        <f t="shared" si="106"/>
        <v>77414.399999999994</v>
      </c>
      <c r="X238" s="464">
        <f t="shared" si="77"/>
        <v>77414.399999999994</v>
      </c>
      <c r="Y238" s="497">
        <f t="shared" si="78"/>
        <v>0</v>
      </c>
    </row>
    <row r="239" spans="1:25" ht="28.5" x14ac:dyDescent="0.25">
      <c r="A239" s="128" t="s">
        <v>481</v>
      </c>
      <c r="B239" s="122" t="s">
        <v>482</v>
      </c>
      <c r="C239" s="118" t="s">
        <v>170</v>
      </c>
      <c r="D239" s="119">
        <v>6</v>
      </c>
      <c r="E239" s="35">
        <v>3275</v>
      </c>
      <c r="F239" s="35">
        <f t="shared" si="98"/>
        <v>19650</v>
      </c>
      <c r="G239" s="35">
        <v>3539.15</v>
      </c>
      <c r="H239" s="35">
        <f t="shared" si="99"/>
        <v>21234.9</v>
      </c>
      <c r="I239" s="35">
        <f t="shared" si="100"/>
        <v>40884.9</v>
      </c>
      <c r="J239" s="441"/>
      <c r="K239" s="371"/>
      <c r="L239" s="329">
        <v>3275</v>
      </c>
      <c r="M239" s="329">
        <f t="shared" si="101"/>
        <v>0</v>
      </c>
      <c r="N239" s="329">
        <v>3539.15</v>
      </c>
      <c r="O239" s="329">
        <f t="shared" si="102"/>
        <v>0</v>
      </c>
      <c r="P239" s="329">
        <f t="shared" si="103"/>
        <v>0</v>
      </c>
      <c r="Q239" s="473"/>
      <c r="R239" s="327">
        <f t="shared" si="79"/>
        <v>6</v>
      </c>
      <c r="S239" s="329">
        <v>3275</v>
      </c>
      <c r="T239" s="329">
        <f t="shared" si="104"/>
        <v>19650</v>
      </c>
      <c r="U239" s="329">
        <v>3539.15</v>
      </c>
      <c r="V239" s="329">
        <f t="shared" si="105"/>
        <v>21234.9</v>
      </c>
      <c r="W239" s="329">
        <f t="shared" si="106"/>
        <v>40884.9</v>
      </c>
      <c r="X239" s="464">
        <f t="shared" si="77"/>
        <v>40884.9</v>
      </c>
      <c r="Y239" s="497">
        <f t="shared" si="78"/>
        <v>0</v>
      </c>
    </row>
    <row r="240" spans="1:25" ht="28.5" x14ac:dyDescent="0.25">
      <c r="A240" s="128" t="s">
        <v>483</v>
      </c>
      <c r="B240" s="122" t="s">
        <v>484</v>
      </c>
      <c r="C240" s="118" t="s">
        <v>170</v>
      </c>
      <c r="D240" s="119">
        <v>75</v>
      </c>
      <c r="E240" s="35">
        <v>393</v>
      </c>
      <c r="F240" s="35">
        <f t="shared" si="98"/>
        <v>29475</v>
      </c>
      <c r="G240" s="35">
        <v>541.01</v>
      </c>
      <c r="H240" s="35">
        <f t="shared" si="99"/>
        <v>40575.75</v>
      </c>
      <c r="I240" s="35">
        <f t="shared" si="100"/>
        <v>70050.75</v>
      </c>
      <c r="J240" s="441"/>
      <c r="K240" s="371"/>
      <c r="L240" s="329">
        <v>393</v>
      </c>
      <c r="M240" s="329">
        <f t="shared" si="101"/>
        <v>0</v>
      </c>
      <c r="N240" s="329">
        <v>541.01</v>
      </c>
      <c r="O240" s="329">
        <f t="shared" si="102"/>
        <v>0</v>
      </c>
      <c r="P240" s="329">
        <f t="shared" si="103"/>
        <v>0</v>
      </c>
      <c r="Q240" s="473"/>
      <c r="R240" s="327">
        <f t="shared" si="79"/>
        <v>75</v>
      </c>
      <c r="S240" s="329">
        <v>393</v>
      </c>
      <c r="T240" s="329">
        <f t="shared" si="104"/>
        <v>29475</v>
      </c>
      <c r="U240" s="329">
        <v>541.01</v>
      </c>
      <c r="V240" s="329">
        <f t="shared" si="105"/>
        <v>40575.75</v>
      </c>
      <c r="W240" s="329">
        <f t="shared" si="106"/>
        <v>70050.75</v>
      </c>
      <c r="X240" s="464">
        <f t="shared" si="77"/>
        <v>70050.75</v>
      </c>
      <c r="Y240" s="497">
        <f t="shared" si="78"/>
        <v>0</v>
      </c>
    </row>
    <row r="241" spans="1:25" ht="28.5" x14ac:dyDescent="0.25">
      <c r="A241" s="128" t="s">
        <v>485</v>
      </c>
      <c r="B241" s="117" t="s">
        <v>486</v>
      </c>
      <c r="C241" s="118" t="s">
        <v>170</v>
      </c>
      <c r="D241" s="119">
        <v>3</v>
      </c>
      <c r="E241" s="35">
        <v>393</v>
      </c>
      <c r="F241" s="35">
        <f t="shared" si="98"/>
        <v>1179</v>
      </c>
      <c r="G241" s="35">
        <v>7013.5</v>
      </c>
      <c r="H241" s="35">
        <f t="shared" si="99"/>
        <v>21040.5</v>
      </c>
      <c r="I241" s="35">
        <f t="shared" si="100"/>
        <v>22219.5</v>
      </c>
      <c r="J241" s="441"/>
      <c r="K241" s="371"/>
      <c r="L241" s="329">
        <v>393</v>
      </c>
      <c r="M241" s="329">
        <f t="shared" si="101"/>
        <v>0</v>
      </c>
      <c r="N241" s="329">
        <v>7013.5</v>
      </c>
      <c r="O241" s="329">
        <f t="shared" si="102"/>
        <v>0</v>
      </c>
      <c r="P241" s="329">
        <f t="shared" si="103"/>
        <v>0</v>
      </c>
      <c r="Q241" s="473"/>
      <c r="R241" s="327">
        <f t="shared" si="79"/>
        <v>3</v>
      </c>
      <c r="S241" s="329">
        <v>393</v>
      </c>
      <c r="T241" s="329">
        <f t="shared" si="104"/>
        <v>1179</v>
      </c>
      <c r="U241" s="329">
        <v>7013.5</v>
      </c>
      <c r="V241" s="329">
        <f t="shared" si="105"/>
        <v>21040.5</v>
      </c>
      <c r="W241" s="329">
        <f t="shared" si="106"/>
        <v>22219.5</v>
      </c>
      <c r="X241" s="464">
        <f t="shared" si="77"/>
        <v>22219.5</v>
      </c>
      <c r="Y241" s="497">
        <f t="shared" si="78"/>
        <v>0</v>
      </c>
    </row>
    <row r="242" spans="1:25" x14ac:dyDescent="0.25">
      <c r="A242" s="128" t="s">
        <v>487</v>
      </c>
      <c r="B242" s="117" t="s">
        <v>488</v>
      </c>
      <c r="C242" s="118" t="s">
        <v>170</v>
      </c>
      <c r="D242" s="119">
        <v>5</v>
      </c>
      <c r="E242" s="35">
        <v>262</v>
      </c>
      <c r="F242" s="35">
        <f t="shared" si="98"/>
        <v>1310</v>
      </c>
      <c r="G242" s="35">
        <v>153.4</v>
      </c>
      <c r="H242" s="35">
        <f t="shared" si="99"/>
        <v>767</v>
      </c>
      <c r="I242" s="35">
        <f t="shared" si="100"/>
        <v>2077</v>
      </c>
      <c r="J242" s="441"/>
      <c r="K242" s="371"/>
      <c r="L242" s="329">
        <v>262</v>
      </c>
      <c r="M242" s="329">
        <f t="shared" si="101"/>
        <v>0</v>
      </c>
      <c r="N242" s="329">
        <v>153.4</v>
      </c>
      <c r="O242" s="329">
        <f t="shared" si="102"/>
        <v>0</v>
      </c>
      <c r="P242" s="329">
        <f t="shared" si="103"/>
        <v>0</v>
      </c>
      <c r="Q242" s="473"/>
      <c r="R242" s="327">
        <f t="shared" si="79"/>
        <v>5</v>
      </c>
      <c r="S242" s="329">
        <v>262</v>
      </c>
      <c r="T242" s="329">
        <f t="shared" si="104"/>
        <v>1310</v>
      </c>
      <c r="U242" s="329">
        <v>153.4</v>
      </c>
      <c r="V242" s="329">
        <f t="shared" si="105"/>
        <v>767</v>
      </c>
      <c r="W242" s="329">
        <f t="shared" si="106"/>
        <v>2077</v>
      </c>
      <c r="X242" s="464">
        <f t="shared" si="77"/>
        <v>2077</v>
      </c>
      <c r="Y242" s="497">
        <f t="shared" si="78"/>
        <v>0</v>
      </c>
    </row>
    <row r="243" spans="1:25" ht="28.5" x14ac:dyDescent="0.25">
      <c r="A243" s="128" t="s">
        <v>489</v>
      </c>
      <c r="B243" s="117" t="s">
        <v>490</v>
      </c>
      <c r="C243" s="118" t="s">
        <v>170</v>
      </c>
      <c r="D243" s="119">
        <v>5</v>
      </c>
      <c r="E243" s="35">
        <v>131</v>
      </c>
      <c r="F243" s="35">
        <f t="shared" si="98"/>
        <v>655</v>
      </c>
      <c r="G243" s="35">
        <v>273</v>
      </c>
      <c r="H243" s="35">
        <f t="shared" si="99"/>
        <v>1365</v>
      </c>
      <c r="I243" s="35">
        <f t="shared" si="100"/>
        <v>2020</v>
      </c>
      <c r="J243" s="441"/>
      <c r="K243" s="371"/>
      <c r="L243" s="329">
        <v>131</v>
      </c>
      <c r="M243" s="329">
        <f t="shared" si="101"/>
        <v>0</v>
      </c>
      <c r="N243" s="329">
        <v>273</v>
      </c>
      <c r="O243" s="329">
        <f t="shared" si="102"/>
        <v>0</v>
      </c>
      <c r="P243" s="329">
        <f t="shared" si="103"/>
        <v>0</v>
      </c>
      <c r="Q243" s="473"/>
      <c r="R243" s="327">
        <f t="shared" si="79"/>
        <v>5</v>
      </c>
      <c r="S243" s="329">
        <v>131</v>
      </c>
      <c r="T243" s="329">
        <f t="shared" si="104"/>
        <v>655</v>
      </c>
      <c r="U243" s="329">
        <v>273</v>
      </c>
      <c r="V243" s="329">
        <f t="shared" si="105"/>
        <v>1365</v>
      </c>
      <c r="W243" s="329">
        <f t="shared" si="106"/>
        <v>2020</v>
      </c>
      <c r="X243" s="464">
        <f t="shared" si="77"/>
        <v>2020</v>
      </c>
      <c r="Y243" s="497">
        <f t="shared" si="78"/>
        <v>0</v>
      </c>
    </row>
    <row r="244" spans="1:25" ht="28.5" x14ac:dyDescent="0.25">
      <c r="A244" s="128" t="s">
        <v>491</v>
      </c>
      <c r="B244" s="117" t="s">
        <v>492</v>
      </c>
      <c r="C244" s="118" t="s">
        <v>170</v>
      </c>
      <c r="D244" s="119">
        <v>5</v>
      </c>
      <c r="E244" s="35">
        <v>1572</v>
      </c>
      <c r="F244" s="35">
        <f t="shared" si="98"/>
        <v>7860</v>
      </c>
      <c r="G244" s="35">
        <v>0</v>
      </c>
      <c r="H244" s="35">
        <f t="shared" si="99"/>
        <v>0</v>
      </c>
      <c r="I244" s="35">
        <f t="shared" si="100"/>
        <v>7860</v>
      </c>
      <c r="J244" s="441"/>
      <c r="K244" s="371"/>
      <c r="L244" s="329">
        <v>1572</v>
      </c>
      <c r="M244" s="329">
        <f t="shared" si="101"/>
        <v>0</v>
      </c>
      <c r="N244" s="329">
        <v>0</v>
      </c>
      <c r="O244" s="329">
        <f t="shared" si="102"/>
        <v>0</v>
      </c>
      <c r="P244" s="329">
        <f t="shared" si="103"/>
        <v>0</v>
      </c>
      <c r="Q244" s="473"/>
      <c r="R244" s="327">
        <f t="shared" si="79"/>
        <v>5</v>
      </c>
      <c r="S244" s="329">
        <v>1572</v>
      </c>
      <c r="T244" s="329">
        <f t="shared" si="104"/>
        <v>7860</v>
      </c>
      <c r="U244" s="329">
        <v>0</v>
      </c>
      <c r="V244" s="329">
        <f t="shared" si="105"/>
        <v>0</v>
      </c>
      <c r="W244" s="329">
        <f t="shared" si="106"/>
        <v>7860</v>
      </c>
      <c r="X244" s="464">
        <f t="shared" si="77"/>
        <v>7860</v>
      </c>
      <c r="Y244" s="497">
        <f t="shared" si="78"/>
        <v>0</v>
      </c>
    </row>
    <row r="245" spans="1:25" ht="28.5" x14ac:dyDescent="0.25">
      <c r="A245" s="128" t="s">
        <v>493</v>
      </c>
      <c r="B245" s="117" t="s">
        <v>494</v>
      </c>
      <c r="C245" s="118" t="s">
        <v>170</v>
      </c>
      <c r="D245" s="119">
        <v>8</v>
      </c>
      <c r="E245" s="35">
        <v>65.5</v>
      </c>
      <c r="F245" s="35">
        <f t="shared" si="98"/>
        <v>524</v>
      </c>
      <c r="G245" s="35">
        <v>557.70000000000005</v>
      </c>
      <c r="H245" s="35">
        <f t="shared" si="99"/>
        <v>4461.6000000000004</v>
      </c>
      <c r="I245" s="35">
        <f t="shared" si="100"/>
        <v>4985.6000000000004</v>
      </c>
      <c r="J245" s="441"/>
      <c r="K245" s="371"/>
      <c r="L245" s="329">
        <v>65.5</v>
      </c>
      <c r="M245" s="329">
        <f t="shared" si="101"/>
        <v>0</v>
      </c>
      <c r="N245" s="329">
        <v>557.70000000000005</v>
      </c>
      <c r="O245" s="329">
        <f t="shared" si="102"/>
        <v>0</v>
      </c>
      <c r="P245" s="329">
        <f t="shared" si="103"/>
        <v>0</v>
      </c>
      <c r="Q245" s="473"/>
      <c r="R245" s="327">
        <f t="shared" si="79"/>
        <v>8</v>
      </c>
      <c r="S245" s="329">
        <v>65.5</v>
      </c>
      <c r="T245" s="329">
        <f t="shared" si="104"/>
        <v>524</v>
      </c>
      <c r="U245" s="329">
        <v>557.70000000000005</v>
      </c>
      <c r="V245" s="329">
        <f t="shared" si="105"/>
        <v>4461.6000000000004</v>
      </c>
      <c r="W245" s="329">
        <f t="shared" si="106"/>
        <v>4985.6000000000004</v>
      </c>
      <c r="X245" s="464">
        <f t="shared" si="77"/>
        <v>4985.6000000000004</v>
      </c>
      <c r="Y245" s="497">
        <f t="shared" si="78"/>
        <v>0</v>
      </c>
    </row>
    <row r="246" spans="1:25" ht="28.5" x14ac:dyDescent="0.25">
      <c r="A246" s="128" t="s">
        <v>495</v>
      </c>
      <c r="B246" s="117" t="s">
        <v>496</v>
      </c>
      <c r="C246" s="118" t="s">
        <v>170</v>
      </c>
      <c r="D246" s="119">
        <v>57</v>
      </c>
      <c r="E246" s="35">
        <v>65.5</v>
      </c>
      <c r="F246" s="35">
        <f t="shared" si="98"/>
        <v>3733.5</v>
      </c>
      <c r="G246" s="35">
        <v>370.5</v>
      </c>
      <c r="H246" s="35">
        <f t="shared" si="99"/>
        <v>21118.5</v>
      </c>
      <c r="I246" s="35">
        <f t="shared" si="100"/>
        <v>24852</v>
      </c>
      <c r="J246" s="441"/>
      <c r="K246" s="371"/>
      <c r="L246" s="329">
        <v>65.5</v>
      </c>
      <c r="M246" s="329">
        <f t="shared" si="101"/>
        <v>0</v>
      </c>
      <c r="N246" s="329">
        <v>370.5</v>
      </c>
      <c r="O246" s="329">
        <f t="shared" si="102"/>
        <v>0</v>
      </c>
      <c r="P246" s="329">
        <f t="shared" si="103"/>
        <v>0</v>
      </c>
      <c r="Q246" s="473"/>
      <c r="R246" s="327">
        <f t="shared" si="79"/>
        <v>57</v>
      </c>
      <c r="S246" s="329">
        <v>65.5</v>
      </c>
      <c r="T246" s="329">
        <f t="shared" si="104"/>
        <v>3733.5</v>
      </c>
      <c r="U246" s="329">
        <v>370.5</v>
      </c>
      <c r="V246" s="329">
        <f t="shared" si="105"/>
        <v>21118.5</v>
      </c>
      <c r="W246" s="329">
        <f t="shared" si="106"/>
        <v>24852</v>
      </c>
      <c r="X246" s="464">
        <f t="shared" si="77"/>
        <v>24852</v>
      </c>
      <c r="Y246" s="497">
        <f t="shared" si="78"/>
        <v>0</v>
      </c>
    </row>
    <row r="247" spans="1:25" ht="28.5" x14ac:dyDescent="0.25">
      <c r="A247" s="128" t="s">
        <v>497</v>
      </c>
      <c r="B247" s="117" t="s">
        <v>498</v>
      </c>
      <c r="C247" s="118" t="s">
        <v>170</v>
      </c>
      <c r="D247" s="119">
        <v>163</v>
      </c>
      <c r="E247" s="35">
        <v>65.5</v>
      </c>
      <c r="F247" s="35">
        <f t="shared" si="98"/>
        <v>10676.5</v>
      </c>
      <c r="G247" s="35">
        <v>767</v>
      </c>
      <c r="H247" s="35">
        <f t="shared" si="99"/>
        <v>125021</v>
      </c>
      <c r="I247" s="35">
        <f t="shared" si="100"/>
        <v>135697.5</v>
      </c>
      <c r="J247" s="441"/>
      <c r="K247" s="371"/>
      <c r="L247" s="329">
        <v>65.5</v>
      </c>
      <c r="M247" s="329">
        <f t="shared" si="101"/>
        <v>0</v>
      </c>
      <c r="N247" s="329">
        <v>767</v>
      </c>
      <c r="O247" s="329">
        <f t="shared" si="102"/>
        <v>0</v>
      </c>
      <c r="P247" s="329">
        <f t="shared" si="103"/>
        <v>0</v>
      </c>
      <c r="Q247" s="473"/>
      <c r="R247" s="327">
        <f t="shared" si="79"/>
        <v>163</v>
      </c>
      <c r="S247" s="329">
        <v>65.5</v>
      </c>
      <c r="T247" s="329">
        <f t="shared" si="104"/>
        <v>10676.5</v>
      </c>
      <c r="U247" s="329">
        <v>767</v>
      </c>
      <c r="V247" s="329">
        <f t="shared" si="105"/>
        <v>125021</v>
      </c>
      <c r="W247" s="329">
        <f t="shared" si="106"/>
        <v>135697.5</v>
      </c>
      <c r="X247" s="464">
        <f t="shared" si="77"/>
        <v>135697.5</v>
      </c>
      <c r="Y247" s="497">
        <f t="shared" si="78"/>
        <v>0</v>
      </c>
    </row>
    <row r="248" spans="1:25" ht="28.5" x14ac:dyDescent="0.25">
      <c r="A248" s="128" t="s">
        <v>499</v>
      </c>
      <c r="B248" s="117" t="s">
        <v>500</v>
      </c>
      <c r="C248" s="118" t="s">
        <v>170</v>
      </c>
      <c r="D248" s="119">
        <v>2</v>
      </c>
      <c r="E248" s="35">
        <v>65.5</v>
      </c>
      <c r="F248" s="35">
        <f t="shared" si="98"/>
        <v>131</v>
      </c>
      <c r="G248" s="35">
        <v>557.70000000000005</v>
      </c>
      <c r="H248" s="35">
        <f t="shared" si="99"/>
        <v>1115.4000000000001</v>
      </c>
      <c r="I248" s="35">
        <f t="shared" si="100"/>
        <v>1246.4000000000001</v>
      </c>
      <c r="J248" s="441"/>
      <c r="K248" s="371"/>
      <c r="L248" s="329">
        <v>65.5</v>
      </c>
      <c r="M248" s="329">
        <f t="shared" si="101"/>
        <v>0</v>
      </c>
      <c r="N248" s="329">
        <v>557.70000000000005</v>
      </c>
      <c r="O248" s="329">
        <f t="shared" si="102"/>
        <v>0</v>
      </c>
      <c r="P248" s="329">
        <f t="shared" si="103"/>
        <v>0</v>
      </c>
      <c r="Q248" s="473"/>
      <c r="R248" s="327">
        <f t="shared" si="79"/>
        <v>2</v>
      </c>
      <c r="S248" s="329">
        <v>65.5</v>
      </c>
      <c r="T248" s="329">
        <f t="shared" si="104"/>
        <v>131</v>
      </c>
      <c r="U248" s="329">
        <v>557.70000000000005</v>
      </c>
      <c r="V248" s="329">
        <f t="shared" si="105"/>
        <v>1115.4000000000001</v>
      </c>
      <c r="W248" s="329">
        <f t="shared" si="106"/>
        <v>1246.4000000000001</v>
      </c>
      <c r="X248" s="464">
        <f t="shared" si="77"/>
        <v>1246.4000000000001</v>
      </c>
      <c r="Y248" s="497">
        <f t="shared" si="78"/>
        <v>0</v>
      </c>
    </row>
    <row r="249" spans="1:25" ht="28.5" x14ac:dyDescent="0.25">
      <c r="A249" s="128" t="s">
        <v>501</v>
      </c>
      <c r="B249" s="117" t="s">
        <v>502</v>
      </c>
      <c r="C249" s="118" t="s">
        <v>296</v>
      </c>
      <c r="D249" s="119">
        <v>60</v>
      </c>
      <c r="E249" s="35">
        <v>393</v>
      </c>
      <c r="F249" s="35">
        <f t="shared" si="98"/>
        <v>23580</v>
      </c>
      <c r="G249" s="35">
        <v>600.6</v>
      </c>
      <c r="H249" s="35">
        <f t="shared" si="99"/>
        <v>36036</v>
      </c>
      <c r="I249" s="35">
        <f t="shared" si="100"/>
        <v>59616</v>
      </c>
      <c r="J249" s="441"/>
      <c r="K249" s="371"/>
      <c r="L249" s="329">
        <v>393</v>
      </c>
      <c r="M249" s="329">
        <f t="shared" si="101"/>
        <v>0</v>
      </c>
      <c r="N249" s="329">
        <v>600.6</v>
      </c>
      <c r="O249" s="329">
        <f t="shared" si="102"/>
        <v>0</v>
      </c>
      <c r="P249" s="329">
        <f t="shared" si="103"/>
        <v>0</v>
      </c>
      <c r="Q249" s="473"/>
      <c r="R249" s="327">
        <f t="shared" si="79"/>
        <v>60</v>
      </c>
      <c r="S249" s="329">
        <v>393</v>
      </c>
      <c r="T249" s="329">
        <f t="shared" si="104"/>
        <v>23580</v>
      </c>
      <c r="U249" s="329">
        <v>600.6</v>
      </c>
      <c r="V249" s="329">
        <f t="shared" si="105"/>
        <v>36036</v>
      </c>
      <c r="W249" s="329">
        <f t="shared" si="106"/>
        <v>59616</v>
      </c>
      <c r="X249" s="464">
        <f t="shared" si="77"/>
        <v>59616</v>
      </c>
      <c r="Y249" s="497">
        <f t="shared" si="78"/>
        <v>0</v>
      </c>
    </row>
    <row r="250" spans="1:25" ht="28.5" x14ac:dyDescent="0.25">
      <c r="A250" s="128" t="s">
        <v>503</v>
      </c>
      <c r="B250" s="117" t="s">
        <v>504</v>
      </c>
      <c r="C250" s="118" t="s">
        <v>296</v>
      </c>
      <c r="D250" s="119">
        <v>60</v>
      </c>
      <c r="E250" s="35">
        <v>262</v>
      </c>
      <c r="F250" s="35">
        <f t="shared" si="98"/>
        <v>15720</v>
      </c>
      <c r="G250" s="35">
        <v>143</v>
      </c>
      <c r="H250" s="35">
        <f t="shared" si="99"/>
        <v>8580</v>
      </c>
      <c r="I250" s="35">
        <f t="shared" si="100"/>
        <v>24300</v>
      </c>
      <c r="J250" s="441"/>
      <c r="K250" s="371"/>
      <c r="L250" s="329">
        <v>262</v>
      </c>
      <c r="M250" s="329">
        <f t="shared" si="101"/>
        <v>0</v>
      </c>
      <c r="N250" s="329">
        <v>143</v>
      </c>
      <c r="O250" s="329">
        <f t="shared" si="102"/>
        <v>0</v>
      </c>
      <c r="P250" s="329">
        <f t="shared" si="103"/>
        <v>0</v>
      </c>
      <c r="Q250" s="473"/>
      <c r="R250" s="327">
        <f t="shared" si="79"/>
        <v>60</v>
      </c>
      <c r="S250" s="329">
        <v>262</v>
      </c>
      <c r="T250" s="329">
        <f t="shared" si="104"/>
        <v>15720</v>
      </c>
      <c r="U250" s="329">
        <v>143</v>
      </c>
      <c r="V250" s="329">
        <f t="shared" si="105"/>
        <v>8580</v>
      </c>
      <c r="W250" s="329">
        <f t="shared" si="106"/>
        <v>24300</v>
      </c>
      <c r="X250" s="464">
        <f t="shared" si="77"/>
        <v>24300</v>
      </c>
      <c r="Y250" s="497">
        <f t="shared" si="78"/>
        <v>0</v>
      </c>
    </row>
    <row r="251" spans="1:25" ht="28.5" x14ac:dyDescent="0.25">
      <c r="A251" s="128" t="s">
        <v>505</v>
      </c>
      <c r="B251" s="117" t="s">
        <v>506</v>
      </c>
      <c r="C251" s="118" t="s">
        <v>170</v>
      </c>
      <c r="D251" s="119">
        <v>12</v>
      </c>
      <c r="E251" s="35">
        <v>65.5</v>
      </c>
      <c r="F251" s="35">
        <f t="shared" si="98"/>
        <v>786</v>
      </c>
      <c r="G251" s="35">
        <v>671.67</v>
      </c>
      <c r="H251" s="35">
        <f t="shared" si="99"/>
        <v>8060.0399999999991</v>
      </c>
      <c r="I251" s="35">
        <f t="shared" si="100"/>
        <v>8846.0399999999991</v>
      </c>
      <c r="J251" s="441"/>
      <c r="K251" s="371"/>
      <c r="L251" s="329">
        <v>65.5</v>
      </c>
      <c r="M251" s="329">
        <f t="shared" si="101"/>
        <v>0</v>
      </c>
      <c r="N251" s="329">
        <v>671.67</v>
      </c>
      <c r="O251" s="329">
        <f t="shared" si="102"/>
        <v>0</v>
      </c>
      <c r="P251" s="329">
        <f t="shared" si="103"/>
        <v>0</v>
      </c>
      <c r="Q251" s="473"/>
      <c r="R251" s="327">
        <f t="shared" si="79"/>
        <v>12</v>
      </c>
      <c r="S251" s="329">
        <v>65.5</v>
      </c>
      <c r="T251" s="329">
        <f t="shared" si="104"/>
        <v>786</v>
      </c>
      <c r="U251" s="329">
        <v>671.67</v>
      </c>
      <c r="V251" s="329">
        <f t="shared" si="105"/>
        <v>8060.0399999999991</v>
      </c>
      <c r="W251" s="329">
        <f t="shared" si="106"/>
        <v>8846.0399999999991</v>
      </c>
      <c r="X251" s="464">
        <f t="shared" si="77"/>
        <v>8846.0399999999991</v>
      </c>
      <c r="Y251" s="497">
        <f t="shared" si="78"/>
        <v>0</v>
      </c>
    </row>
    <row r="252" spans="1:25" x14ac:dyDescent="0.25">
      <c r="A252" s="128" t="s">
        <v>507</v>
      </c>
      <c r="B252" s="117" t="s">
        <v>508</v>
      </c>
      <c r="C252" s="118" t="s">
        <v>170</v>
      </c>
      <c r="D252" s="119">
        <v>5</v>
      </c>
      <c r="E252" s="35">
        <v>65.5</v>
      </c>
      <c r="F252" s="35">
        <f t="shared" si="98"/>
        <v>327.5</v>
      </c>
      <c r="G252" s="35">
        <v>717.18</v>
      </c>
      <c r="H252" s="35">
        <f t="shared" si="99"/>
        <v>3585.8999999999996</v>
      </c>
      <c r="I252" s="35">
        <f t="shared" si="100"/>
        <v>3913.3999999999996</v>
      </c>
      <c r="J252" s="441"/>
      <c r="K252" s="371"/>
      <c r="L252" s="329">
        <v>65.5</v>
      </c>
      <c r="M252" s="329">
        <f t="shared" si="101"/>
        <v>0</v>
      </c>
      <c r="N252" s="329">
        <v>717.18</v>
      </c>
      <c r="O252" s="329">
        <f t="shared" si="102"/>
        <v>0</v>
      </c>
      <c r="P252" s="329">
        <f t="shared" si="103"/>
        <v>0</v>
      </c>
      <c r="Q252" s="473"/>
      <c r="R252" s="327">
        <f t="shared" si="79"/>
        <v>5</v>
      </c>
      <c r="S252" s="329">
        <v>65.5</v>
      </c>
      <c r="T252" s="329">
        <f t="shared" si="104"/>
        <v>327.5</v>
      </c>
      <c r="U252" s="329">
        <v>717.18</v>
      </c>
      <c r="V252" s="329">
        <f t="shared" si="105"/>
        <v>3585.8999999999996</v>
      </c>
      <c r="W252" s="329">
        <f t="shared" si="106"/>
        <v>3913.3999999999996</v>
      </c>
      <c r="X252" s="464">
        <f t="shared" si="77"/>
        <v>3913.3999999999996</v>
      </c>
      <c r="Y252" s="497">
        <f t="shared" si="78"/>
        <v>0</v>
      </c>
    </row>
    <row r="253" spans="1:25" ht="28.5" x14ac:dyDescent="0.25">
      <c r="A253" s="128" t="s">
        <v>509</v>
      </c>
      <c r="B253" s="117" t="s">
        <v>510</v>
      </c>
      <c r="C253" s="118" t="s">
        <v>170</v>
      </c>
      <c r="D253" s="119">
        <v>35</v>
      </c>
      <c r="E253" s="35">
        <v>131</v>
      </c>
      <c r="F253" s="35">
        <f t="shared" si="98"/>
        <v>4585</v>
      </c>
      <c r="G253" s="35">
        <v>132.91</v>
      </c>
      <c r="H253" s="35">
        <f t="shared" si="99"/>
        <v>4651.8499999999995</v>
      </c>
      <c r="I253" s="35">
        <f t="shared" si="100"/>
        <v>9236.8499999999985</v>
      </c>
      <c r="J253" s="441"/>
      <c r="K253" s="371"/>
      <c r="L253" s="329">
        <v>131</v>
      </c>
      <c r="M253" s="329">
        <f t="shared" si="101"/>
        <v>0</v>
      </c>
      <c r="N253" s="329">
        <v>132.91</v>
      </c>
      <c r="O253" s="329">
        <f t="shared" si="102"/>
        <v>0</v>
      </c>
      <c r="P253" s="329">
        <f t="shared" si="103"/>
        <v>0</v>
      </c>
      <c r="Q253" s="473"/>
      <c r="R253" s="327">
        <f t="shared" si="79"/>
        <v>35</v>
      </c>
      <c r="S253" s="329">
        <v>131</v>
      </c>
      <c r="T253" s="329">
        <f t="shared" si="104"/>
        <v>4585</v>
      </c>
      <c r="U253" s="329">
        <v>132.91</v>
      </c>
      <c r="V253" s="329">
        <f t="shared" si="105"/>
        <v>4651.8499999999995</v>
      </c>
      <c r="W253" s="329">
        <f t="shared" si="106"/>
        <v>9236.8499999999985</v>
      </c>
      <c r="X253" s="464">
        <f t="shared" si="77"/>
        <v>9236.8499999999985</v>
      </c>
      <c r="Y253" s="497">
        <f t="shared" si="78"/>
        <v>0</v>
      </c>
    </row>
    <row r="254" spans="1:25" x14ac:dyDescent="0.25">
      <c r="A254" s="128" t="s">
        <v>511</v>
      </c>
      <c r="B254" s="117" t="s">
        <v>512</v>
      </c>
      <c r="C254" s="118" t="s">
        <v>170</v>
      </c>
      <c r="D254" s="119">
        <v>12</v>
      </c>
      <c r="E254" s="35">
        <v>32.75</v>
      </c>
      <c r="F254" s="35">
        <f t="shared" si="98"/>
        <v>393</v>
      </c>
      <c r="G254" s="35">
        <v>49.83</v>
      </c>
      <c r="H254" s="35">
        <f t="shared" si="99"/>
        <v>597.96</v>
      </c>
      <c r="I254" s="35">
        <f t="shared" si="100"/>
        <v>990.96</v>
      </c>
      <c r="J254" s="441"/>
      <c r="K254" s="371"/>
      <c r="L254" s="329">
        <v>32.75</v>
      </c>
      <c r="M254" s="329">
        <f t="shared" si="101"/>
        <v>0</v>
      </c>
      <c r="N254" s="329">
        <v>49.83</v>
      </c>
      <c r="O254" s="329">
        <f t="shared" si="102"/>
        <v>0</v>
      </c>
      <c r="P254" s="329">
        <f t="shared" si="103"/>
        <v>0</v>
      </c>
      <c r="Q254" s="473"/>
      <c r="R254" s="327">
        <f t="shared" si="79"/>
        <v>12</v>
      </c>
      <c r="S254" s="329">
        <v>32.75</v>
      </c>
      <c r="T254" s="329">
        <f t="shared" si="104"/>
        <v>393</v>
      </c>
      <c r="U254" s="329">
        <v>49.83</v>
      </c>
      <c r="V254" s="329">
        <f t="shared" si="105"/>
        <v>597.96</v>
      </c>
      <c r="W254" s="329">
        <f t="shared" si="106"/>
        <v>990.96</v>
      </c>
      <c r="X254" s="464">
        <f t="shared" si="77"/>
        <v>990.96</v>
      </c>
      <c r="Y254" s="497">
        <f t="shared" si="78"/>
        <v>0</v>
      </c>
    </row>
    <row r="255" spans="1:25" x14ac:dyDescent="0.25">
      <c r="A255" s="128" t="s">
        <v>513</v>
      </c>
      <c r="B255" s="117" t="s">
        <v>514</v>
      </c>
      <c r="C255" s="118" t="s">
        <v>170</v>
      </c>
      <c r="D255" s="119">
        <v>12</v>
      </c>
      <c r="E255" s="35">
        <v>32.75</v>
      </c>
      <c r="F255" s="35">
        <f t="shared" si="98"/>
        <v>393</v>
      </c>
      <c r="G255" s="35">
        <v>101.84</v>
      </c>
      <c r="H255" s="35">
        <f t="shared" si="99"/>
        <v>1222.08</v>
      </c>
      <c r="I255" s="35">
        <f t="shared" si="100"/>
        <v>1615.08</v>
      </c>
      <c r="J255" s="441"/>
      <c r="K255" s="371"/>
      <c r="L255" s="329">
        <v>32.75</v>
      </c>
      <c r="M255" s="329">
        <f t="shared" si="101"/>
        <v>0</v>
      </c>
      <c r="N255" s="329">
        <v>101.84</v>
      </c>
      <c r="O255" s="329">
        <f t="shared" si="102"/>
        <v>0</v>
      </c>
      <c r="P255" s="329">
        <f t="shared" si="103"/>
        <v>0</v>
      </c>
      <c r="Q255" s="473"/>
      <c r="R255" s="327">
        <f t="shared" si="79"/>
        <v>12</v>
      </c>
      <c r="S255" s="329">
        <v>32.75</v>
      </c>
      <c r="T255" s="329">
        <f t="shared" si="104"/>
        <v>393</v>
      </c>
      <c r="U255" s="329">
        <v>101.84</v>
      </c>
      <c r="V255" s="329">
        <f t="shared" si="105"/>
        <v>1222.08</v>
      </c>
      <c r="W255" s="329">
        <f t="shared" si="106"/>
        <v>1615.08</v>
      </c>
      <c r="X255" s="464">
        <f t="shared" si="77"/>
        <v>1615.08</v>
      </c>
      <c r="Y255" s="497">
        <f t="shared" si="78"/>
        <v>0</v>
      </c>
    </row>
    <row r="256" spans="1:25" x14ac:dyDescent="0.25">
      <c r="A256" s="128" t="s">
        <v>515</v>
      </c>
      <c r="B256" s="117" t="s">
        <v>516</v>
      </c>
      <c r="C256" s="118" t="s">
        <v>170</v>
      </c>
      <c r="D256" s="119">
        <v>2</v>
      </c>
      <c r="E256" s="35">
        <v>65.5</v>
      </c>
      <c r="F256" s="35">
        <f t="shared" si="98"/>
        <v>131</v>
      </c>
      <c r="G256" s="35">
        <v>367.25</v>
      </c>
      <c r="H256" s="35">
        <f t="shared" si="99"/>
        <v>734.5</v>
      </c>
      <c r="I256" s="35">
        <f t="shared" si="100"/>
        <v>865.5</v>
      </c>
      <c r="J256" s="441"/>
      <c r="K256" s="371"/>
      <c r="L256" s="329">
        <v>65.5</v>
      </c>
      <c r="M256" s="329">
        <f t="shared" si="101"/>
        <v>0</v>
      </c>
      <c r="N256" s="329">
        <v>367.25</v>
      </c>
      <c r="O256" s="329">
        <f t="shared" si="102"/>
        <v>0</v>
      </c>
      <c r="P256" s="329">
        <f t="shared" si="103"/>
        <v>0</v>
      </c>
      <c r="Q256" s="473"/>
      <c r="R256" s="327">
        <f t="shared" si="79"/>
        <v>2</v>
      </c>
      <c r="S256" s="329">
        <v>65.5</v>
      </c>
      <c r="T256" s="329">
        <f t="shared" si="104"/>
        <v>131</v>
      </c>
      <c r="U256" s="329">
        <v>367.25</v>
      </c>
      <c r="V256" s="329">
        <f t="shared" si="105"/>
        <v>734.5</v>
      </c>
      <c r="W256" s="329">
        <f t="shared" si="106"/>
        <v>865.5</v>
      </c>
      <c r="X256" s="464">
        <f t="shared" si="77"/>
        <v>865.5</v>
      </c>
      <c r="Y256" s="497">
        <f t="shared" si="78"/>
        <v>0</v>
      </c>
    </row>
    <row r="257" spans="1:25" x14ac:dyDescent="0.25">
      <c r="A257" s="128" t="s">
        <v>517</v>
      </c>
      <c r="B257" s="117" t="s">
        <v>518</v>
      </c>
      <c r="C257" s="118" t="s">
        <v>170</v>
      </c>
      <c r="D257" s="119">
        <v>12</v>
      </c>
      <c r="E257" s="35">
        <v>39</v>
      </c>
      <c r="F257" s="35">
        <f t="shared" si="98"/>
        <v>468</v>
      </c>
      <c r="G257" s="35">
        <v>168</v>
      </c>
      <c r="H257" s="35">
        <f t="shared" si="99"/>
        <v>2016</v>
      </c>
      <c r="I257" s="35">
        <f t="shared" si="100"/>
        <v>2484</v>
      </c>
      <c r="J257" s="441"/>
      <c r="K257" s="371"/>
      <c r="L257" s="329">
        <v>39</v>
      </c>
      <c r="M257" s="329">
        <f t="shared" si="101"/>
        <v>0</v>
      </c>
      <c r="N257" s="329">
        <v>168</v>
      </c>
      <c r="O257" s="329">
        <f t="shared" si="102"/>
        <v>0</v>
      </c>
      <c r="P257" s="329">
        <f t="shared" si="103"/>
        <v>0</v>
      </c>
      <c r="Q257" s="473"/>
      <c r="R257" s="327">
        <f t="shared" si="79"/>
        <v>12</v>
      </c>
      <c r="S257" s="329">
        <v>39</v>
      </c>
      <c r="T257" s="329">
        <f t="shared" si="104"/>
        <v>468</v>
      </c>
      <c r="U257" s="329">
        <v>168</v>
      </c>
      <c r="V257" s="329">
        <f t="shared" si="105"/>
        <v>2016</v>
      </c>
      <c r="W257" s="329">
        <f t="shared" si="106"/>
        <v>2484</v>
      </c>
      <c r="X257" s="464">
        <f t="shared" si="77"/>
        <v>2484</v>
      </c>
      <c r="Y257" s="497">
        <f t="shared" si="78"/>
        <v>0</v>
      </c>
    </row>
    <row r="258" spans="1:25" x14ac:dyDescent="0.25">
      <c r="A258" s="128" t="s">
        <v>519</v>
      </c>
      <c r="B258" s="122" t="s">
        <v>520</v>
      </c>
      <c r="C258" s="118" t="s">
        <v>296</v>
      </c>
      <c r="D258" s="119">
        <v>324</v>
      </c>
      <c r="E258" s="35">
        <v>497.8</v>
      </c>
      <c r="F258" s="35">
        <f t="shared" si="98"/>
        <v>161287.20000000001</v>
      </c>
      <c r="G258" s="35">
        <v>912.18</v>
      </c>
      <c r="H258" s="35">
        <f t="shared" si="99"/>
        <v>295546.32</v>
      </c>
      <c r="I258" s="35">
        <f t="shared" si="100"/>
        <v>456833.52</v>
      </c>
      <c r="J258" s="441"/>
      <c r="K258" s="371"/>
      <c r="L258" s="329">
        <v>497.8</v>
      </c>
      <c r="M258" s="329">
        <f t="shared" si="101"/>
        <v>0</v>
      </c>
      <c r="N258" s="329">
        <v>912.18</v>
      </c>
      <c r="O258" s="329">
        <f t="shared" si="102"/>
        <v>0</v>
      </c>
      <c r="P258" s="329">
        <f t="shared" si="103"/>
        <v>0</v>
      </c>
      <c r="Q258" s="473"/>
      <c r="R258" s="327">
        <f t="shared" si="79"/>
        <v>324</v>
      </c>
      <c r="S258" s="329">
        <v>497.8</v>
      </c>
      <c r="T258" s="329">
        <f t="shared" si="104"/>
        <v>161287.20000000001</v>
      </c>
      <c r="U258" s="329">
        <v>912.18</v>
      </c>
      <c r="V258" s="329">
        <f t="shared" si="105"/>
        <v>295546.32</v>
      </c>
      <c r="W258" s="329">
        <f t="shared" si="106"/>
        <v>456833.52</v>
      </c>
      <c r="X258" s="464">
        <f t="shared" si="77"/>
        <v>456833.52</v>
      </c>
      <c r="Y258" s="497">
        <f t="shared" si="78"/>
        <v>0</v>
      </c>
    </row>
    <row r="259" spans="1:25" x14ac:dyDescent="0.25">
      <c r="A259" s="128" t="s">
        <v>521</v>
      </c>
      <c r="B259" s="122" t="s">
        <v>522</v>
      </c>
      <c r="C259" s="118" t="s">
        <v>296</v>
      </c>
      <c r="D259" s="119">
        <v>603</v>
      </c>
      <c r="E259" s="35">
        <v>497.8</v>
      </c>
      <c r="F259" s="35">
        <f t="shared" ref="F259:F285" si="107">D259*E259</f>
        <v>300173.40000000002</v>
      </c>
      <c r="G259" s="35">
        <v>699.4</v>
      </c>
      <c r="H259" s="35">
        <f t="shared" ref="H259:H285" si="108">D259*G259</f>
        <v>421738.2</v>
      </c>
      <c r="I259" s="35">
        <f t="shared" si="100"/>
        <v>721911.60000000009</v>
      </c>
      <c r="J259" s="441"/>
      <c r="K259" s="371"/>
      <c r="L259" s="329">
        <v>497.8</v>
      </c>
      <c r="M259" s="329">
        <f t="shared" si="101"/>
        <v>0</v>
      </c>
      <c r="N259" s="329">
        <v>699.4</v>
      </c>
      <c r="O259" s="329">
        <f t="shared" si="102"/>
        <v>0</v>
      </c>
      <c r="P259" s="329">
        <f t="shared" si="103"/>
        <v>0</v>
      </c>
      <c r="Q259" s="473"/>
      <c r="R259" s="327">
        <f t="shared" si="79"/>
        <v>603</v>
      </c>
      <c r="S259" s="329">
        <v>497.8</v>
      </c>
      <c r="T259" s="329">
        <f t="shared" si="104"/>
        <v>300173.40000000002</v>
      </c>
      <c r="U259" s="329">
        <v>699.4</v>
      </c>
      <c r="V259" s="329">
        <f t="shared" si="105"/>
        <v>421738.2</v>
      </c>
      <c r="W259" s="329">
        <f t="shared" si="106"/>
        <v>721911.60000000009</v>
      </c>
      <c r="X259" s="464">
        <f t="shared" si="77"/>
        <v>721911.60000000009</v>
      </c>
      <c r="Y259" s="497">
        <f t="shared" si="78"/>
        <v>0</v>
      </c>
    </row>
    <row r="260" spans="1:25" x14ac:dyDescent="0.25">
      <c r="A260" s="128" t="s">
        <v>523</v>
      </c>
      <c r="B260" s="117" t="s">
        <v>524</v>
      </c>
      <c r="C260" s="118" t="s">
        <v>296</v>
      </c>
      <c r="D260" s="119">
        <v>24</v>
      </c>
      <c r="E260" s="35">
        <v>131</v>
      </c>
      <c r="F260" s="35">
        <f t="shared" si="107"/>
        <v>3144</v>
      </c>
      <c r="G260" s="35">
        <v>367.64</v>
      </c>
      <c r="H260" s="35">
        <f t="shared" si="108"/>
        <v>8823.36</v>
      </c>
      <c r="I260" s="35">
        <f t="shared" si="100"/>
        <v>11967.36</v>
      </c>
      <c r="J260" s="441"/>
      <c r="K260" s="371"/>
      <c r="L260" s="329">
        <v>131</v>
      </c>
      <c r="M260" s="329">
        <f t="shared" si="101"/>
        <v>0</v>
      </c>
      <c r="N260" s="329">
        <v>367.64</v>
      </c>
      <c r="O260" s="329">
        <f t="shared" si="102"/>
        <v>0</v>
      </c>
      <c r="P260" s="329">
        <f t="shared" si="103"/>
        <v>0</v>
      </c>
      <c r="Q260" s="473"/>
      <c r="R260" s="327">
        <f t="shared" si="79"/>
        <v>24</v>
      </c>
      <c r="S260" s="329">
        <v>131</v>
      </c>
      <c r="T260" s="329">
        <f t="shared" si="104"/>
        <v>3144</v>
      </c>
      <c r="U260" s="329">
        <v>367.64</v>
      </c>
      <c r="V260" s="329">
        <f t="shared" si="105"/>
        <v>8823.36</v>
      </c>
      <c r="W260" s="329">
        <f t="shared" si="106"/>
        <v>11967.36</v>
      </c>
      <c r="X260" s="464">
        <f t="shared" si="77"/>
        <v>11967.36</v>
      </c>
      <c r="Y260" s="497">
        <f t="shared" si="78"/>
        <v>0</v>
      </c>
    </row>
    <row r="261" spans="1:25" ht="28.5" x14ac:dyDescent="0.25">
      <c r="A261" s="128" t="s">
        <v>525</v>
      </c>
      <c r="B261" s="117" t="s">
        <v>526</v>
      </c>
      <c r="C261" s="118" t="s">
        <v>296</v>
      </c>
      <c r="D261" s="119">
        <v>603</v>
      </c>
      <c r="E261" s="35">
        <v>157.19999999999999</v>
      </c>
      <c r="F261" s="35">
        <f t="shared" si="107"/>
        <v>94791.599999999991</v>
      </c>
      <c r="G261" s="35">
        <v>271.99</v>
      </c>
      <c r="H261" s="35">
        <f t="shared" si="108"/>
        <v>164009.97</v>
      </c>
      <c r="I261" s="35">
        <f t="shared" si="100"/>
        <v>258801.57</v>
      </c>
      <c r="J261" s="441"/>
      <c r="K261" s="371"/>
      <c r="L261" s="329">
        <v>157.19999999999999</v>
      </c>
      <c r="M261" s="329">
        <f t="shared" si="101"/>
        <v>0</v>
      </c>
      <c r="N261" s="329">
        <v>271.99</v>
      </c>
      <c r="O261" s="329">
        <f t="shared" si="102"/>
        <v>0</v>
      </c>
      <c r="P261" s="329">
        <f t="shared" si="103"/>
        <v>0</v>
      </c>
      <c r="Q261" s="473"/>
      <c r="R261" s="327">
        <f t="shared" si="79"/>
        <v>603</v>
      </c>
      <c r="S261" s="329">
        <v>157.19999999999999</v>
      </c>
      <c r="T261" s="329">
        <f t="shared" si="104"/>
        <v>94791.599999999991</v>
      </c>
      <c r="U261" s="329">
        <v>271.99</v>
      </c>
      <c r="V261" s="329">
        <f t="shared" si="105"/>
        <v>164009.97</v>
      </c>
      <c r="W261" s="329">
        <f t="shared" si="106"/>
        <v>258801.57</v>
      </c>
      <c r="X261" s="464">
        <f t="shared" si="77"/>
        <v>258801.57</v>
      </c>
      <c r="Y261" s="497">
        <f t="shared" si="78"/>
        <v>0</v>
      </c>
    </row>
    <row r="262" spans="1:25" x14ac:dyDescent="0.25">
      <c r="A262" s="128" t="s">
        <v>527</v>
      </c>
      <c r="B262" s="117" t="s">
        <v>304</v>
      </c>
      <c r="C262" s="118" t="s">
        <v>170</v>
      </c>
      <c r="D262" s="119">
        <v>4</v>
      </c>
      <c r="E262" s="35">
        <v>1572</v>
      </c>
      <c r="F262" s="35">
        <f t="shared" si="107"/>
        <v>6288</v>
      </c>
      <c r="G262" s="35">
        <v>2977</v>
      </c>
      <c r="H262" s="35">
        <f t="shared" si="108"/>
        <v>11908</v>
      </c>
      <c r="I262" s="35">
        <f t="shared" si="100"/>
        <v>18196</v>
      </c>
      <c r="J262" s="441"/>
      <c r="K262" s="371"/>
      <c r="L262" s="329">
        <v>1572</v>
      </c>
      <c r="M262" s="329">
        <f t="shared" si="101"/>
        <v>0</v>
      </c>
      <c r="N262" s="329">
        <v>2977</v>
      </c>
      <c r="O262" s="329">
        <f t="shared" si="102"/>
        <v>0</v>
      </c>
      <c r="P262" s="329">
        <f t="shared" si="103"/>
        <v>0</v>
      </c>
      <c r="Q262" s="473"/>
      <c r="R262" s="327">
        <f t="shared" si="79"/>
        <v>4</v>
      </c>
      <c r="S262" s="329">
        <v>1572</v>
      </c>
      <c r="T262" s="329">
        <f t="shared" si="104"/>
        <v>6288</v>
      </c>
      <c r="U262" s="329">
        <v>2977</v>
      </c>
      <c r="V262" s="329">
        <f t="shared" si="105"/>
        <v>11908</v>
      </c>
      <c r="W262" s="329">
        <f t="shared" si="106"/>
        <v>18196</v>
      </c>
      <c r="X262" s="464">
        <f t="shared" ref="X262:X325" si="109">I262-P262</f>
        <v>18196</v>
      </c>
      <c r="Y262" s="497">
        <f t="shared" ref="Y262:Y325" si="110">W262-X262</f>
        <v>0</v>
      </c>
    </row>
    <row r="263" spans="1:25" x14ac:dyDescent="0.25">
      <c r="A263" s="128" t="s">
        <v>528</v>
      </c>
      <c r="B263" s="117" t="s">
        <v>302</v>
      </c>
      <c r="C263" s="118" t="s">
        <v>170</v>
      </c>
      <c r="D263" s="119">
        <v>9</v>
      </c>
      <c r="E263" s="35">
        <v>1572</v>
      </c>
      <c r="F263" s="35">
        <f t="shared" si="107"/>
        <v>14148</v>
      </c>
      <c r="G263" s="35">
        <v>2107.04</v>
      </c>
      <c r="H263" s="35">
        <f t="shared" si="108"/>
        <v>18963.36</v>
      </c>
      <c r="I263" s="35">
        <f t="shared" si="100"/>
        <v>33111.360000000001</v>
      </c>
      <c r="J263" s="441"/>
      <c r="K263" s="371"/>
      <c r="L263" s="329">
        <v>1572</v>
      </c>
      <c r="M263" s="329">
        <f t="shared" si="101"/>
        <v>0</v>
      </c>
      <c r="N263" s="329">
        <v>2107.04</v>
      </c>
      <c r="O263" s="329">
        <f t="shared" si="102"/>
        <v>0</v>
      </c>
      <c r="P263" s="329">
        <f t="shared" si="103"/>
        <v>0</v>
      </c>
      <c r="Q263" s="473"/>
      <c r="R263" s="327">
        <f t="shared" si="79"/>
        <v>9</v>
      </c>
      <c r="S263" s="329">
        <v>1572</v>
      </c>
      <c r="T263" s="329">
        <f t="shared" si="104"/>
        <v>14148</v>
      </c>
      <c r="U263" s="329">
        <v>2107.04</v>
      </c>
      <c r="V263" s="329">
        <f t="shared" si="105"/>
        <v>18963.36</v>
      </c>
      <c r="W263" s="329">
        <f t="shared" si="106"/>
        <v>33111.360000000001</v>
      </c>
      <c r="X263" s="464">
        <f t="shared" si="109"/>
        <v>33111.360000000001</v>
      </c>
      <c r="Y263" s="497">
        <f t="shared" si="110"/>
        <v>0</v>
      </c>
    </row>
    <row r="264" spans="1:25" x14ac:dyDescent="0.25">
      <c r="A264" s="128" t="s">
        <v>529</v>
      </c>
      <c r="B264" s="117" t="s">
        <v>530</v>
      </c>
      <c r="C264" s="118" t="s">
        <v>170</v>
      </c>
      <c r="D264" s="119">
        <v>2</v>
      </c>
      <c r="E264" s="35">
        <v>1572</v>
      </c>
      <c r="F264" s="35">
        <f t="shared" si="107"/>
        <v>3144</v>
      </c>
      <c r="G264" s="35">
        <v>4028.7</v>
      </c>
      <c r="H264" s="35">
        <f t="shared" si="108"/>
        <v>8057.4</v>
      </c>
      <c r="I264" s="35">
        <f t="shared" si="100"/>
        <v>11201.4</v>
      </c>
      <c r="J264" s="441"/>
      <c r="K264" s="371"/>
      <c r="L264" s="329">
        <v>1572</v>
      </c>
      <c r="M264" s="329">
        <f t="shared" si="101"/>
        <v>0</v>
      </c>
      <c r="N264" s="329">
        <v>4028.7</v>
      </c>
      <c r="O264" s="329">
        <f t="shared" si="102"/>
        <v>0</v>
      </c>
      <c r="P264" s="329">
        <f t="shared" si="103"/>
        <v>0</v>
      </c>
      <c r="Q264" s="473"/>
      <c r="R264" s="327">
        <f t="shared" ref="R264:R327" si="111">D264-K264</f>
        <v>2</v>
      </c>
      <c r="S264" s="329">
        <v>1572</v>
      </c>
      <c r="T264" s="329">
        <f t="shared" si="104"/>
        <v>3144</v>
      </c>
      <c r="U264" s="329">
        <v>4028.7</v>
      </c>
      <c r="V264" s="329">
        <f t="shared" si="105"/>
        <v>8057.4</v>
      </c>
      <c r="W264" s="329">
        <f t="shared" si="106"/>
        <v>11201.4</v>
      </c>
      <c r="X264" s="464">
        <f t="shared" si="109"/>
        <v>11201.4</v>
      </c>
      <c r="Y264" s="497">
        <f t="shared" si="110"/>
        <v>0</v>
      </c>
    </row>
    <row r="265" spans="1:25" x14ac:dyDescent="0.25">
      <c r="A265" s="129" t="s">
        <v>531</v>
      </c>
      <c r="B265" s="117" t="s">
        <v>532</v>
      </c>
      <c r="C265" s="118" t="s">
        <v>170</v>
      </c>
      <c r="D265" s="119">
        <v>4</v>
      </c>
      <c r="E265" s="40">
        <v>1572</v>
      </c>
      <c r="F265" s="35">
        <f t="shared" si="107"/>
        <v>6288</v>
      </c>
      <c r="G265" s="40">
        <v>2555.8130000000001</v>
      </c>
      <c r="H265" s="35">
        <f t="shared" si="108"/>
        <v>10223.252</v>
      </c>
      <c r="I265" s="35">
        <f>F265+H265</f>
        <v>16511.252</v>
      </c>
      <c r="J265" s="441"/>
      <c r="K265" s="371"/>
      <c r="L265" s="328">
        <v>1572</v>
      </c>
      <c r="M265" s="329">
        <f t="shared" si="101"/>
        <v>0</v>
      </c>
      <c r="N265" s="328">
        <v>2555.8130000000001</v>
      </c>
      <c r="O265" s="329">
        <f t="shared" si="102"/>
        <v>0</v>
      </c>
      <c r="P265" s="329">
        <f>M265+O265</f>
        <v>0</v>
      </c>
      <c r="Q265" s="473"/>
      <c r="R265" s="327">
        <f t="shared" si="111"/>
        <v>4</v>
      </c>
      <c r="S265" s="328">
        <v>1572</v>
      </c>
      <c r="T265" s="329">
        <f t="shared" si="104"/>
        <v>6288</v>
      </c>
      <c r="U265" s="328">
        <v>2555.8130000000001</v>
      </c>
      <c r="V265" s="329">
        <f t="shared" si="105"/>
        <v>10223.252</v>
      </c>
      <c r="W265" s="329">
        <f>T265+V265</f>
        <v>16511.252</v>
      </c>
      <c r="X265" s="464">
        <f t="shared" si="109"/>
        <v>16511.252</v>
      </c>
      <c r="Y265" s="497">
        <f t="shared" si="110"/>
        <v>0</v>
      </c>
    </row>
    <row r="266" spans="1:25" x14ac:dyDescent="0.25">
      <c r="A266" s="128" t="s">
        <v>533</v>
      </c>
      <c r="B266" s="117" t="s">
        <v>289</v>
      </c>
      <c r="C266" s="118" t="s">
        <v>170</v>
      </c>
      <c r="D266" s="119">
        <v>120</v>
      </c>
      <c r="E266" s="35">
        <v>353.7</v>
      </c>
      <c r="F266" s="35">
        <f t="shared" si="107"/>
        <v>42444</v>
      </c>
      <c r="G266" s="35">
        <v>171.08</v>
      </c>
      <c r="H266" s="35">
        <f t="shared" si="108"/>
        <v>20529.600000000002</v>
      </c>
      <c r="I266" s="35">
        <f t="shared" ref="I266:I279" si="112">E266*D266+G266*D266</f>
        <v>62973.600000000006</v>
      </c>
      <c r="J266" s="441"/>
      <c r="K266" s="371"/>
      <c r="L266" s="329">
        <v>353.7</v>
      </c>
      <c r="M266" s="329">
        <f t="shared" si="101"/>
        <v>0</v>
      </c>
      <c r="N266" s="329">
        <v>171.08</v>
      </c>
      <c r="O266" s="329">
        <f t="shared" si="102"/>
        <v>0</v>
      </c>
      <c r="P266" s="329">
        <f t="shared" ref="P266:P279" si="113">L266*K266+N266*K266</f>
        <v>0</v>
      </c>
      <c r="Q266" s="473"/>
      <c r="R266" s="327">
        <f t="shared" si="111"/>
        <v>120</v>
      </c>
      <c r="S266" s="329">
        <v>353.7</v>
      </c>
      <c r="T266" s="329">
        <f t="shared" si="104"/>
        <v>42444</v>
      </c>
      <c r="U266" s="329">
        <v>171.08</v>
      </c>
      <c r="V266" s="329">
        <f t="shared" si="105"/>
        <v>20529.600000000002</v>
      </c>
      <c r="W266" s="329">
        <f t="shared" ref="W266:W279" si="114">S266*R266+U266*R266</f>
        <v>62973.600000000006</v>
      </c>
      <c r="X266" s="464">
        <f t="shared" si="109"/>
        <v>62973.600000000006</v>
      </c>
      <c r="Y266" s="497">
        <f t="shared" si="110"/>
        <v>0</v>
      </c>
    </row>
    <row r="267" spans="1:25" x14ac:dyDescent="0.25">
      <c r="A267" s="128" t="s">
        <v>534</v>
      </c>
      <c r="B267" s="117" t="s">
        <v>330</v>
      </c>
      <c r="C267" s="118" t="s">
        <v>170</v>
      </c>
      <c r="D267" s="119">
        <v>240</v>
      </c>
      <c r="E267" s="35">
        <v>32.75</v>
      </c>
      <c r="F267" s="35">
        <f t="shared" si="107"/>
        <v>7860</v>
      </c>
      <c r="G267" s="35">
        <v>107.93</v>
      </c>
      <c r="H267" s="35">
        <f t="shared" si="108"/>
        <v>25903.200000000001</v>
      </c>
      <c r="I267" s="35">
        <f t="shared" si="112"/>
        <v>33763.199999999997</v>
      </c>
      <c r="J267" s="441"/>
      <c r="K267" s="371"/>
      <c r="L267" s="329">
        <v>32.75</v>
      </c>
      <c r="M267" s="329">
        <f t="shared" si="101"/>
        <v>0</v>
      </c>
      <c r="N267" s="329">
        <v>107.93</v>
      </c>
      <c r="O267" s="329">
        <f t="shared" si="102"/>
        <v>0</v>
      </c>
      <c r="P267" s="329">
        <f t="shared" si="113"/>
        <v>0</v>
      </c>
      <c r="Q267" s="473"/>
      <c r="R267" s="327">
        <f t="shared" si="111"/>
        <v>240</v>
      </c>
      <c r="S267" s="329">
        <v>32.75</v>
      </c>
      <c r="T267" s="329">
        <f t="shared" si="104"/>
        <v>7860</v>
      </c>
      <c r="U267" s="329">
        <v>107.93</v>
      </c>
      <c r="V267" s="329">
        <f t="shared" si="105"/>
        <v>25903.200000000001</v>
      </c>
      <c r="W267" s="329">
        <f t="shared" si="114"/>
        <v>33763.199999999997</v>
      </c>
      <c r="X267" s="464">
        <f t="shared" si="109"/>
        <v>33763.199999999997</v>
      </c>
      <c r="Y267" s="497">
        <f t="shared" si="110"/>
        <v>0</v>
      </c>
    </row>
    <row r="268" spans="1:25" x14ac:dyDescent="0.25">
      <c r="A268" s="128" t="s">
        <v>535</v>
      </c>
      <c r="B268" s="117" t="s">
        <v>536</v>
      </c>
      <c r="C268" s="118" t="s">
        <v>170</v>
      </c>
      <c r="D268" s="119">
        <v>120</v>
      </c>
      <c r="E268" s="35">
        <v>19.649999999999999</v>
      </c>
      <c r="F268" s="35">
        <f t="shared" si="107"/>
        <v>2358</v>
      </c>
      <c r="G268" s="35">
        <v>13.26</v>
      </c>
      <c r="H268" s="35">
        <f t="shared" si="108"/>
        <v>1591.2</v>
      </c>
      <c r="I268" s="35">
        <f t="shared" si="112"/>
        <v>3949.2</v>
      </c>
      <c r="J268" s="441"/>
      <c r="K268" s="371"/>
      <c r="L268" s="329">
        <v>19.649999999999999</v>
      </c>
      <c r="M268" s="329">
        <f t="shared" si="101"/>
        <v>0</v>
      </c>
      <c r="N268" s="329">
        <v>13.26</v>
      </c>
      <c r="O268" s="329">
        <f t="shared" si="102"/>
        <v>0</v>
      </c>
      <c r="P268" s="329">
        <f t="shared" si="113"/>
        <v>0</v>
      </c>
      <c r="Q268" s="473"/>
      <c r="R268" s="327">
        <f t="shared" si="111"/>
        <v>120</v>
      </c>
      <c r="S268" s="329">
        <v>19.649999999999999</v>
      </c>
      <c r="T268" s="329">
        <f t="shared" si="104"/>
        <v>2358</v>
      </c>
      <c r="U268" s="329">
        <v>13.26</v>
      </c>
      <c r="V268" s="329">
        <f t="shared" si="105"/>
        <v>1591.2</v>
      </c>
      <c r="W268" s="329">
        <f t="shared" si="114"/>
        <v>3949.2</v>
      </c>
      <c r="X268" s="464">
        <f t="shared" si="109"/>
        <v>3949.2</v>
      </c>
      <c r="Y268" s="497">
        <f t="shared" si="110"/>
        <v>0</v>
      </c>
    </row>
    <row r="269" spans="1:25" ht="28.5" x14ac:dyDescent="0.25">
      <c r="A269" s="128" t="s">
        <v>537</v>
      </c>
      <c r="B269" s="117" t="s">
        <v>538</v>
      </c>
      <c r="C269" s="118" t="s">
        <v>296</v>
      </c>
      <c r="D269" s="119">
        <v>1660</v>
      </c>
      <c r="E269" s="35">
        <v>220.08</v>
      </c>
      <c r="F269" s="35">
        <f t="shared" si="107"/>
        <v>365332.80000000005</v>
      </c>
      <c r="G269" s="35">
        <v>172.91</v>
      </c>
      <c r="H269" s="35">
        <f t="shared" si="108"/>
        <v>287030.59999999998</v>
      </c>
      <c r="I269" s="35">
        <f t="shared" si="112"/>
        <v>652363.4</v>
      </c>
      <c r="J269" s="441"/>
      <c r="K269" s="371">
        <v>700</v>
      </c>
      <c r="L269" s="329">
        <v>220.08</v>
      </c>
      <c r="M269" s="329">
        <f t="shared" si="101"/>
        <v>154056</v>
      </c>
      <c r="N269" s="329">
        <v>172.91</v>
      </c>
      <c r="O269" s="329">
        <f t="shared" si="102"/>
        <v>121037</v>
      </c>
      <c r="P269" s="329">
        <f t="shared" si="113"/>
        <v>275093</v>
      </c>
      <c r="Q269" s="473"/>
      <c r="R269" s="327">
        <f t="shared" si="111"/>
        <v>960</v>
      </c>
      <c r="S269" s="329">
        <v>220.08</v>
      </c>
      <c r="T269" s="329">
        <f t="shared" si="104"/>
        <v>211276.80000000002</v>
      </c>
      <c r="U269" s="329">
        <v>172.91</v>
      </c>
      <c r="V269" s="329">
        <f t="shared" si="105"/>
        <v>165993.60000000001</v>
      </c>
      <c r="W269" s="329">
        <f t="shared" si="114"/>
        <v>377270.4</v>
      </c>
      <c r="X269" s="464">
        <f t="shared" si="109"/>
        <v>377270.4</v>
      </c>
      <c r="Y269" s="497">
        <f t="shared" si="110"/>
        <v>0</v>
      </c>
    </row>
    <row r="270" spans="1:25" ht="28.5" x14ac:dyDescent="0.25">
      <c r="A270" s="128" t="s">
        <v>539</v>
      </c>
      <c r="B270" s="117" t="s">
        <v>540</v>
      </c>
      <c r="C270" s="118" t="s">
        <v>296</v>
      </c>
      <c r="D270" s="119">
        <v>3050</v>
      </c>
      <c r="E270" s="35">
        <v>146.72</v>
      </c>
      <c r="F270" s="35">
        <f t="shared" si="107"/>
        <v>447496</v>
      </c>
      <c r="G270" s="35">
        <v>94.38</v>
      </c>
      <c r="H270" s="35">
        <f t="shared" si="108"/>
        <v>287859</v>
      </c>
      <c r="I270" s="35">
        <f t="shared" si="112"/>
        <v>735355</v>
      </c>
      <c r="J270" s="441"/>
      <c r="K270" s="371">
        <v>3050</v>
      </c>
      <c r="L270" s="329">
        <v>146.72</v>
      </c>
      <c r="M270" s="329">
        <f t="shared" si="101"/>
        <v>447496</v>
      </c>
      <c r="N270" s="329">
        <v>94.38</v>
      </c>
      <c r="O270" s="329">
        <f t="shared" si="102"/>
        <v>287859</v>
      </c>
      <c r="P270" s="329">
        <f t="shared" si="113"/>
        <v>735355</v>
      </c>
      <c r="Q270" s="473"/>
      <c r="R270" s="327">
        <f t="shared" si="111"/>
        <v>0</v>
      </c>
      <c r="S270" s="329">
        <v>146.72</v>
      </c>
      <c r="T270" s="329">
        <f t="shared" si="104"/>
        <v>0</v>
      </c>
      <c r="U270" s="329">
        <v>94.38</v>
      </c>
      <c r="V270" s="329">
        <f t="shared" si="105"/>
        <v>0</v>
      </c>
      <c r="W270" s="329">
        <f t="shared" si="114"/>
        <v>0</v>
      </c>
      <c r="X270" s="464">
        <f t="shared" si="109"/>
        <v>0</v>
      </c>
      <c r="Y270" s="497">
        <f t="shared" si="110"/>
        <v>0</v>
      </c>
    </row>
    <row r="271" spans="1:25" x14ac:dyDescent="0.25">
      <c r="A271" s="128" t="s">
        <v>541</v>
      </c>
      <c r="B271" s="117" t="s">
        <v>346</v>
      </c>
      <c r="C271" s="118" t="s">
        <v>296</v>
      </c>
      <c r="D271" s="119">
        <v>100</v>
      </c>
      <c r="E271" s="35">
        <v>45.85</v>
      </c>
      <c r="F271" s="35">
        <f t="shared" si="107"/>
        <v>4585</v>
      </c>
      <c r="G271" s="35">
        <v>28.08</v>
      </c>
      <c r="H271" s="35">
        <f t="shared" si="108"/>
        <v>2808</v>
      </c>
      <c r="I271" s="35">
        <f t="shared" si="112"/>
        <v>7393</v>
      </c>
      <c r="J271" s="441"/>
      <c r="K271" s="371"/>
      <c r="L271" s="329">
        <v>45.85</v>
      </c>
      <c r="M271" s="329">
        <f t="shared" si="101"/>
        <v>0</v>
      </c>
      <c r="N271" s="329">
        <v>28.08</v>
      </c>
      <c r="O271" s="329">
        <f t="shared" si="102"/>
        <v>0</v>
      </c>
      <c r="P271" s="329">
        <f t="shared" si="113"/>
        <v>0</v>
      </c>
      <c r="Q271" s="473"/>
      <c r="R271" s="327">
        <f t="shared" si="111"/>
        <v>100</v>
      </c>
      <c r="S271" s="329">
        <v>45.85</v>
      </c>
      <c r="T271" s="329">
        <f t="shared" si="104"/>
        <v>4585</v>
      </c>
      <c r="U271" s="329">
        <v>28.08</v>
      </c>
      <c r="V271" s="329">
        <f t="shared" si="105"/>
        <v>2808</v>
      </c>
      <c r="W271" s="329">
        <f t="shared" si="114"/>
        <v>7393</v>
      </c>
      <c r="X271" s="464">
        <f t="shared" si="109"/>
        <v>7393</v>
      </c>
      <c r="Y271" s="497">
        <f t="shared" si="110"/>
        <v>0</v>
      </c>
    </row>
    <row r="272" spans="1:25" x14ac:dyDescent="0.25">
      <c r="A272" s="128" t="s">
        <v>542</v>
      </c>
      <c r="B272" s="117" t="s">
        <v>543</v>
      </c>
      <c r="C272" s="118" t="s">
        <v>170</v>
      </c>
      <c r="D272" s="119">
        <v>200</v>
      </c>
      <c r="E272" s="35">
        <v>13.1</v>
      </c>
      <c r="F272" s="35">
        <f t="shared" si="107"/>
        <v>2620</v>
      </c>
      <c r="G272" s="35">
        <v>31.72</v>
      </c>
      <c r="H272" s="35">
        <f t="shared" si="108"/>
        <v>6344</v>
      </c>
      <c r="I272" s="35">
        <f t="shared" si="112"/>
        <v>8964</v>
      </c>
      <c r="J272" s="441"/>
      <c r="K272" s="371"/>
      <c r="L272" s="329">
        <v>13.1</v>
      </c>
      <c r="M272" s="329">
        <f t="shared" si="101"/>
        <v>0</v>
      </c>
      <c r="N272" s="329">
        <v>31.72</v>
      </c>
      <c r="O272" s="329">
        <f t="shared" si="102"/>
        <v>0</v>
      </c>
      <c r="P272" s="329">
        <f t="shared" si="113"/>
        <v>0</v>
      </c>
      <c r="Q272" s="473"/>
      <c r="R272" s="327">
        <f t="shared" si="111"/>
        <v>200</v>
      </c>
      <c r="S272" s="329">
        <v>13.1</v>
      </c>
      <c r="T272" s="329">
        <f t="shared" si="104"/>
        <v>2620</v>
      </c>
      <c r="U272" s="329">
        <v>31.72</v>
      </c>
      <c r="V272" s="329">
        <f t="shared" si="105"/>
        <v>6344</v>
      </c>
      <c r="W272" s="329">
        <f t="shared" si="114"/>
        <v>8964</v>
      </c>
      <c r="X272" s="464">
        <f t="shared" si="109"/>
        <v>8964</v>
      </c>
      <c r="Y272" s="497">
        <f t="shared" si="110"/>
        <v>0</v>
      </c>
    </row>
    <row r="273" spans="1:25" x14ac:dyDescent="0.25">
      <c r="A273" s="128" t="s">
        <v>544</v>
      </c>
      <c r="B273" s="117" t="s">
        <v>545</v>
      </c>
      <c r="C273" s="118" t="s">
        <v>170</v>
      </c>
      <c r="D273" s="119">
        <v>5</v>
      </c>
      <c r="E273" s="35">
        <v>4401.6000000000004</v>
      </c>
      <c r="F273" s="35">
        <f t="shared" si="107"/>
        <v>22008</v>
      </c>
      <c r="G273" s="35">
        <v>7007</v>
      </c>
      <c r="H273" s="35">
        <f t="shared" si="108"/>
        <v>35035</v>
      </c>
      <c r="I273" s="35">
        <f t="shared" si="112"/>
        <v>57043</v>
      </c>
      <c r="J273" s="441"/>
      <c r="K273" s="371"/>
      <c r="L273" s="329">
        <v>4401.6000000000004</v>
      </c>
      <c r="M273" s="329">
        <f t="shared" si="101"/>
        <v>0</v>
      </c>
      <c r="N273" s="329">
        <v>7007</v>
      </c>
      <c r="O273" s="329">
        <f t="shared" si="102"/>
        <v>0</v>
      </c>
      <c r="P273" s="329">
        <f t="shared" si="113"/>
        <v>0</v>
      </c>
      <c r="Q273" s="473"/>
      <c r="R273" s="327">
        <f t="shared" si="111"/>
        <v>5</v>
      </c>
      <c r="S273" s="329">
        <v>4401.6000000000004</v>
      </c>
      <c r="T273" s="329">
        <f t="shared" si="104"/>
        <v>22008</v>
      </c>
      <c r="U273" s="329">
        <v>7007</v>
      </c>
      <c r="V273" s="329">
        <f t="shared" si="105"/>
        <v>35035</v>
      </c>
      <c r="W273" s="329">
        <f t="shared" si="114"/>
        <v>57043</v>
      </c>
      <c r="X273" s="464">
        <f t="shared" si="109"/>
        <v>57043</v>
      </c>
      <c r="Y273" s="497">
        <f t="shared" si="110"/>
        <v>0</v>
      </c>
    </row>
    <row r="274" spans="1:25" x14ac:dyDescent="0.25">
      <c r="A274" s="128" t="s">
        <v>546</v>
      </c>
      <c r="B274" s="117" t="s">
        <v>547</v>
      </c>
      <c r="C274" s="118" t="s">
        <v>170</v>
      </c>
      <c r="D274" s="119">
        <v>3</v>
      </c>
      <c r="E274" s="35">
        <v>0</v>
      </c>
      <c r="F274" s="35">
        <f t="shared" si="107"/>
        <v>0</v>
      </c>
      <c r="G274" s="35">
        <v>8244.6</v>
      </c>
      <c r="H274" s="35">
        <f t="shared" si="108"/>
        <v>24733.800000000003</v>
      </c>
      <c r="I274" s="35">
        <f t="shared" si="112"/>
        <v>24733.800000000003</v>
      </c>
      <c r="J274" s="441"/>
      <c r="K274" s="371"/>
      <c r="L274" s="329">
        <v>0</v>
      </c>
      <c r="M274" s="329">
        <f t="shared" si="101"/>
        <v>0</v>
      </c>
      <c r="N274" s="329">
        <v>8244.6</v>
      </c>
      <c r="O274" s="329">
        <f t="shared" si="102"/>
        <v>0</v>
      </c>
      <c r="P274" s="329">
        <f t="shared" si="113"/>
        <v>0</v>
      </c>
      <c r="Q274" s="473"/>
      <c r="R274" s="327">
        <f t="shared" si="111"/>
        <v>3</v>
      </c>
      <c r="S274" s="329">
        <v>0</v>
      </c>
      <c r="T274" s="329">
        <f t="shared" si="104"/>
        <v>0</v>
      </c>
      <c r="U274" s="329">
        <v>8244.6</v>
      </c>
      <c r="V274" s="329">
        <f t="shared" si="105"/>
        <v>24733.800000000003</v>
      </c>
      <c r="W274" s="329">
        <f t="shared" si="114"/>
        <v>24733.800000000003</v>
      </c>
      <c r="X274" s="464">
        <f t="shared" si="109"/>
        <v>24733.800000000003</v>
      </c>
      <c r="Y274" s="497">
        <f t="shared" si="110"/>
        <v>0</v>
      </c>
    </row>
    <row r="275" spans="1:25" ht="42.75" x14ac:dyDescent="0.25">
      <c r="A275" s="128" t="s">
        <v>548</v>
      </c>
      <c r="B275" s="117" t="s">
        <v>549</v>
      </c>
      <c r="C275" s="118" t="s">
        <v>170</v>
      </c>
      <c r="D275" s="119">
        <v>4</v>
      </c>
      <c r="E275" s="35">
        <v>0</v>
      </c>
      <c r="F275" s="35">
        <f t="shared" si="107"/>
        <v>0</v>
      </c>
      <c r="G275" s="35">
        <v>1648.43</v>
      </c>
      <c r="H275" s="35">
        <f t="shared" si="108"/>
        <v>6593.72</v>
      </c>
      <c r="I275" s="35">
        <f t="shared" si="112"/>
        <v>6593.72</v>
      </c>
      <c r="J275" s="441"/>
      <c r="K275" s="371"/>
      <c r="L275" s="329">
        <v>0</v>
      </c>
      <c r="M275" s="329">
        <f t="shared" si="101"/>
        <v>0</v>
      </c>
      <c r="N275" s="329">
        <v>1648.43</v>
      </c>
      <c r="O275" s="329">
        <f t="shared" si="102"/>
        <v>0</v>
      </c>
      <c r="P275" s="329">
        <f t="shared" si="113"/>
        <v>0</v>
      </c>
      <c r="Q275" s="473"/>
      <c r="R275" s="327">
        <f t="shared" si="111"/>
        <v>4</v>
      </c>
      <c r="S275" s="329">
        <v>0</v>
      </c>
      <c r="T275" s="329">
        <f t="shared" si="104"/>
        <v>0</v>
      </c>
      <c r="U275" s="329">
        <v>1648.43</v>
      </c>
      <c r="V275" s="329">
        <f t="shared" si="105"/>
        <v>6593.72</v>
      </c>
      <c r="W275" s="329">
        <f t="shared" si="114"/>
        <v>6593.72</v>
      </c>
      <c r="X275" s="464">
        <f t="shared" si="109"/>
        <v>6593.72</v>
      </c>
      <c r="Y275" s="497">
        <f t="shared" si="110"/>
        <v>0</v>
      </c>
    </row>
    <row r="276" spans="1:25" ht="28.5" x14ac:dyDescent="0.25">
      <c r="A276" s="128" t="s">
        <v>550</v>
      </c>
      <c r="B276" s="117" t="s">
        <v>551</v>
      </c>
      <c r="C276" s="118" t="s">
        <v>170</v>
      </c>
      <c r="D276" s="119">
        <v>4</v>
      </c>
      <c r="E276" s="35">
        <v>0</v>
      </c>
      <c r="F276" s="35">
        <f t="shared" si="107"/>
        <v>0</v>
      </c>
      <c r="G276" s="35">
        <v>1489.8</v>
      </c>
      <c r="H276" s="35">
        <f t="shared" si="108"/>
        <v>5959.2</v>
      </c>
      <c r="I276" s="35">
        <f t="shared" si="112"/>
        <v>5959.2</v>
      </c>
      <c r="J276" s="441"/>
      <c r="K276" s="371"/>
      <c r="L276" s="329">
        <v>0</v>
      </c>
      <c r="M276" s="329">
        <f t="shared" si="101"/>
        <v>0</v>
      </c>
      <c r="N276" s="329">
        <v>1489.8</v>
      </c>
      <c r="O276" s="329">
        <f t="shared" si="102"/>
        <v>0</v>
      </c>
      <c r="P276" s="329">
        <f t="shared" si="113"/>
        <v>0</v>
      </c>
      <c r="Q276" s="473"/>
      <c r="R276" s="327">
        <f t="shared" si="111"/>
        <v>4</v>
      </c>
      <c r="S276" s="329">
        <v>0</v>
      </c>
      <c r="T276" s="329">
        <f t="shared" si="104"/>
        <v>0</v>
      </c>
      <c r="U276" s="329">
        <v>1489.8</v>
      </c>
      <c r="V276" s="329">
        <f t="shared" si="105"/>
        <v>5959.2</v>
      </c>
      <c r="W276" s="329">
        <f t="shared" si="114"/>
        <v>5959.2</v>
      </c>
      <c r="X276" s="464">
        <f t="shared" si="109"/>
        <v>5959.2</v>
      </c>
      <c r="Y276" s="497">
        <f t="shared" si="110"/>
        <v>0</v>
      </c>
    </row>
    <row r="277" spans="1:25" x14ac:dyDescent="0.25">
      <c r="A277" s="128" t="s">
        <v>552</v>
      </c>
      <c r="B277" s="117" t="s">
        <v>354</v>
      </c>
      <c r="C277" s="118" t="s">
        <v>196</v>
      </c>
      <c r="D277" s="119">
        <v>1</v>
      </c>
      <c r="E277" s="35">
        <v>0</v>
      </c>
      <c r="F277" s="35">
        <f t="shared" si="107"/>
        <v>0</v>
      </c>
      <c r="G277" s="35">
        <v>23400</v>
      </c>
      <c r="H277" s="35">
        <f t="shared" si="108"/>
        <v>23400</v>
      </c>
      <c r="I277" s="35">
        <f t="shared" si="112"/>
        <v>23400</v>
      </c>
      <c r="J277" s="441"/>
      <c r="K277" s="371"/>
      <c r="L277" s="329">
        <v>0</v>
      </c>
      <c r="M277" s="329">
        <f t="shared" si="101"/>
        <v>0</v>
      </c>
      <c r="N277" s="329">
        <v>23400</v>
      </c>
      <c r="O277" s="329">
        <f t="shared" si="102"/>
        <v>0</v>
      </c>
      <c r="P277" s="329">
        <f t="shared" si="113"/>
        <v>0</v>
      </c>
      <c r="Q277" s="473"/>
      <c r="R277" s="327">
        <f t="shared" si="111"/>
        <v>1</v>
      </c>
      <c r="S277" s="329">
        <v>0</v>
      </c>
      <c r="T277" s="329">
        <f t="shared" si="104"/>
        <v>0</v>
      </c>
      <c r="U277" s="329">
        <v>23400</v>
      </c>
      <c r="V277" s="329">
        <f t="shared" si="105"/>
        <v>23400</v>
      </c>
      <c r="W277" s="329">
        <f t="shared" si="114"/>
        <v>23400</v>
      </c>
      <c r="X277" s="464">
        <f t="shared" si="109"/>
        <v>23400</v>
      </c>
      <c r="Y277" s="497">
        <f t="shared" si="110"/>
        <v>0</v>
      </c>
    </row>
    <row r="278" spans="1:25" x14ac:dyDescent="0.25">
      <c r="A278" s="128" t="s">
        <v>553</v>
      </c>
      <c r="B278" s="117" t="s">
        <v>242</v>
      </c>
      <c r="C278" s="118" t="s">
        <v>296</v>
      </c>
      <c r="D278" s="119">
        <v>40</v>
      </c>
      <c r="E278" s="40">
        <v>262</v>
      </c>
      <c r="F278" s="35">
        <f t="shared" si="107"/>
        <v>10480</v>
      </c>
      <c r="G278" s="40">
        <v>165.23</v>
      </c>
      <c r="H278" s="35">
        <f t="shared" si="108"/>
        <v>6609.2</v>
      </c>
      <c r="I278" s="35">
        <f t="shared" si="112"/>
        <v>17089.2</v>
      </c>
      <c r="J278" s="441"/>
      <c r="K278" s="371"/>
      <c r="L278" s="328">
        <v>262</v>
      </c>
      <c r="M278" s="329">
        <f t="shared" si="101"/>
        <v>0</v>
      </c>
      <c r="N278" s="328">
        <v>165.23</v>
      </c>
      <c r="O278" s="329">
        <f t="shared" si="102"/>
        <v>0</v>
      </c>
      <c r="P278" s="329">
        <f t="shared" si="113"/>
        <v>0</v>
      </c>
      <c r="Q278" s="473"/>
      <c r="R278" s="327">
        <f t="shared" si="111"/>
        <v>40</v>
      </c>
      <c r="S278" s="328">
        <v>262</v>
      </c>
      <c r="T278" s="329">
        <f t="shared" si="104"/>
        <v>10480</v>
      </c>
      <c r="U278" s="328">
        <v>165.23</v>
      </c>
      <c r="V278" s="329">
        <f t="shared" si="105"/>
        <v>6609.2</v>
      </c>
      <c r="W278" s="329">
        <f t="shared" si="114"/>
        <v>17089.2</v>
      </c>
      <c r="X278" s="464">
        <f t="shared" si="109"/>
        <v>17089.2</v>
      </c>
      <c r="Y278" s="497">
        <f t="shared" si="110"/>
        <v>0</v>
      </c>
    </row>
    <row r="279" spans="1:25" x14ac:dyDescent="0.25">
      <c r="A279" s="128" t="s">
        <v>554</v>
      </c>
      <c r="B279" s="117" t="s">
        <v>555</v>
      </c>
      <c r="C279" s="118" t="s">
        <v>170</v>
      </c>
      <c r="D279" s="119">
        <v>134</v>
      </c>
      <c r="E279" s="35">
        <v>2500</v>
      </c>
      <c r="F279" s="35">
        <f t="shared" si="107"/>
        <v>335000</v>
      </c>
      <c r="G279" s="35">
        <v>3500</v>
      </c>
      <c r="H279" s="35">
        <f t="shared" si="108"/>
        <v>469000</v>
      </c>
      <c r="I279" s="35">
        <f t="shared" si="112"/>
        <v>804000</v>
      </c>
      <c r="J279" s="441"/>
      <c r="K279" s="371"/>
      <c r="L279" s="329">
        <v>2500</v>
      </c>
      <c r="M279" s="329">
        <f t="shared" si="101"/>
        <v>0</v>
      </c>
      <c r="N279" s="329">
        <v>3500</v>
      </c>
      <c r="O279" s="329">
        <f t="shared" si="102"/>
        <v>0</v>
      </c>
      <c r="P279" s="329">
        <f t="shared" si="113"/>
        <v>0</v>
      </c>
      <c r="Q279" s="473"/>
      <c r="R279" s="327">
        <f t="shared" si="111"/>
        <v>134</v>
      </c>
      <c r="S279" s="329">
        <v>2500</v>
      </c>
      <c r="T279" s="329">
        <f t="shared" si="104"/>
        <v>335000</v>
      </c>
      <c r="U279" s="329">
        <v>3500</v>
      </c>
      <c r="V279" s="329">
        <f t="shared" si="105"/>
        <v>469000</v>
      </c>
      <c r="W279" s="329">
        <f t="shared" si="114"/>
        <v>804000</v>
      </c>
      <c r="X279" s="464">
        <f t="shared" si="109"/>
        <v>804000</v>
      </c>
      <c r="Y279" s="497">
        <f t="shared" si="110"/>
        <v>0</v>
      </c>
    </row>
    <row r="280" spans="1:25" x14ac:dyDescent="0.25">
      <c r="A280" s="128" t="s">
        <v>556</v>
      </c>
      <c r="B280" s="117" t="s">
        <v>557</v>
      </c>
      <c r="C280" s="118" t="s">
        <v>170</v>
      </c>
      <c r="D280" s="119">
        <v>30</v>
      </c>
      <c r="E280" s="40">
        <v>393</v>
      </c>
      <c r="F280" s="35">
        <f t="shared" si="107"/>
        <v>11790</v>
      </c>
      <c r="G280" s="40">
        <v>221.67600000000002</v>
      </c>
      <c r="H280" s="35">
        <f t="shared" si="108"/>
        <v>6650.2800000000007</v>
      </c>
      <c r="I280" s="35">
        <f t="shared" ref="I280:I284" si="115">F280+H280</f>
        <v>18440.28</v>
      </c>
      <c r="J280" s="441"/>
      <c r="K280" s="371"/>
      <c r="L280" s="328">
        <v>393</v>
      </c>
      <c r="M280" s="329">
        <f t="shared" si="101"/>
        <v>0</v>
      </c>
      <c r="N280" s="328">
        <v>221.67600000000002</v>
      </c>
      <c r="O280" s="329">
        <f t="shared" si="102"/>
        <v>0</v>
      </c>
      <c r="P280" s="329">
        <f t="shared" ref="P280:P284" si="116">M280+O280</f>
        <v>0</v>
      </c>
      <c r="Q280" s="473"/>
      <c r="R280" s="327">
        <f t="shared" si="111"/>
        <v>30</v>
      </c>
      <c r="S280" s="328">
        <v>393</v>
      </c>
      <c r="T280" s="329">
        <f t="shared" si="104"/>
        <v>11790</v>
      </c>
      <c r="U280" s="328">
        <v>221.67600000000002</v>
      </c>
      <c r="V280" s="329">
        <f t="shared" si="105"/>
        <v>6650.2800000000007</v>
      </c>
      <c r="W280" s="329">
        <f t="shared" ref="W280:W284" si="117">T280+V280</f>
        <v>18440.28</v>
      </c>
      <c r="X280" s="464">
        <f t="shared" si="109"/>
        <v>18440.28</v>
      </c>
      <c r="Y280" s="497">
        <f t="shared" si="110"/>
        <v>0</v>
      </c>
    </row>
    <row r="281" spans="1:25" x14ac:dyDescent="0.25">
      <c r="A281" s="128" t="s">
        <v>558</v>
      </c>
      <c r="B281" s="117" t="s">
        <v>291</v>
      </c>
      <c r="C281" s="118" t="s">
        <v>170</v>
      </c>
      <c r="D281" s="119">
        <v>909</v>
      </c>
      <c r="E281" s="40">
        <v>0</v>
      </c>
      <c r="F281" s="35">
        <f t="shared" si="107"/>
        <v>0</v>
      </c>
      <c r="G281" s="40">
        <v>2.0020000000000002</v>
      </c>
      <c r="H281" s="35">
        <f t="shared" si="108"/>
        <v>1819.8180000000002</v>
      </c>
      <c r="I281" s="35">
        <f t="shared" si="115"/>
        <v>1819.8180000000002</v>
      </c>
      <c r="J281" s="441"/>
      <c r="K281" s="371"/>
      <c r="L281" s="328">
        <v>0</v>
      </c>
      <c r="M281" s="329">
        <f t="shared" si="101"/>
        <v>0</v>
      </c>
      <c r="N281" s="328">
        <v>2.0020000000000002</v>
      </c>
      <c r="O281" s="329">
        <f t="shared" si="102"/>
        <v>0</v>
      </c>
      <c r="P281" s="329">
        <f t="shared" si="116"/>
        <v>0</v>
      </c>
      <c r="Q281" s="473"/>
      <c r="R281" s="327">
        <f t="shared" si="111"/>
        <v>909</v>
      </c>
      <c r="S281" s="328">
        <v>0</v>
      </c>
      <c r="T281" s="329">
        <f t="shared" si="104"/>
        <v>0</v>
      </c>
      <c r="U281" s="328">
        <v>2.0020000000000002</v>
      </c>
      <c r="V281" s="329">
        <f t="shared" si="105"/>
        <v>1819.8180000000002</v>
      </c>
      <c r="W281" s="329">
        <f t="shared" si="117"/>
        <v>1819.8180000000002</v>
      </c>
      <c r="X281" s="464">
        <f t="shared" si="109"/>
        <v>1819.8180000000002</v>
      </c>
      <c r="Y281" s="497">
        <f t="shared" si="110"/>
        <v>0</v>
      </c>
    </row>
    <row r="282" spans="1:25" x14ac:dyDescent="0.25">
      <c r="A282" s="128" t="s">
        <v>559</v>
      </c>
      <c r="B282" s="117" t="s">
        <v>293</v>
      </c>
      <c r="C282" s="118" t="s">
        <v>170</v>
      </c>
      <c r="D282" s="119">
        <v>909</v>
      </c>
      <c r="E282" s="40">
        <v>0</v>
      </c>
      <c r="F282" s="35">
        <f t="shared" si="107"/>
        <v>0</v>
      </c>
      <c r="G282" s="40">
        <v>6.4870000000000001</v>
      </c>
      <c r="H282" s="35">
        <f t="shared" si="108"/>
        <v>5896.683</v>
      </c>
      <c r="I282" s="35">
        <f t="shared" si="115"/>
        <v>5896.683</v>
      </c>
      <c r="J282" s="441"/>
      <c r="K282" s="371"/>
      <c r="L282" s="328">
        <v>0</v>
      </c>
      <c r="M282" s="329">
        <f t="shared" si="101"/>
        <v>0</v>
      </c>
      <c r="N282" s="328">
        <v>6.4870000000000001</v>
      </c>
      <c r="O282" s="329">
        <f t="shared" si="102"/>
        <v>0</v>
      </c>
      <c r="P282" s="329">
        <f t="shared" si="116"/>
        <v>0</v>
      </c>
      <c r="Q282" s="473"/>
      <c r="R282" s="327">
        <f t="shared" si="111"/>
        <v>909</v>
      </c>
      <c r="S282" s="328">
        <v>0</v>
      </c>
      <c r="T282" s="329">
        <f t="shared" si="104"/>
        <v>0</v>
      </c>
      <c r="U282" s="328">
        <v>6.4870000000000001</v>
      </c>
      <c r="V282" s="329">
        <f t="shared" si="105"/>
        <v>5896.683</v>
      </c>
      <c r="W282" s="329">
        <f t="shared" si="117"/>
        <v>5896.683</v>
      </c>
      <c r="X282" s="464">
        <f t="shared" si="109"/>
        <v>5896.683</v>
      </c>
      <c r="Y282" s="497">
        <f t="shared" si="110"/>
        <v>0</v>
      </c>
    </row>
    <row r="283" spans="1:25" x14ac:dyDescent="0.25">
      <c r="A283" s="128" t="s">
        <v>560</v>
      </c>
      <c r="B283" s="117" t="s">
        <v>561</v>
      </c>
      <c r="C283" s="118" t="s">
        <v>170</v>
      </c>
      <c r="D283" s="119">
        <v>332</v>
      </c>
      <c r="E283" s="40">
        <v>0</v>
      </c>
      <c r="F283" s="35">
        <f t="shared" si="107"/>
        <v>0</v>
      </c>
      <c r="G283" s="40">
        <v>3.9910000000000001</v>
      </c>
      <c r="H283" s="35">
        <f t="shared" si="108"/>
        <v>1325.0119999999999</v>
      </c>
      <c r="I283" s="35">
        <f t="shared" si="115"/>
        <v>1325.0119999999999</v>
      </c>
      <c r="J283" s="441"/>
      <c r="K283" s="371"/>
      <c r="L283" s="328">
        <v>0</v>
      </c>
      <c r="M283" s="329">
        <f t="shared" si="101"/>
        <v>0</v>
      </c>
      <c r="N283" s="328">
        <v>3.9910000000000001</v>
      </c>
      <c r="O283" s="329">
        <f t="shared" si="102"/>
        <v>0</v>
      </c>
      <c r="P283" s="329">
        <f t="shared" si="116"/>
        <v>0</v>
      </c>
      <c r="Q283" s="473"/>
      <c r="R283" s="327">
        <f t="shared" si="111"/>
        <v>332</v>
      </c>
      <c r="S283" s="328">
        <v>0</v>
      </c>
      <c r="T283" s="329">
        <f t="shared" si="104"/>
        <v>0</v>
      </c>
      <c r="U283" s="328">
        <v>3.9910000000000001</v>
      </c>
      <c r="V283" s="329">
        <f t="shared" si="105"/>
        <v>1325.0119999999999</v>
      </c>
      <c r="W283" s="329">
        <f t="shared" si="117"/>
        <v>1325.0119999999999</v>
      </c>
      <c r="X283" s="464">
        <f t="shared" si="109"/>
        <v>1325.0119999999999</v>
      </c>
      <c r="Y283" s="497">
        <f t="shared" si="110"/>
        <v>0</v>
      </c>
    </row>
    <row r="284" spans="1:25" x14ac:dyDescent="0.25">
      <c r="A284" s="128" t="s">
        <v>562</v>
      </c>
      <c r="B284" s="117" t="s">
        <v>563</v>
      </c>
      <c r="C284" s="118" t="s">
        <v>170</v>
      </c>
      <c r="D284" s="119">
        <v>332</v>
      </c>
      <c r="E284" s="40">
        <v>0</v>
      </c>
      <c r="F284" s="35">
        <f t="shared" si="107"/>
        <v>0</v>
      </c>
      <c r="G284" s="40">
        <v>8.8010000000000002</v>
      </c>
      <c r="H284" s="35">
        <f t="shared" si="108"/>
        <v>2921.9320000000002</v>
      </c>
      <c r="I284" s="35">
        <f t="shared" si="115"/>
        <v>2921.9320000000002</v>
      </c>
      <c r="J284" s="441"/>
      <c r="K284" s="371"/>
      <c r="L284" s="328">
        <v>0</v>
      </c>
      <c r="M284" s="329">
        <f t="shared" si="101"/>
        <v>0</v>
      </c>
      <c r="N284" s="328">
        <v>8.8010000000000002</v>
      </c>
      <c r="O284" s="329">
        <f t="shared" si="102"/>
        <v>0</v>
      </c>
      <c r="P284" s="329">
        <f t="shared" si="116"/>
        <v>0</v>
      </c>
      <c r="Q284" s="473"/>
      <c r="R284" s="327">
        <f t="shared" si="111"/>
        <v>332</v>
      </c>
      <c r="S284" s="328">
        <v>0</v>
      </c>
      <c r="T284" s="329">
        <f t="shared" si="104"/>
        <v>0</v>
      </c>
      <c r="U284" s="328">
        <v>8.8010000000000002</v>
      </c>
      <c r="V284" s="329">
        <f t="shared" si="105"/>
        <v>2921.9320000000002</v>
      </c>
      <c r="W284" s="329">
        <f t="shared" si="117"/>
        <v>2921.9320000000002</v>
      </c>
      <c r="X284" s="464">
        <f t="shared" si="109"/>
        <v>2921.9320000000002</v>
      </c>
      <c r="Y284" s="497">
        <f t="shared" si="110"/>
        <v>0</v>
      </c>
    </row>
    <row r="285" spans="1:25" x14ac:dyDescent="0.25">
      <c r="A285" s="128" t="s">
        <v>564</v>
      </c>
      <c r="B285" s="117" t="s">
        <v>381</v>
      </c>
      <c r="C285" s="118" t="s">
        <v>196</v>
      </c>
      <c r="D285" s="119">
        <v>1</v>
      </c>
      <c r="E285" s="35">
        <v>262080</v>
      </c>
      <c r="F285" s="35">
        <f t="shared" si="107"/>
        <v>262080</v>
      </c>
      <c r="G285" s="35">
        <v>0</v>
      </c>
      <c r="H285" s="35">
        <f t="shared" si="108"/>
        <v>0</v>
      </c>
      <c r="I285" s="35">
        <f>E285*D285+G285*D285</f>
        <v>262080</v>
      </c>
      <c r="J285" s="441"/>
      <c r="K285" s="371"/>
      <c r="L285" s="329">
        <v>262080</v>
      </c>
      <c r="M285" s="329">
        <f t="shared" si="101"/>
        <v>0</v>
      </c>
      <c r="N285" s="329">
        <v>0</v>
      </c>
      <c r="O285" s="329">
        <f t="shared" si="102"/>
        <v>0</v>
      </c>
      <c r="P285" s="329">
        <f>L285*K285+N285*K285</f>
        <v>0</v>
      </c>
      <c r="Q285" s="473"/>
      <c r="R285" s="327">
        <f t="shared" si="111"/>
        <v>1</v>
      </c>
      <c r="S285" s="329">
        <v>262080</v>
      </c>
      <c r="T285" s="329">
        <f t="shared" si="104"/>
        <v>262080</v>
      </c>
      <c r="U285" s="329">
        <v>0</v>
      </c>
      <c r="V285" s="329">
        <f t="shared" si="105"/>
        <v>0</v>
      </c>
      <c r="W285" s="329">
        <f>S285*R285+U285*R285</f>
        <v>262080</v>
      </c>
      <c r="X285" s="464">
        <f t="shared" si="109"/>
        <v>262080</v>
      </c>
      <c r="Y285" s="497">
        <f t="shared" si="110"/>
        <v>0</v>
      </c>
    </row>
    <row r="286" spans="1:25" x14ac:dyDescent="0.25">
      <c r="A286" s="108" t="s">
        <v>565</v>
      </c>
      <c r="B286" s="109" t="s">
        <v>566</v>
      </c>
      <c r="C286" s="110"/>
      <c r="D286" s="111"/>
      <c r="E286" s="112"/>
      <c r="F286" s="28">
        <f>SUM(F287:F303)</f>
        <v>716164.6</v>
      </c>
      <c r="G286" s="27"/>
      <c r="H286" s="28">
        <f>SUM(H287:H303)</f>
        <v>2019360.0499999998</v>
      </c>
      <c r="I286" s="28">
        <f>SUM(I287:I303)</f>
        <v>2735524.6499999994</v>
      </c>
      <c r="J286" s="450"/>
      <c r="K286" s="366"/>
      <c r="L286" s="367"/>
      <c r="M286" s="368">
        <f>SUM(M287:M303)</f>
        <v>508561.36800000002</v>
      </c>
      <c r="N286" s="370"/>
      <c r="O286" s="368">
        <f>SUM(O287:O303)</f>
        <v>1768663.1459999999</v>
      </c>
      <c r="P286" s="368">
        <f>SUM(P287:P303)</f>
        <v>2277224.5139999995</v>
      </c>
      <c r="Q286" s="482"/>
      <c r="R286" s="327">
        <f t="shared" si="111"/>
        <v>0</v>
      </c>
      <c r="S286" s="367"/>
      <c r="T286" s="368">
        <f>SUM(T287:T303)</f>
        <v>207603.23199999999</v>
      </c>
      <c r="U286" s="370"/>
      <c r="V286" s="368">
        <f>SUM(V287:V303)</f>
        <v>250696.90400000001</v>
      </c>
      <c r="W286" s="368">
        <f>SUM(W287:W303)</f>
        <v>458300.13599999994</v>
      </c>
      <c r="X286" s="464">
        <f t="shared" si="109"/>
        <v>458300.13599999994</v>
      </c>
      <c r="Y286" s="497">
        <f t="shared" si="110"/>
        <v>0</v>
      </c>
    </row>
    <row r="287" spans="1:25" ht="28.5" x14ac:dyDescent="0.25">
      <c r="A287" s="128" t="s">
        <v>567</v>
      </c>
      <c r="B287" s="117" t="s">
        <v>568</v>
      </c>
      <c r="C287" s="130" t="s">
        <v>170</v>
      </c>
      <c r="D287" s="119">
        <v>10</v>
      </c>
      <c r="E287" s="40">
        <v>6668</v>
      </c>
      <c r="F287" s="35">
        <f t="shared" ref="F287:F303" si="118">D287*E287</f>
        <v>66680</v>
      </c>
      <c r="G287" s="40">
        <v>39380</v>
      </c>
      <c r="H287" s="35">
        <f t="shared" ref="H287:H303" si="119">D287*G287</f>
        <v>393800</v>
      </c>
      <c r="I287" s="35">
        <f t="shared" ref="I287:I303" si="120">E287*D287+G287*D287</f>
        <v>460480</v>
      </c>
      <c r="J287" s="441"/>
      <c r="K287" s="371">
        <v>10</v>
      </c>
      <c r="L287" s="328">
        <v>6668</v>
      </c>
      <c r="M287" s="329">
        <f t="shared" ref="M287:M303" si="121">K287*L287</f>
        <v>66680</v>
      </c>
      <c r="N287" s="328">
        <v>39380</v>
      </c>
      <c r="O287" s="329">
        <f t="shared" ref="O287:O303" si="122">K287*N287</f>
        <v>393800</v>
      </c>
      <c r="P287" s="329">
        <f t="shared" ref="P287:P303" si="123">L287*K287+N287*K287</f>
        <v>460480</v>
      </c>
      <c r="Q287" s="473"/>
      <c r="R287" s="327">
        <f t="shared" si="111"/>
        <v>0</v>
      </c>
      <c r="S287" s="328">
        <v>6668</v>
      </c>
      <c r="T287" s="329">
        <f t="shared" ref="T287:T303" si="124">R287*S287</f>
        <v>0</v>
      </c>
      <c r="U287" s="328">
        <v>39380</v>
      </c>
      <c r="V287" s="329">
        <f t="shared" ref="V287:V303" si="125">R287*U287</f>
        <v>0</v>
      </c>
      <c r="W287" s="329">
        <f t="shared" ref="W287:W303" si="126">S287*R287+U287*R287</f>
        <v>0</v>
      </c>
      <c r="X287" s="464">
        <f t="shared" si="109"/>
        <v>0</v>
      </c>
      <c r="Y287" s="497">
        <f t="shared" si="110"/>
        <v>0</v>
      </c>
    </row>
    <row r="288" spans="1:25" ht="28.5" x14ac:dyDescent="0.25">
      <c r="A288" s="128" t="s">
        <v>569</v>
      </c>
      <c r="B288" s="117" t="s">
        <v>570</v>
      </c>
      <c r="C288" s="130" t="s">
        <v>170</v>
      </c>
      <c r="D288" s="119">
        <v>24</v>
      </c>
      <c r="E288" s="40">
        <v>5668</v>
      </c>
      <c r="F288" s="35">
        <f t="shared" si="118"/>
        <v>136032</v>
      </c>
      <c r="G288" s="40">
        <v>23220</v>
      </c>
      <c r="H288" s="35">
        <f t="shared" si="119"/>
        <v>557280</v>
      </c>
      <c r="I288" s="35">
        <f t="shared" si="120"/>
        <v>693312</v>
      </c>
      <c r="J288" s="441"/>
      <c r="K288" s="371">
        <v>24</v>
      </c>
      <c r="L288" s="328">
        <v>5668</v>
      </c>
      <c r="M288" s="329">
        <f t="shared" si="121"/>
        <v>136032</v>
      </c>
      <c r="N288" s="328">
        <v>23220</v>
      </c>
      <c r="O288" s="329">
        <f t="shared" si="122"/>
        <v>557280</v>
      </c>
      <c r="P288" s="329">
        <f t="shared" si="123"/>
        <v>693312</v>
      </c>
      <c r="Q288" s="473"/>
      <c r="R288" s="327">
        <f t="shared" si="111"/>
        <v>0</v>
      </c>
      <c r="S288" s="328">
        <v>5668</v>
      </c>
      <c r="T288" s="329">
        <f t="shared" si="124"/>
        <v>0</v>
      </c>
      <c r="U288" s="328">
        <v>23220</v>
      </c>
      <c r="V288" s="329">
        <f t="shared" si="125"/>
        <v>0</v>
      </c>
      <c r="W288" s="329">
        <f t="shared" si="126"/>
        <v>0</v>
      </c>
      <c r="X288" s="464">
        <f t="shared" si="109"/>
        <v>0</v>
      </c>
      <c r="Y288" s="497">
        <f t="shared" si="110"/>
        <v>0</v>
      </c>
    </row>
    <row r="289" spans="1:25" x14ac:dyDescent="0.25">
      <c r="A289" s="128" t="s">
        <v>571</v>
      </c>
      <c r="B289" s="117" t="s">
        <v>572</v>
      </c>
      <c r="C289" s="130" t="s">
        <v>170</v>
      </c>
      <c r="D289" s="119">
        <v>28</v>
      </c>
      <c r="E289" s="35">
        <v>1965</v>
      </c>
      <c r="F289" s="35">
        <f t="shared" si="118"/>
        <v>55020</v>
      </c>
      <c r="G289" s="35">
        <v>7007</v>
      </c>
      <c r="H289" s="35">
        <f t="shared" si="119"/>
        <v>196196</v>
      </c>
      <c r="I289" s="35">
        <f t="shared" si="120"/>
        <v>251216</v>
      </c>
      <c r="J289" s="441"/>
      <c r="K289" s="371">
        <v>10</v>
      </c>
      <c r="L289" s="329">
        <v>1965</v>
      </c>
      <c r="M289" s="329">
        <f t="shared" si="121"/>
        <v>19650</v>
      </c>
      <c r="N289" s="329">
        <v>7007</v>
      </c>
      <c r="O289" s="329">
        <f t="shared" si="122"/>
        <v>70070</v>
      </c>
      <c r="P289" s="329">
        <f t="shared" si="123"/>
        <v>89720</v>
      </c>
      <c r="Q289" s="473"/>
      <c r="R289" s="327">
        <f t="shared" si="111"/>
        <v>18</v>
      </c>
      <c r="S289" s="329">
        <v>1965</v>
      </c>
      <c r="T289" s="329">
        <f t="shared" si="124"/>
        <v>35370</v>
      </c>
      <c r="U289" s="329">
        <v>7007</v>
      </c>
      <c r="V289" s="329">
        <f t="shared" si="125"/>
        <v>126126</v>
      </c>
      <c r="W289" s="329">
        <f t="shared" si="126"/>
        <v>161496</v>
      </c>
      <c r="X289" s="464">
        <f t="shared" si="109"/>
        <v>161496</v>
      </c>
      <c r="Y289" s="497">
        <f t="shared" si="110"/>
        <v>0</v>
      </c>
    </row>
    <row r="290" spans="1:25" x14ac:dyDescent="0.25">
      <c r="A290" s="128" t="s">
        <v>573</v>
      </c>
      <c r="B290" s="117" t="s">
        <v>574</v>
      </c>
      <c r="C290" s="130" t="s">
        <v>170</v>
      </c>
      <c r="D290" s="119">
        <v>34</v>
      </c>
      <c r="E290" s="35">
        <v>655</v>
      </c>
      <c r="F290" s="35">
        <f t="shared" si="118"/>
        <v>22270</v>
      </c>
      <c r="G290" s="35">
        <v>2366</v>
      </c>
      <c r="H290" s="35">
        <f t="shared" si="119"/>
        <v>80444</v>
      </c>
      <c r="I290" s="35">
        <f t="shared" si="120"/>
        <v>102714</v>
      </c>
      <c r="J290" s="441"/>
      <c r="K290" s="371">
        <v>34</v>
      </c>
      <c r="L290" s="329">
        <v>655</v>
      </c>
      <c r="M290" s="329">
        <f t="shared" si="121"/>
        <v>22270</v>
      </c>
      <c r="N290" s="329">
        <v>2366</v>
      </c>
      <c r="O290" s="329">
        <f t="shared" si="122"/>
        <v>80444</v>
      </c>
      <c r="P290" s="329">
        <f t="shared" si="123"/>
        <v>102714</v>
      </c>
      <c r="Q290" s="473"/>
      <c r="R290" s="327">
        <f t="shared" si="111"/>
        <v>0</v>
      </c>
      <c r="S290" s="329">
        <v>655</v>
      </c>
      <c r="T290" s="329">
        <f t="shared" si="124"/>
        <v>0</v>
      </c>
      <c r="U290" s="329">
        <v>2366</v>
      </c>
      <c r="V290" s="329">
        <f t="shared" si="125"/>
        <v>0</v>
      </c>
      <c r="W290" s="329">
        <f t="shared" si="126"/>
        <v>0</v>
      </c>
      <c r="X290" s="464">
        <f t="shared" si="109"/>
        <v>0</v>
      </c>
      <c r="Y290" s="497">
        <f t="shared" si="110"/>
        <v>0</v>
      </c>
    </row>
    <row r="291" spans="1:25" ht="28.5" x14ac:dyDescent="0.25">
      <c r="A291" s="128" t="s">
        <v>575</v>
      </c>
      <c r="B291" s="117" t="s">
        <v>576</v>
      </c>
      <c r="C291" s="130" t="s">
        <v>170</v>
      </c>
      <c r="D291" s="119">
        <v>4</v>
      </c>
      <c r="E291" s="35">
        <v>3144</v>
      </c>
      <c r="F291" s="35">
        <f t="shared" si="118"/>
        <v>12576</v>
      </c>
      <c r="G291" s="35">
        <v>122036.2</v>
      </c>
      <c r="H291" s="35">
        <f t="shared" si="119"/>
        <v>488144.8</v>
      </c>
      <c r="I291" s="35">
        <f t="shared" si="120"/>
        <v>500720.8</v>
      </c>
      <c r="J291" s="441"/>
      <c r="K291" s="371">
        <v>4</v>
      </c>
      <c r="L291" s="329">
        <v>3144</v>
      </c>
      <c r="M291" s="329">
        <f t="shared" si="121"/>
        <v>12576</v>
      </c>
      <c r="N291" s="329">
        <v>122036.2</v>
      </c>
      <c r="O291" s="329">
        <f t="shared" si="122"/>
        <v>488144.8</v>
      </c>
      <c r="P291" s="329">
        <f t="shared" si="123"/>
        <v>500720.8</v>
      </c>
      <c r="Q291" s="473"/>
      <c r="R291" s="327">
        <f t="shared" si="111"/>
        <v>0</v>
      </c>
      <c r="S291" s="329">
        <v>3144</v>
      </c>
      <c r="T291" s="329">
        <f t="shared" si="124"/>
        <v>0</v>
      </c>
      <c r="U291" s="329">
        <v>122036.2</v>
      </c>
      <c r="V291" s="329">
        <f t="shared" si="125"/>
        <v>0</v>
      </c>
      <c r="W291" s="329">
        <f t="shared" si="126"/>
        <v>0</v>
      </c>
      <c r="X291" s="464">
        <f t="shared" si="109"/>
        <v>0</v>
      </c>
      <c r="Y291" s="497">
        <f t="shared" si="110"/>
        <v>0</v>
      </c>
    </row>
    <row r="292" spans="1:25" ht="28.5" x14ac:dyDescent="0.25">
      <c r="A292" s="128" t="s">
        <v>577</v>
      </c>
      <c r="B292" s="117" t="s">
        <v>578</v>
      </c>
      <c r="C292" s="130" t="s">
        <v>170</v>
      </c>
      <c r="D292" s="119">
        <v>4</v>
      </c>
      <c r="E292" s="35">
        <v>65.5</v>
      </c>
      <c r="F292" s="35">
        <f t="shared" si="118"/>
        <v>262</v>
      </c>
      <c r="G292" s="35">
        <v>470.6</v>
      </c>
      <c r="H292" s="35">
        <f t="shared" si="119"/>
        <v>1882.4</v>
      </c>
      <c r="I292" s="35">
        <f t="shared" si="120"/>
        <v>2144.4</v>
      </c>
      <c r="J292" s="441"/>
      <c r="K292" s="371">
        <v>4</v>
      </c>
      <c r="L292" s="329">
        <v>65.5</v>
      </c>
      <c r="M292" s="329">
        <f t="shared" si="121"/>
        <v>262</v>
      </c>
      <c r="N292" s="329">
        <v>470.6</v>
      </c>
      <c r="O292" s="329">
        <f t="shared" si="122"/>
        <v>1882.4</v>
      </c>
      <c r="P292" s="329">
        <f t="shared" si="123"/>
        <v>2144.4</v>
      </c>
      <c r="Q292" s="473"/>
      <c r="R292" s="327">
        <f t="shared" si="111"/>
        <v>0</v>
      </c>
      <c r="S292" s="329">
        <v>65.5</v>
      </c>
      <c r="T292" s="329">
        <f t="shared" si="124"/>
        <v>0</v>
      </c>
      <c r="U292" s="329">
        <v>470.6</v>
      </c>
      <c r="V292" s="329">
        <f t="shared" si="125"/>
        <v>0</v>
      </c>
      <c r="W292" s="329">
        <f t="shared" si="126"/>
        <v>0</v>
      </c>
      <c r="X292" s="464">
        <f t="shared" si="109"/>
        <v>0</v>
      </c>
      <c r="Y292" s="497">
        <f t="shared" si="110"/>
        <v>0</v>
      </c>
    </row>
    <row r="293" spans="1:25" ht="28.5" x14ac:dyDescent="0.25">
      <c r="A293" s="128" t="s">
        <v>579</v>
      </c>
      <c r="B293" s="117" t="s">
        <v>580</v>
      </c>
      <c r="C293" s="130" t="s">
        <v>170</v>
      </c>
      <c r="D293" s="119">
        <v>34</v>
      </c>
      <c r="E293" s="35">
        <v>131</v>
      </c>
      <c r="F293" s="35">
        <f t="shared" si="118"/>
        <v>4454</v>
      </c>
      <c r="G293" s="35">
        <v>122.2</v>
      </c>
      <c r="H293" s="35">
        <f t="shared" si="119"/>
        <v>4154.8</v>
      </c>
      <c r="I293" s="35">
        <f t="shared" si="120"/>
        <v>8608.7999999999993</v>
      </c>
      <c r="J293" s="441"/>
      <c r="K293" s="371"/>
      <c r="L293" s="329">
        <v>131</v>
      </c>
      <c r="M293" s="329">
        <f t="shared" si="121"/>
        <v>0</v>
      </c>
      <c r="N293" s="329">
        <v>122.2</v>
      </c>
      <c r="O293" s="329">
        <f t="shared" si="122"/>
        <v>0</v>
      </c>
      <c r="P293" s="329">
        <f t="shared" si="123"/>
        <v>0</v>
      </c>
      <c r="Q293" s="473"/>
      <c r="R293" s="327">
        <f t="shared" si="111"/>
        <v>34</v>
      </c>
      <c r="S293" s="329">
        <v>131</v>
      </c>
      <c r="T293" s="329">
        <f t="shared" si="124"/>
        <v>4454</v>
      </c>
      <c r="U293" s="329">
        <v>122.2</v>
      </c>
      <c r="V293" s="329">
        <f t="shared" si="125"/>
        <v>4154.8</v>
      </c>
      <c r="W293" s="329">
        <f t="shared" si="126"/>
        <v>8608.7999999999993</v>
      </c>
      <c r="X293" s="464">
        <f t="shared" si="109"/>
        <v>8608.7999999999993</v>
      </c>
      <c r="Y293" s="497">
        <f t="shared" si="110"/>
        <v>0</v>
      </c>
    </row>
    <row r="294" spans="1:25" x14ac:dyDescent="0.25">
      <c r="A294" s="129" t="s">
        <v>581</v>
      </c>
      <c r="B294" s="117" t="s">
        <v>582</v>
      </c>
      <c r="C294" s="130" t="s">
        <v>170</v>
      </c>
      <c r="D294" s="119">
        <v>34</v>
      </c>
      <c r="E294" s="35">
        <v>32.75</v>
      </c>
      <c r="F294" s="35">
        <f t="shared" si="118"/>
        <v>1113.5</v>
      </c>
      <c r="G294" s="35">
        <v>41.6</v>
      </c>
      <c r="H294" s="35">
        <f t="shared" si="119"/>
        <v>1414.4</v>
      </c>
      <c r="I294" s="35">
        <f t="shared" si="120"/>
        <v>2527.9</v>
      </c>
      <c r="J294" s="441"/>
      <c r="K294" s="371">
        <v>34</v>
      </c>
      <c r="L294" s="329">
        <v>32.75</v>
      </c>
      <c r="M294" s="329">
        <f t="shared" si="121"/>
        <v>1113.5</v>
      </c>
      <c r="N294" s="329">
        <v>41.6</v>
      </c>
      <c r="O294" s="329">
        <f t="shared" si="122"/>
        <v>1414.4</v>
      </c>
      <c r="P294" s="329">
        <f t="shared" si="123"/>
        <v>2527.9</v>
      </c>
      <c r="Q294" s="473"/>
      <c r="R294" s="327">
        <f t="shared" si="111"/>
        <v>0</v>
      </c>
      <c r="S294" s="329">
        <v>32.75</v>
      </c>
      <c r="T294" s="329">
        <f t="shared" si="124"/>
        <v>0</v>
      </c>
      <c r="U294" s="329">
        <v>41.6</v>
      </c>
      <c r="V294" s="329">
        <f t="shared" si="125"/>
        <v>0</v>
      </c>
      <c r="W294" s="329">
        <f t="shared" si="126"/>
        <v>0</v>
      </c>
      <c r="X294" s="464">
        <f t="shared" si="109"/>
        <v>0</v>
      </c>
      <c r="Y294" s="497">
        <f t="shared" si="110"/>
        <v>0</v>
      </c>
    </row>
    <row r="295" spans="1:25" ht="28.5" x14ac:dyDescent="0.25">
      <c r="A295" s="129" t="s">
        <v>583</v>
      </c>
      <c r="B295" s="117" t="s">
        <v>584</v>
      </c>
      <c r="C295" s="130" t="s">
        <v>296</v>
      </c>
      <c r="D295" s="119">
        <v>2135</v>
      </c>
      <c r="E295" s="35">
        <v>162.44</v>
      </c>
      <c r="F295" s="35">
        <f t="shared" si="118"/>
        <v>346809.4</v>
      </c>
      <c r="G295" s="35">
        <v>94.38</v>
      </c>
      <c r="H295" s="35">
        <f t="shared" si="119"/>
        <v>201501.3</v>
      </c>
      <c r="I295" s="35">
        <f t="shared" si="120"/>
        <v>548310.69999999995</v>
      </c>
      <c r="J295" s="441"/>
      <c r="K295" s="371">
        <v>1509.7</v>
      </c>
      <c r="L295" s="329">
        <v>162.44</v>
      </c>
      <c r="M295" s="329">
        <f t="shared" si="121"/>
        <v>245235.66800000001</v>
      </c>
      <c r="N295" s="329">
        <v>94.38</v>
      </c>
      <c r="O295" s="329">
        <f t="shared" si="122"/>
        <v>142485.486</v>
      </c>
      <c r="P295" s="329">
        <f t="shared" si="123"/>
        <v>387721.15399999998</v>
      </c>
      <c r="Q295" s="473"/>
      <c r="R295" s="327">
        <f t="shared" si="111"/>
        <v>625.29999999999995</v>
      </c>
      <c r="S295" s="329">
        <v>162.44</v>
      </c>
      <c r="T295" s="329">
        <f t="shared" si="124"/>
        <v>101573.73199999999</v>
      </c>
      <c r="U295" s="329">
        <v>94.38</v>
      </c>
      <c r="V295" s="329">
        <f t="shared" si="125"/>
        <v>59015.813999999991</v>
      </c>
      <c r="W295" s="329">
        <f t="shared" si="126"/>
        <v>160589.54599999997</v>
      </c>
      <c r="X295" s="464">
        <f t="shared" si="109"/>
        <v>160589.54599999997</v>
      </c>
      <c r="Y295" s="497">
        <f t="shared" si="110"/>
        <v>0</v>
      </c>
    </row>
    <row r="296" spans="1:25" x14ac:dyDescent="0.25">
      <c r="A296" s="128" t="s">
        <v>585</v>
      </c>
      <c r="B296" s="117" t="s">
        <v>547</v>
      </c>
      <c r="C296" s="130" t="s">
        <v>170</v>
      </c>
      <c r="D296" s="119">
        <v>2</v>
      </c>
      <c r="E296" s="35">
        <v>1257.5999999999999</v>
      </c>
      <c r="F296" s="35">
        <f t="shared" si="118"/>
        <v>2515.1999999999998</v>
      </c>
      <c r="G296" s="35">
        <v>8244.6</v>
      </c>
      <c r="H296" s="35">
        <f t="shared" si="119"/>
        <v>16489.2</v>
      </c>
      <c r="I296" s="35">
        <f t="shared" si="120"/>
        <v>19004.400000000001</v>
      </c>
      <c r="J296" s="441"/>
      <c r="K296" s="371">
        <v>2</v>
      </c>
      <c r="L296" s="329">
        <v>1257.5999999999999</v>
      </c>
      <c r="M296" s="329">
        <f t="shared" si="121"/>
        <v>2515.1999999999998</v>
      </c>
      <c r="N296" s="329">
        <v>8244.6</v>
      </c>
      <c r="O296" s="329">
        <f t="shared" si="122"/>
        <v>16489.2</v>
      </c>
      <c r="P296" s="329">
        <f t="shared" si="123"/>
        <v>19004.400000000001</v>
      </c>
      <c r="Q296" s="473"/>
      <c r="R296" s="327">
        <f t="shared" si="111"/>
        <v>0</v>
      </c>
      <c r="S296" s="329">
        <v>1257.5999999999999</v>
      </c>
      <c r="T296" s="329">
        <f t="shared" si="124"/>
        <v>0</v>
      </c>
      <c r="U296" s="329">
        <v>8244.6</v>
      </c>
      <c r="V296" s="329">
        <f t="shared" si="125"/>
        <v>0</v>
      </c>
      <c r="W296" s="329">
        <f t="shared" si="126"/>
        <v>0</v>
      </c>
      <c r="X296" s="464">
        <f t="shared" si="109"/>
        <v>0</v>
      </c>
      <c r="Y296" s="497">
        <f t="shared" si="110"/>
        <v>0</v>
      </c>
    </row>
    <row r="297" spans="1:25" ht="28.5" x14ac:dyDescent="0.25">
      <c r="A297" s="128" t="s">
        <v>586</v>
      </c>
      <c r="B297" s="117" t="s">
        <v>587</v>
      </c>
      <c r="C297" s="130" t="s">
        <v>170</v>
      </c>
      <c r="D297" s="119">
        <v>100</v>
      </c>
      <c r="E297" s="35">
        <v>0</v>
      </c>
      <c r="F297" s="35">
        <f t="shared" si="118"/>
        <v>0</v>
      </c>
      <c r="G297" s="35">
        <v>7.59</v>
      </c>
      <c r="H297" s="35">
        <f t="shared" si="119"/>
        <v>759</v>
      </c>
      <c r="I297" s="35">
        <f t="shared" si="120"/>
        <v>759</v>
      </c>
      <c r="J297" s="441"/>
      <c r="K297" s="371">
        <v>100</v>
      </c>
      <c r="L297" s="329">
        <v>0</v>
      </c>
      <c r="M297" s="329">
        <f t="shared" si="121"/>
        <v>0</v>
      </c>
      <c r="N297" s="329">
        <v>7.59</v>
      </c>
      <c r="O297" s="329">
        <f t="shared" si="122"/>
        <v>759</v>
      </c>
      <c r="P297" s="329">
        <f t="shared" si="123"/>
        <v>759</v>
      </c>
      <c r="Q297" s="473"/>
      <c r="R297" s="327">
        <f t="shared" si="111"/>
        <v>0</v>
      </c>
      <c r="S297" s="329">
        <v>0</v>
      </c>
      <c r="T297" s="329">
        <f t="shared" si="124"/>
        <v>0</v>
      </c>
      <c r="U297" s="329">
        <v>7.59</v>
      </c>
      <c r="V297" s="329">
        <f t="shared" si="125"/>
        <v>0</v>
      </c>
      <c r="W297" s="329">
        <f t="shared" si="126"/>
        <v>0</v>
      </c>
      <c r="X297" s="464">
        <f t="shared" si="109"/>
        <v>0</v>
      </c>
      <c r="Y297" s="497">
        <f t="shared" si="110"/>
        <v>0</v>
      </c>
    </row>
    <row r="298" spans="1:25" ht="28.5" x14ac:dyDescent="0.25">
      <c r="A298" s="128" t="s">
        <v>588</v>
      </c>
      <c r="B298" s="117" t="s">
        <v>589</v>
      </c>
      <c r="C298" s="130" t="s">
        <v>170</v>
      </c>
      <c r="D298" s="119">
        <v>5</v>
      </c>
      <c r="E298" s="35">
        <v>0</v>
      </c>
      <c r="F298" s="35">
        <f t="shared" si="118"/>
        <v>0</v>
      </c>
      <c r="G298" s="35">
        <v>1648.43</v>
      </c>
      <c r="H298" s="35">
        <f t="shared" si="119"/>
        <v>8242.15</v>
      </c>
      <c r="I298" s="35">
        <f t="shared" si="120"/>
        <v>8242.15</v>
      </c>
      <c r="J298" s="441"/>
      <c r="K298" s="371">
        <v>2</v>
      </c>
      <c r="L298" s="329">
        <v>0</v>
      </c>
      <c r="M298" s="329">
        <f t="shared" si="121"/>
        <v>0</v>
      </c>
      <c r="N298" s="329">
        <v>1648.43</v>
      </c>
      <c r="O298" s="329">
        <f t="shared" si="122"/>
        <v>3296.86</v>
      </c>
      <c r="P298" s="329">
        <f t="shared" si="123"/>
        <v>3296.86</v>
      </c>
      <c r="Q298" s="473"/>
      <c r="R298" s="327">
        <f t="shared" si="111"/>
        <v>3</v>
      </c>
      <c r="S298" s="329">
        <v>0</v>
      </c>
      <c r="T298" s="329">
        <f t="shared" si="124"/>
        <v>0</v>
      </c>
      <c r="U298" s="329">
        <v>1648.43</v>
      </c>
      <c r="V298" s="329">
        <f t="shared" si="125"/>
        <v>4945.29</v>
      </c>
      <c r="W298" s="329">
        <f t="shared" si="126"/>
        <v>4945.29</v>
      </c>
      <c r="X298" s="464">
        <f t="shared" si="109"/>
        <v>4945.2899999999991</v>
      </c>
      <c r="Y298" s="497">
        <f t="shared" si="110"/>
        <v>0</v>
      </c>
    </row>
    <row r="299" spans="1:25" x14ac:dyDescent="0.25">
      <c r="A299" s="128" t="s">
        <v>590</v>
      </c>
      <c r="B299" s="117" t="s">
        <v>346</v>
      </c>
      <c r="C299" s="130" t="s">
        <v>296</v>
      </c>
      <c r="D299" s="119">
        <v>250</v>
      </c>
      <c r="E299" s="35">
        <v>45.85</v>
      </c>
      <c r="F299" s="35">
        <f t="shared" si="118"/>
        <v>11462.5</v>
      </c>
      <c r="G299" s="35">
        <v>125.84</v>
      </c>
      <c r="H299" s="35">
        <f t="shared" si="119"/>
        <v>31460</v>
      </c>
      <c r="I299" s="35">
        <f t="shared" si="120"/>
        <v>42922.5</v>
      </c>
      <c r="J299" s="441"/>
      <c r="K299" s="371"/>
      <c r="L299" s="329">
        <v>45.85</v>
      </c>
      <c r="M299" s="329">
        <f t="shared" si="121"/>
        <v>0</v>
      </c>
      <c r="N299" s="329">
        <v>125.84</v>
      </c>
      <c r="O299" s="329">
        <f t="shared" si="122"/>
        <v>0</v>
      </c>
      <c r="P299" s="329">
        <f t="shared" si="123"/>
        <v>0</v>
      </c>
      <c r="Q299" s="473"/>
      <c r="R299" s="327">
        <f t="shared" si="111"/>
        <v>250</v>
      </c>
      <c r="S299" s="329">
        <v>45.85</v>
      </c>
      <c r="T299" s="329">
        <f t="shared" si="124"/>
        <v>11462.5</v>
      </c>
      <c r="U299" s="329">
        <v>125.84</v>
      </c>
      <c r="V299" s="329">
        <f t="shared" si="125"/>
        <v>31460</v>
      </c>
      <c r="W299" s="329">
        <f t="shared" si="126"/>
        <v>42922.5</v>
      </c>
      <c r="X299" s="464">
        <f t="shared" si="109"/>
        <v>42922.5</v>
      </c>
      <c r="Y299" s="497">
        <f t="shared" si="110"/>
        <v>0</v>
      </c>
    </row>
    <row r="300" spans="1:25" x14ac:dyDescent="0.25">
      <c r="A300" s="128" t="s">
        <v>591</v>
      </c>
      <c r="B300" s="117" t="s">
        <v>543</v>
      </c>
      <c r="C300" s="130" t="s">
        <v>170</v>
      </c>
      <c r="D300" s="119">
        <v>100</v>
      </c>
      <c r="E300" s="35">
        <v>13.1</v>
      </c>
      <c r="F300" s="35">
        <f t="shared" si="118"/>
        <v>1310</v>
      </c>
      <c r="G300" s="35">
        <v>31.72</v>
      </c>
      <c r="H300" s="35">
        <f t="shared" si="119"/>
        <v>3172</v>
      </c>
      <c r="I300" s="35">
        <f t="shared" si="120"/>
        <v>4482</v>
      </c>
      <c r="J300" s="441"/>
      <c r="K300" s="371"/>
      <c r="L300" s="329">
        <v>13.1</v>
      </c>
      <c r="M300" s="329">
        <f t="shared" si="121"/>
        <v>0</v>
      </c>
      <c r="N300" s="329">
        <v>31.72</v>
      </c>
      <c r="O300" s="329">
        <f t="shared" si="122"/>
        <v>0</v>
      </c>
      <c r="P300" s="329">
        <f t="shared" si="123"/>
        <v>0</v>
      </c>
      <c r="Q300" s="473"/>
      <c r="R300" s="327">
        <f t="shared" si="111"/>
        <v>100</v>
      </c>
      <c r="S300" s="329">
        <v>13.1</v>
      </c>
      <c r="T300" s="329">
        <f t="shared" si="124"/>
        <v>1310</v>
      </c>
      <c r="U300" s="329">
        <v>31.72</v>
      </c>
      <c r="V300" s="329">
        <f t="shared" si="125"/>
        <v>3172</v>
      </c>
      <c r="W300" s="329">
        <f t="shared" si="126"/>
        <v>4482</v>
      </c>
      <c r="X300" s="464">
        <f t="shared" si="109"/>
        <v>4482</v>
      </c>
      <c r="Y300" s="497">
        <f t="shared" si="110"/>
        <v>0</v>
      </c>
    </row>
    <row r="301" spans="1:25" ht="28.5" x14ac:dyDescent="0.25">
      <c r="A301" s="128" t="s">
        <v>592</v>
      </c>
      <c r="B301" s="122" t="s">
        <v>496</v>
      </c>
      <c r="C301" s="130" t="s">
        <v>170</v>
      </c>
      <c r="D301" s="119">
        <v>40</v>
      </c>
      <c r="E301" s="35">
        <v>65.5</v>
      </c>
      <c r="F301" s="35">
        <f t="shared" si="118"/>
        <v>2620</v>
      </c>
      <c r="G301" s="35">
        <v>370.5</v>
      </c>
      <c r="H301" s="35">
        <f t="shared" si="119"/>
        <v>14820</v>
      </c>
      <c r="I301" s="35">
        <f t="shared" si="120"/>
        <v>17440</v>
      </c>
      <c r="J301" s="441"/>
      <c r="K301" s="371">
        <v>34</v>
      </c>
      <c r="L301" s="329">
        <v>65.5</v>
      </c>
      <c r="M301" s="329">
        <f t="shared" si="121"/>
        <v>2227</v>
      </c>
      <c r="N301" s="329">
        <v>370.5</v>
      </c>
      <c r="O301" s="329">
        <f t="shared" si="122"/>
        <v>12597</v>
      </c>
      <c r="P301" s="329">
        <f t="shared" si="123"/>
        <v>14824</v>
      </c>
      <c r="Q301" s="473"/>
      <c r="R301" s="327">
        <f t="shared" si="111"/>
        <v>6</v>
      </c>
      <c r="S301" s="329">
        <v>65.5</v>
      </c>
      <c r="T301" s="329">
        <f t="shared" si="124"/>
        <v>393</v>
      </c>
      <c r="U301" s="329">
        <v>370.5</v>
      </c>
      <c r="V301" s="329">
        <f t="shared" si="125"/>
        <v>2223</v>
      </c>
      <c r="W301" s="329">
        <f t="shared" si="126"/>
        <v>2616</v>
      </c>
      <c r="X301" s="464">
        <f t="shared" si="109"/>
        <v>2616</v>
      </c>
      <c r="Y301" s="497">
        <f t="shared" si="110"/>
        <v>0</v>
      </c>
    </row>
    <row r="302" spans="1:25" x14ac:dyDescent="0.25">
      <c r="A302" s="128" t="s">
        <v>593</v>
      </c>
      <c r="B302" s="117" t="s">
        <v>354</v>
      </c>
      <c r="C302" s="130" t="s">
        <v>196</v>
      </c>
      <c r="D302" s="119">
        <v>1</v>
      </c>
      <c r="E302" s="35">
        <v>0</v>
      </c>
      <c r="F302" s="35">
        <f t="shared" si="118"/>
        <v>0</v>
      </c>
      <c r="G302" s="35">
        <v>19600</v>
      </c>
      <c r="H302" s="35">
        <f t="shared" si="119"/>
        <v>19600</v>
      </c>
      <c r="I302" s="35">
        <f t="shared" si="120"/>
        <v>19600</v>
      </c>
      <c r="J302" s="441"/>
      <c r="K302" s="371"/>
      <c r="L302" s="329">
        <v>0</v>
      </c>
      <c r="M302" s="329">
        <f t="shared" si="121"/>
        <v>0</v>
      </c>
      <c r="N302" s="329">
        <v>19600</v>
      </c>
      <c r="O302" s="329">
        <f t="shared" si="122"/>
        <v>0</v>
      </c>
      <c r="P302" s="329">
        <f t="shared" si="123"/>
        <v>0</v>
      </c>
      <c r="Q302" s="473"/>
      <c r="R302" s="327">
        <f t="shared" si="111"/>
        <v>1</v>
      </c>
      <c r="S302" s="329">
        <v>0</v>
      </c>
      <c r="T302" s="329">
        <f t="shared" si="124"/>
        <v>0</v>
      </c>
      <c r="U302" s="329">
        <v>19600</v>
      </c>
      <c r="V302" s="329">
        <f t="shared" si="125"/>
        <v>19600</v>
      </c>
      <c r="W302" s="329">
        <f t="shared" si="126"/>
        <v>19600</v>
      </c>
      <c r="X302" s="464">
        <f t="shared" si="109"/>
        <v>19600</v>
      </c>
      <c r="Y302" s="497">
        <f t="shared" si="110"/>
        <v>0</v>
      </c>
    </row>
    <row r="303" spans="1:25" x14ac:dyDescent="0.25">
      <c r="A303" s="128" t="s">
        <v>594</v>
      </c>
      <c r="B303" s="117" t="s">
        <v>381</v>
      </c>
      <c r="C303" s="130" t="s">
        <v>196</v>
      </c>
      <c r="D303" s="119">
        <v>1</v>
      </c>
      <c r="E303" s="35">
        <v>53040</v>
      </c>
      <c r="F303" s="35">
        <f t="shared" si="118"/>
        <v>53040</v>
      </c>
      <c r="G303" s="35">
        <v>0</v>
      </c>
      <c r="H303" s="35">
        <f t="shared" si="119"/>
        <v>0</v>
      </c>
      <c r="I303" s="35">
        <f t="shared" si="120"/>
        <v>53040</v>
      </c>
      <c r="J303" s="441"/>
      <c r="K303" s="371"/>
      <c r="L303" s="329">
        <v>53040</v>
      </c>
      <c r="M303" s="329">
        <f t="shared" si="121"/>
        <v>0</v>
      </c>
      <c r="N303" s="329">
        <v>0</v>
      </c>
      <c r="O303" s="329">
        <f t="shared" si="122"/>
        <v>0</v>
      </c>
      <c r="P303" s="329">
        <f t="shared" si="123"/>
        <v>0</v>
      </c>
      <c r="Q303" s="473"/>
      <c r="R303" s="327">
        <f t="shared" si="111"/>
        <v>1</v>
      </c>
      <c r="S303" s="329">
        <v>53040</v>
      </c>
      <c r="T303" s="329">
        <f t="shared" si="124"/>
        <v>53040</v>
      </c>
      <c r="U303" s="329">
        <v>0</v>
      </c>
      <c r="V303" s="329">
        <f t="shared" si="125"/>
        <v>0</v>
      </c>
      <c r="W303" s="329">
        <f t="shared" si="126"/>
        <v>53040</v>
      </c>
      <c r="X303" s="464">
        <f t="shared" si="109"/>
        <v>53040</v>
      </c>
      <c r="Y303" s="497">
        <f t="shared" si="110"/>
        <v>0</v>
      </c>
    </row>
    <row r="304" spans="1:25" x14ac:dyDescent="0.25">
      <c r="A304" s="108" t="s">
        <v>595</v>
      </c>
      <c r="B304" s="109" t="s">
        <v>596</v>
      </c>
      <c r="C304" s="110"/>
      <c r="D304" s="111"/>
      <c r="E304" s="112"/>
      <c r="F304" s="28">
        <f>F305+F306</f>
        <v>362238.42280000006</v>
      </c>
      <c r="G304" s="112"/>
      <c r="H304" s="28">
        <f>H305+H306</f>
        <v>404199.25199999998</v>
      </c>
      <c r="I304" s="28">
        <f>I305+I306</f>
        <v>766437.67480000004</v>
      </c>
      <c r="J304" s="450"/>
      <c r="K304" s="366"/>
      <c r="L304" s="367"/>
      <c r="M304" s="368">
        <f>M305+M306</f>
        <v>0</v>
      </c>
      <c r="N304" s="367"/>
      <c r="O304" s="368">
        <f>O305+O306</f>
        <v>0</v>
      </c>
      <c r="P304" s="368">
        <f>P305+P306</f>
        <v>0</v>
      </c>
      <c r="Q304" s="482"/>
      <c r="R304" s="327">
        <f t="shared" si="111"/>
        <v>0</v>
      </c>
      <c r="S304" s="367"/>
      <c r="T304" s="368">
        <f>T305+T306</f>
        <v>362238.42280000006</v>
      </c>
      <c r="U304" s="367"/>
      <c r="V304" s="368">
        <f>V305+V306</f>
        <v>404199.25199999998</v>
      </c>
      <c r="W304" s="368">
        <f>W305+W306</f>
        <v>766437.67480000004</v>
      </c>
      <c r="X304" s="464">
        <f t="shared" si="109"/>
        <v>766437.67480000004</v>
      </c>
      <c r="Y304" s="497">
        <f t="shared" si="110"/>
        <v>0</v>
      </c>
    </row>
    <row r="305" spans="1:25" x14ac:dyDescent="0.25">
      <c r="A305" s="128" t="s">
        <v>597</v>
      </c>
      <c r="B305" s="131" t="s">
        <v>390</v>
      </c>
      <c r="C305" s="132" t="s">
        <v>386</v>
      </c>
      <c r="D305" s="133">
        <v>1</v>
      </c>
      <c r="E305" s="35">
        <v>117977.29</v>
      </c>
      <c r="F305" s="35">
        <f>D305*E305</f>
        <v>117977.29</v>
      </c>
      <c r="G305" s="35">
        <v>197096.98</v>
      </c>
      <c r="H305" s="35">
        <f>D305*G305</f>
        <v>197096.98</v>
      </c>
      <c r="I305" s="35">
        <f>E305*D305+G305*D305</f>
        <v>315074.27</v>
      </c>
      <c r="J305" s="441"/>
      <c r="K305" s="373"/>
      <c r="L305" s="329">
        <v>117977.29</v>
      </c>
      <c r="M305" s="329">
        <f>K305*L305</f>
        <v>0</v>
      </c>
      <c r="N305" s="329">
        <v>197096.98</v>
      </c>
      <c r="O305" s="329">
        <f>K305*N305</f>
        <v>0</v>
      </c>
      <c r="P305" s="329">
        <f>L305*K305+N305*K305</f>
        <v>0</v>
      </c>
      <c r="Q305" s="473"/>
      <c r="R305" s="327">
        <f t="shared" si="111"/>
        <v>1</v>
      </c>
      <c r="S305" s="329">
        <v>117977.29</v>
      </c>
      <c r="T305" s="329">
        <f>R305*S305</f>
        <v>117977.29</v>
      </c>
      <c r="U305" s="329">
        <v>197096.98</v>
      </c>
      <c r="V305" s="329">
        <f>R305*U305</f>
        <v>197096.98</v>
      </c>
      <c r="W305" s="329">
        <f>S305*R305+U305*R305</f>
        <v>315074.27</v>
      </c>
      <c r="X305" s="464">
        <f t="shared" si="109"/>
        <v>315074.27</v>
      </c>
      <c r="Y305" s="497">
        <f t="shared" si="110"/>
        <v>0</v>
      </c>
    </row>
    <row r="306" spans="1:25" x14ac:dyDescent="0.25">
      <c r="A306" s="128" t="s">
        <v>598</v>
      </c>
      <c r="B306" s="131" t="s">
        <v>408</v>
      </c>
      <c r="C306" s="132" t="s">
        <v>449</v>
      </c>
      <c r="D306" s="133">
        <v>236</v>
      </c>
      <c r="E306" s="35">
        <v>1035.0048000000002</v>
      </c>
      <c r="F306" s="35">
        <f>D306*E306</f>
        <v>244261.13280000005</v>
      </c>
      <c r="G306" s="35">
        <v>877.55200000000002</v>
      </c>
      <c r="H306" s="35">
        <f>D306*G306</f>
        <v>207102.272</v>
      </c>
      <c r="I306" s="35">
        <f>E306*D306+G306*D306</f>
        <v>451363.40480000002</v>
      </c>
      <c r="J306" s="441"/>
      <c r="K306" s="373"/>
      <c r="L306" s="329">
        <v>1035.0048000000002</v>
      </c>
      <c r="M306" s="329">
        <f>K306*L306</f>
        <v>0</v>
      </c>
      <c r="N306" s="329">
        <v>877.55200000000002</v>
      </c>
      <c r="O306" s="329">
        <f>K306*N306</f>
        <v>0</v>
      </c>
      <c r="P306" s="329">
        <f>L306*K306+N306*K306</f>
        <v>0</v>
      </c>
      <c r="Q306" s="473"/>
      <c r="R306" s="327">
        <f t="shared" si="111"/>
        <v>236</v>
      </c>
      <c r="S306" s="329">
        <v>1035.0048000000002</v>
      </c>
      <c r="T306" s="329">
        <f>R306*S306</f>
        <v>244261.13280000005</v>
      </c>
      <c r="U306" s="329">
        <v>877.55200000000002</v>
      </c>
      <c r="V306" s="329">
        <f>R306*U306</f>
        <v>207102.272</v>
      </c>
      <c r="W306" s="329">
        <f>S306*R306+U306*R306</f>
        <v>451363.40480000002</v>
      </c>
      <c r="X306" s="464">
        <f t="shared" si="109"/>
        <v>451363.40480000002</v>
      </c>
      <c r="Y306" s="497">
        <f t="shared" si="110"/>
        <v>0</v>
      </c>
    </row>
    <row r="307" spans="1:25" x14ac:dyDescent="0.25">
      <c r="A307" s="108" t="s">
        <v>599</v>
      </c>
      <c r="B307" s="109" t="s">
        <v>600</v>
      </c>
      <c r="C307" s="110"/>
      <c r="D307" s="111"/>
      <c r="E307" s="112"/>
      <c r="F307" s="28">
        <f>SUM(F308:F322)</f>
        <v>1241515.6000000001</v>
      </c>
      <c r="G307" s="112"/>
      <c r="H307" s="28">
        <f>SUM(H308:H322)</f>
        <v>7880289.6400000006</v>
      </c>
      <c r="I307" s="28">
        <f>SUM(I308:I322)</f>
        <v>9121805.2400000002</v>
      </c>
      <c r="J307" s="450"/>
      <c r="K307" s="366"/>
      <c r="L307" s="367"/>
      <c r="M307" s="368">
        <f>SUM(M308:M322)</f>
        <v>875551.6</v>
      </c>
      <c r="N307" s="367"/>
      <c r="O307" s="368">
        <f>SUM(O308:O322)</f>
        <v>7371497.5999999996</v>
      </c>
      <c r="P307" s="368">
        <f>SUM(P308:P322)</f>
        <v>8247049.1999999993</v>
      </c>
      <c r="Q307" s="482"/>
      <c r="R307" s="327">
        <f t="shared" si="111"/>
        <v>0</v>
      </c>
      <c r="S307" s="367"/>
      <c r="T307" s="368">
        <f>SUM(T308:T322)</f>
        <v>365964</v>
      </c>
      <c r="U307" s="367"/>
      <c r="V307" s="368">
        <f>SUM(V308:V322)</f>
        <v>508792.0400000001</v>
      </c>
      <c r="W307" s="368">
        <f>SUM(W308:W322)</f>
        <v>874756.03999999992</v>
      </c>
      <c r="X307" s="464">
        <f t="shared" si="109"/>
        <v>874756.04000000097</v>
      </c>
      <c r="Y307" s="497">
        <f t="shared" si="110"/>
        <v>-1.0477378964424133E-9</v>
      </c>
    </row>
    <row r="308" spans="1:25" x14ac:dyDescent="0.25">
      <c r="A308" s="128" t="s">
        <v>601</v>
      </c>
      <c r="B308" s="117" t="s">
        <v>602</v>
      </c>
      <c r="C308" s="118" t="s">
        <v>170</v>
      </c>
      <c r="D308" s="119">
        <v>217</v>
      </c>
      <c r="E308" s="35">
        <v>1414.8</v>
      </c>
      <c r="F308" s="35">
        <f t="shared" ref="F308:F322" si="127">D308*E308</f>
        <v>307011.59999999998</v>
      </c>
      <c r="G308" s="35">
        <v>0</v>
      </c>
      <c r="H308" s="35">
        <f t="shared" ref="H308:H322" si="128">D308*G308</f>
        <v>0</v>
      </c>
      <c r="I308" s="35">
        <f t="shared" ref="I308:I322" si="129">E308*D308+G308*D308</f>
        <v>307011.59999999998</v>
      </c>
      <c r="J308" s="441"/>
      <c r="K308" s="371">
        <v>217</v>
      </c>
      <c r="L308" s="329">
        <v>1414.8</v>
      </c>
      <c r="M308" s="329">
        <f t="shared" ref="M308:M322" si="130">K308*L308</f>
        <v>307011.59999999998</v>
      </c>
      <c r="N308" s="329">
        <v>0</v>
      </c>
      <c r="O308" s="329">
        <f t="shared" ref="O308:O322" si="131">K308*N308</f>
        <v>0</v>
      </c>
      <c r="P308" s="329">
        <f t="shared" ref="P308:P322" si="132">L308*K308+N308*K308</f>
        <v>307011.59999999998</v>
      </c>
      <c r="Q308" s="473"/>
      <c r="R308" s="327">
        <f t="shared" si="111"/>
        <v>0</v>
      </c>
      <c r="S308" s="329">
        <v>1414.8</v>
      </c>
      <c r="T308" s="329">
        <f t="shared" ref="T308:T322" si="133">R308*S308</f>
        <v>0</v>
      </c>
      <c r="U308" s="329">
        <v>0</v>
      </c>
      <c r="V308" s="329">
        <f t="shared" ref="V308:V322" si="134">R308*U308</f>
        <v>0</v>
      </c>
      <c r="W308" s="329">
        <f t="shared" ref="W308:W322" si="135">S308*R308+U308*R308</f>
        <v>0</v>
      </c>
      <c r="X308" s="464">
        <f t="shared" si="109"/>
        <v>0</v>
      </c>
      <c r="Y308" s="497">
        <f t="shared" si="110"/>
        <v>0</v>
      </c>
    </row>
    <row r="309" spans="1:25" x14ac:dyDescent="0.25">
      <c r="A309" s="128" t="s">
        <v>603</v>
      </c>
      <c r="B309" s="117" t="s">
        <v>604</v>
      </c>
      <c r="C309" s="118" t="s">
        <v>170</v>
      </c>
      <c r="D309" s="119">
        <v>1</v>
      </c>
      <c r="E309" s="35">
        <v>6550</v>
      </c>
      <c r="F309" s="35">
        <f t="shared" si="127"/>
        <v>6550</v>
      </c>
      <c r="G309" s="35">
        <v>194976.78</v>
      </c>
      <c r="H309" s="35">
        <f t="shared" si="128"/>
        <v>194976.78</v>
      </c>
      <c r="I309" s="35">
        <f t="shared" si="129"/>
        <v>201526.78</v>
      </c>
      <c r="J309" s="441"/>
      <c r="K309" s="371"/>
      <c r="L309" s="329">
        <v>6550</v>
      </c>
      <c r="M309" s="329">
        <f t="shared" si="130"/>
        <v>0</v>
      </c>
      <c r="N309" s="329">
        <v>194976.78</v>
      </c>
      <c r="O309" s="329">
        <f t="shared" si="131"/>
        <v>0</v>
      </c>
      <c r="P309" s="329">
        <f t="shared" si="132"/>
        <v>0</v>
      </c>
      <c r="Q309" s="473"/>
      <c r="R309" s="327">
        <f t="shared" si="111"/>
        <v>1</v>
      </c>
      <c r="S309" s="329">
        <v>6550</v>
      </c>
      <c r="T309" s="329">
        <f t="shared" si="133"/>
        <v>6550</v>
      </c>
      <c r="U309" s="329">
        <v>194976.78</v>
      </c>
      <c r="V309" s="329">
        <f t="shared" si="134"/>
        <v>194976.78</v>
      </c>
      <c r="W309" s="329">
        <f t="shared" si="135"/>
        <v>201526.78</v>
      </c>
      <c r="X309" s="464">
        <f t="shared" si="109"/>
        <v>201526.78</v>
      </c>
      <c r="Y309" s="497">
        <f t="shared" si="110"/>
        <v>0</v>
      </c>
    </row>
    <row r="310" spans="1:25" x14ac:dyDescent="0.25">
      <c r="A310" s="128" t="s">
        <v>605</v>
      </c>
      <c r="B310" s="117" t="s">
        <v>606</v>
      </c>
      <c r="C310" s="118" t="s">
        <v>243</v>
      </c>
      <c r="D310" s="119">
        <v>340</v>
      </c>
      <c r="E310" s="40">
        <v>162.44</v>
      </c>
      <c r="F310" s="35">
        <f t="shared" si="127"/>
        <v>55229.599999999999</v>
      </c>
      <c r="G310" s="40">
        <v>239.20000000000002</v>
      </c>
      <c r="H310" s="35">
        <f t="shared" si="128"/>
        <v>81328</v>
      </c>
      <c r="I310" s="35">
        <f t="shared" si="129"/>
        <v>136557.6</v>
      </c>
      <c r="J310" s="441"/>
      <c r="K310" s="371"/>
      <c r="L310" s="328">
        <v>162.44</v>
      </c>
      <c r="M310" s="329">
        <f t="shared" si="130"/>
        <v>0</v>
      </c>
      <c r="N310" s="328">
        <v>239.20000000000002</v>
      </c>
      <c r="O310" s="329">
        <f t="shared" si="131"/>
        <v>0</v>
      </c>
      <c r="P310" s="329">
        <f t="shared" si="132"/>
        <v>0</v>
      </c>
      <c r="Q310" s="473"/>
      <c r="R310" s="327">
        <f t="shared" si="111"/>
        <v>340</v>
      </c>
      <c r="S310" s="328">
        <v>162.44</v>
      </c>
      <c r="T310" s="329">
        <f t="shared" si="133"/>
        <v>55229.599999999999</v>
      </c>
      <c r="U310" s="328">
        <v>239.20000000000002</v>
      </c>
      <c r="V310" s="329">
        <f t="shared" si="134"/>
        <v>81328</v>
      </c>
      <c r="W310" s="329">
        <f t="shared" si="135"/>
        <v>136557.6</v>
      </c>
      <c r="X310" s="464">
        <f t="shared" si="109"/>
        <v>136557.6</v>
      </c>
      <c r="Y310" s="497">
        <f t="shared" si="110"/>
        <v>0</v>
      </c>
    </row>
    <row r="311" spans="1:25" x14ac:dyDescent="0.25">
      <c r="A311" s="128" t="s">
        <v>607</v>
      </c>
      <c r="B311" s="122" t="s">
        <v>608</v>
      </c>
      <c r="C311" s="118" t="s">
        <v>170</v>
      </c>
      <c r="D311" s="119">
        <v>205</v>
      </c>
      <c r="E311" s="40">
        <v>2620</v>
      </c>
      <c r="F311" s="35">
        <f t="shared" si="127"/>
        <v>537100</v>
      </c>
      <c r="G311" s="40">
        <v>35000</v>
      </c>
      <c r="H311" s="35">
        <f t="shared" si="128"/>
        <v>7175000</v>
      </c>
      <c r="I311" s="35">
        <f t="shared" si="129"/>
        <v>7712100</v>
      </c>
      <c r="J311" s="441"/>
      <c r="K311" s="371">
        <v>205</v>
      </c>
      <c r="L311" s="328">
        <v>2620</v>
      </c>
      <c r="M311" s="329">
        <f t="shared" si="130"/>
        <v>537100</v>
      </c>
      <c r="N311" s="328">
        <v>35000</v>
      </c>
      <c r="O311" s="329">
        <f t="shared" si="131"/>
        <v>7175000</v>
      </c>
      <c r="P311" s="329">
        <f t="shared" si="132"/>
        <v>7712100</v>
      </c>
      <c r="Q311" s="473"/>
      <c r="R311" s="327">
        <f t="shared" si="111"/>
        <v>0</v>
      </c>
      <c r="S311" s="328">
        <v>2620</v>
      </c>
      <c r="T311" s="329">
        <f t="shared" si="133"/>
        <v>0</v>
      </c>
      <c r="U311" s="328">
        <v>35000</v>
      </c>
      <c r="V311" s="329">
        <f t="shared" si="134"/>
        <v>0</v>
      </c>
      <c r="W311" s="329">
        <f t="shared" si="135"/>
        <v>0</v>
      </c>
      <c r="X311" s="464">
        <f t="shared" si="109"/>
        <v>0</v>
      </c>
      <c r="Y311" s="497">
        <f t="shared" si="110"/>
        <v>0</v>
      </c>
    </row>
    <row r="312" spans="1:25" x14ac:dyDescent="0.25">
      <c r="A312" s="128" t="s">
        <v>609</v>
      </c>
      <c r="B312" s="122" t="s">
        <v>610</v>
      </c>
      <c r="C312" s="118" t="s">
        <v>170</v>
      </c>
      <c r="D312" s="119">
        <v>12</v>
      </c>
      <c r="E312" s="40">
        <v>2620</v>
      </c>
      <c r="F312" s="35">
        <f t="shared" si="127"/>
        <v>31440</v>
      </c>
      <c r="G312" s="40">
        <v>16374.8</v>
      </c>
      <c r="H312" s="35">
        <f t="shared" si="128"/>
        <v>196497.59999999998</v>
      </c>
      <c r="I312" s="35">
        <f t="shared" si="129"/>
        <v>227937.59999999998</v>
      </c>
      <c r="J312" s="441"/>
      <c r="K312" s="371">
        <v>12</v>
      </c>
      <c r="L312" s="328">
        <v>2620</v>
      </c>
      <c r="M312" s="329">
        <f t="shared" si="130"/>
        <v>31440</v>
      </c>
      <c r="N312" s="328">
        <v>16374.8</v>
      </c>
      <c r="O312" s="329">
        <f t="shared" si="131"/>
        <v>196497.59999999998</v>
      </c>
      <c r="P312" s="329">
        <f t="shared" si="132"/>
        <v>227937.59999999998</v>
      </c>
      <c r="Q312" s="473"/>
      <c r="R312" s="327">
        <f t="shared" si="111"/>
        <v>0</v>
      </c>
      <c r="S312" s="328">
        <v>2620</v>
      </c>
      <c r="T312" s="329">
        <f t="shared" si="133"/>
        <v>0</v>
      </c>
      <c r="U312" s="328">
        <v>16374.8</v>
      </c>
      <c r="V312" s="329">
        <f t="shared" si="134"/>
        <v>0</v>
      </c>
      <c r="W312" s="329">
        <f t="shared" si="135"/>
        <v>0</v>
      </c>
      <c r="X312" s="464">
        <f t="shared" si="109"/>
        <v>0</v>
      </c>
      <c r="Y312" s="497">
        <f t="shared" si="110"/>
        <v>0</v>
      </c>
    </row>
    <row r="313" spans="1:25" x14ac:dyDescent="0.25">
      <c r="A313" s="128" t="s">
        <v>611</v>
      </c>
      <c r="B313" s="117" t="s">
        <v>306</v>
      </c>
      <c r="C313" s="118" t="s">
        <v>243</v>
      </c>
      <c r="D313" s="119">
        <v>144</v>
      </c>
      <c r="E313" s="35">
        <v>838.4</v>
      </c>
      <c r="F313" s="35">
        <f t="shared" si="127"/>
        <v>120729.59999999999</v>
      </c>
      <c r="G313" s="35">
        <v>487.5</v>
      </c>
      <c r="H313" s="35">
        <f t="shared" si="128"/>
        <v>70200</v>
      </c>
      <c r="I313" s="35">
        <f t="shared" si="129"/>
        <v>190929.59999999998</v>
      </c>
      <c r="J313" s="441"/>
      <c r="K313" s="371"/>
      <c r="L313" s="329">
        <v>838.4</v>
      </c>
      <c r="M313" s="329">
        <f t="shared" si="130"/>
        <v>0</v>
      </c>
      <c r="N313" s="329">
        <v>487.5</v>
      </c>
      <c r="O313" s="329">
        <f t="shared" si="131"/>
        <v>0</v>
      </c>
      <c r="P313" s="329">
        <f t="shared" si="132"/>
        <v>0</v>
      </c>
      <c r="Q313" s="473"/>
      <c r="R313" s="327">
        <f t="shared" si="111"/>
        <v>144</v>
      </c>
      <c r="S313" s="329">
        <v>838.4</v>
      </c>
      <c r="T313" s="329">
        <f t="shared" si="133"/>
        <v>120729.59999999999</v>
      </c>
      <c r="U313" s="329">
        <v>487.5</v>
      </c>
      <c r="V313" s="329">
        <f t="shared" si="134"/>
        <v>70200</v>
      </c>
      <c r="W313" s="329">
        <f t="shared" si="135"/>
        <v>190929.59999999998</v>
      </c>
      <c r="X313" s="464">
        <f t="shared" si="109"/>
        <v>190929.59999999998</v>
      </c>
      <c r="Y313" s="497">
        <f t="shared" si="110"/>
        <v>0</v>
      </c>
    </row>
    <row r="314" spans="1:25" x14ac:dyDescent="0.25">
      <c r="A314" s="128" t="s">
        <v>612</v>
      </c>
      <c r="B314" s="117" t="s">
        <v>613</v>
      </c>
      <c r="C314" s="118" t="s">
        <v>243</v>
      </c>
      <c r="D314" s="119">
        <v>144</v>
      </c>
      <c r="E314" s="35">
        <v>157.19999999999999</v>
      </c>
      <c r="F314" s="35">
        <f t="shared" si="127"/>
        <v>22636.799999999999</v>
      </c>
      <c r="G314" s="35">
        <v>206.6</v>
      </c>
      <c r="H314" s="35">
        <f t="shared" si="128"/>
        <v>29750.399999999998</v>
      </c>
      <c r="I314" s="35">
        <f t="shared" si="129"/>
        <v>52387.199999999997</v>
      </c>
      <c r="J314" s="441"/>
      <c r="K314" s="371"/>
      <c r="L314" s="329">
        <v>157.19999999999999</v>
      </c>
      <c r="M314" s="329">
        <f t="shared" si="130"/>
        <v>0</v>
      </c>
      <c r="N314" s="329">
        <v>206.6</v>
      </c>
      <c r="O314" s="329">
        <f t="shared" si="131"/>
        <v>0</v>
      </c>
      <c r="P314" s="329">
        <f t="shared" si="132"/>
        <v>0</v>
      </c>
      <c r="Q314" s="473"/>
      <c r="R314" s="327">
        <f t="shared" si="111"/>
        <v>144</v>
      </c>
      <c r="S314" s="329">
        <v>157.19999999999999</v>
      </c>
      <c r="T314" s="329">
        <f t="shared" si="133"/>
        <v>22636.799999999999</v>
      </c>
      <c r="U314" s="329">
        <v>206.6</v>
      </c>
      <c r="V314" s="329">
        <f t="shared" si="134"/>
        <v>29750.399999999998</v>
      </c>
      <c r="W314" s="329">
        <f t="shared" si="135"/>
        <v>52387.199999999997</v>
      </c>
      <c r="X314" s="464">
        <f t="shared" si="109"/>
        <v>52387.199999999997</v>
      </c>
      <c r="Y314" s="497">
        <f t="shared" si="110"/>
        <v>0</v>
      </c>
    </row>
    <row r="315" spans="1:25" x14ac:dyDescent="0.25">
      <c r="A315" s="128" t="s">
        <v>614</v>
      </c>
      <c r="B315" s="117" t="s">
        <v>557</v>
      </c>
      <c r="C315" s="118" t="s">
        <v>170</v>
      </c>
      <c r="D315" s="119">
        <v>16</v>
      </c>
      <c r="E315" s="35">
        <v>393</v>
      </c>
      <c r="F315" s="35">
        <f t="shared" si="127"/>
        <v>6288</v>
      </c>
      <c r="G315" s="35">
        <v>221.68</v>
      </c>
      <c r="H315" s="35">
        <f t="shared" si="128"/>
        <v>3546.88</v>
      </c>
      <c r="I315" s="35">
        <f t="shared" si="129"/>
        <v>9834.880000000001</v>
      </c>
      <c r="J315" s="441"/>
      <c r="K315" s="371"/>
      <c r="L315" s="329">
        <v>393</v>
      </c>
      <c r="M315" s="329">
        <f t="shared" si="130"/>
        <v>0</v>
      </c>
      <c r="N315" s="329">
        <v>221.68</v>
      </c>
      <c r="O315" s="329">
        <f t="shared" si="131"/>
        <v>0</v>
      </c>
      <c r="P315" s="329">
        <f t="shared" si="132"/>
        <v>0</v>
      </c>
      <c r="Q315" s="473"/>
      <c r="R315" s="327">
        <f t="shared" si="111"/>
        <v>16</v>
      </c>
      <c r="S315" s="329">
        <v>393</v>
      </c>
      <c r="T315" s="329">
        <f t="shared" si="133"/>
        <v>6288</v>
      </c>
      <c r="U315" s="329">
        <v>221.68</v>
      </c>
      <c r="V315" s="329">
        <f t="shared" si="134"/>
        <v>3546.88</v>
      </c>
      <c r="W315" s="329">
        <f t="shared" si="135"/>
        <v>9834.880000000001</v>
      </c>
      <c r="X315" s="464">
        <f t="shared" si="109"/>
        <v>9834.880000000001</v>
      </c>
      <c r="Y315" s="497">
        <f t="shared" si="110"/>
        <v>0</v>
      </c>
    </row>
    <row r="316" spans="1:25" x14ac:dyDescent="0.25">
      <c r="A316" s="128" t="s">
        <v>615</v>
      </c>
      <c r="B316" s="117" t="s">
        <v>563</v>
      </c>
      <c r="C316" s="118" t="s">
        <v>170</v>
      </c>
      <c r="D316" s="119">
        <v>130</v>
      </c>
      <c r="E316" s="35">
        <v>0</v>
      </c>
      <c r="F316" s="35">
        <f t="shared" si="127"/>
        <v>0</v>
      </c>
      <c r="G316" s="35">
        <v>8.8000000000000007</v>
      </c>
      <c r="H316" s="35">
        <f t="shared" si="128"/>
        <v>1144</v>
      </c>
      <c r="I316" s="35">
        <f t="shared" si="129"/>
        <v>1144</v>
      </c>
      <c r="J316" s="441"/>
      <c r="K316" s="371"/>
      <c r="L316" s="329">
        <v>0</v>
      </c>
      <c r="M316" s="329">
        <f t="shared" si="130"/>
        <v>0</v>
      </c>
      <c r="N316" s="329">
        <v>8.8000000000000007</v>
      </c>
      <c r="O316" s="329">
        <f t="shared" si="131"/>
        <v>0</v>
      </c>
      <c r="P316" s="329">
        <f t="shared" si="132"/>
        <v>0</v>
      </c>
      <c r="Q316" s="473"/>
      <c r="R316" s="327">
        <f t="shared" si="111"/>
        <v>130</v>
      </c>
      <c r="S316" s="329">
        <v>0</v>
      </c>
      <c r="T316" s="329">
        <f t="shared" si="133"/>
        <v>0</v>
      </c>
      <c r="U316" s="329">
        <v>8.8000000000000007</v>
      </c>
      <c r="V316" s="329">
        <f t="shared" si="134"/>
        <v>1144</v>
      </c>
      <c r="W316" s="329">
        <f t="shared" si="135"/>
        <v>1144</v>
      </c>
      <c r="X316" s="464">
        <f t="shared" si="109"/>
        <v>1144</v>
      </c>
      <c r="Y316" s="497">
        <f t="shared" si="110"/>
        <v>0</v>
      </c>
    </row>
    <row r="317" spans="1:25" x14ac:dyDescent="0.25">
      <c r="A317" s="128" t="s">
        <v>616</v>
      </c>
      <c r="B317" s="117" t="s">
        <v>561</v>
      </c>
      <c r="C317" s="118" t="s">
        <v>170</v>
      </c>
      <c r="D317" s="119">
        <v>130</v>
      </c>
      <c r="E317" s="35">
        <v>0</v>
      </c>
      <c r="F317" s="35">
        <f t="shared" si="127"/>
        <v>0</v>
      </c>
      <c r="G317" s="35">
        <v>3.98</v>
      </c>
      <c r="H317" s="35">
        <f t="shared" si="128"/>
        <v>517.4</v>
      </c>
      <c r="I317" s="35">
        <f t="shared" si="129"/>
        <v>517.4</v>
      </c>
      <c r="J317" s="441"/>
      <c r="K317" s="371"/>
      <c r="L317" s="329">
        <v>0</v>
      </c>
      <c r="M317" s="329">
        <f t="shared" si="130"/>
        <v>0</v>
      </c>
      <c r="N317" s="329">
        <v>3.98</v>
      </c>
      <c r="O317" s="329">
        <f t="shared" si="131"/>
        <v>0</v>
      </c>
      <c r="P317" s="329">
        <f t="shared" si="132"/>
        <v>0</v>
      </c>
      <c r="Q317" s="473"/>
      <c r="R317" s="327">
        <f t="shared" si="111"/>
        <v>130</v>
      </c>
      <c r="S317" s="329">
        <v>0</v>
      </c>
      <c r="T317" s="329">
        <f t="shared" si="133"/>
        <v>0</v>
      </c>
      <c r="U317" s="329">
        <v>3.98</v>
      </c>
      <c r="V317" s="329">
        <f t="shared" si="134"/>
        <v>517.4</v>
      </c>
      <c r="W317" s="329">
        <f t="shared" si="135"/>
        <v>517.4</v>
      </c>
      <c r="X317" s="464">
        <f t="shared" si="109"/>
        <v>517.4</v>
      </c>
      <c r="Y317" s="497">
        <f t="shared" si="110"/>
        <v>0</v>
      </c>
    </row>
    <row r="318" spans="1:25" x14ac:dyDescent="0.25">
      <c r="A318" s="128" t="s">
        <v>617</v>
      </c>
      <c r="B318" s="117" t="s">
        <v>618</v>
      </c>
      <c r="C318" s="118" t="s">
        <v>170</v>
      </c>
      <c r="D318" s="119">
        <v>36</v>
      </c>
      <c r="E318" s="35">
        <v>393</v>
      </c>
      <c r="F318" s="35">
        <f t="shared" si="127"/>
        <v>14148</v>
      </c>
      <c r="G318" s="35">
        <v>2175.58</v>
      </c>
      <c r="H318" s="35">
        <f t="shared" si="128"/>
        <v>78320.88</v>
      </c>
      <c r="I318" s="35">
        <f t="shared" si="129"/>
        <v>92468.88</v>
      </c>
      <c r="J318" s="441"/>
      <c r="K318" s="371"/>
      <c r="L318" s="329">
        <v>393</v>
      </c>
      <c r="M318" s="329">
        <f t="shared" si="130"/>
        <v>0</v>
      </c>
      <c r="N318" s="329">
        <v>2175.58</v>
      </c>
      <c r="O318" s="329">
        <f t="shared" si="131"/>
        <v>0</v>
      </c>
      <c r="P318" s="329">
        <f t="shared" si="132"/>
        <v>0</v>
      </c>
      <c r="Q318" s="473"/>
      <c r="R318" s="327">
        <f t="shared" si="111"/>
        <v>36</v>
      </c>
      <c r="S318" s="329">
        <v>393</v>
      </c>
      <c r="T318" s="329">
        <f t="shared" si="133"/>
        <v>14148</v>
      </c>
      <c r="U318" s="329">
        <v>2175.58</v>
      </c>
      <c r="V318" s="329">
        <f t="shared" si="134"/>
        <v>78320.88</v>
      </c>
      <c r="W318" s="329">
        <f t="shared" si="135"/>
        <v>92468.88</v>
      </c>
      <c r="X318" s="464">
        <f t="shared" si="109"/>
        <v>92468.88</v>
      </c>
      <c r="Y318" s="497">
        <f t="shared" si="110"/>
        <v>0</v>
      </c>
    </row>
    <row r="319" spans="1:25" x14ac:dyDescent="0.25">
      <c r="A319" s="128" t="s">
        <v>619</v>
      </c>
      <c r="B319" s="117" t="s">
        <v>620</v>
      </c>
      <c r="C319" s="118" t="s">
        <v>170</v>
      </c>
      <c r="D319" s="119">
        <v>205</v>
      </c>
      <c r="E319" s="35">
        <v>262</v>
      </c>
      <c r="F319" s="35">
        <f t="shared" si="127"/>
        <v>53710</v>
      </c>
      <c r="G319" s="35">
        <v>151.35</v>
      </c>
      <c r="H319" s="35">
        <f t="shared" si="128"/>
        <v>31026.75</v>
      </c>
      <c r="I319" s="35">
        <f t="shared" si="129"/>
        <v>84736.75</v>
      </c>
      <c r="J319" s="441"/>
      <c r="K319" s="371"/>
      <c r="L319" s="329">
        <v>262</v>
      </c>
      <c r="M319" s="329">
        <f t="shared" si="130"/>
        <v>0</v>
      </c>
      <c r="N319" s="329">
        <v>151.35</v>
      </c>
      <c r="O319" s="329">
        <f t="shared" si="131"/>
        <v>0</v>
      </c>
      <c r="P319" s="329">
        <f t="shared" si="132"/>
        <v>0</v>
      </c>
      <c r="Q319" s="473"/>
      <c r="R319" s="327">
        <f t="shared" si="111"/>
        <v>205</v>
      </c>
      <c r="S319" s="329">
        <v>262</v>
      </c>
      <c r="T319" s="329">
        <f t="shared" si="133"/>
        <v>53710</v>
      </c>
      <c r="U319" s="329">
        <v>151.35</v>
      </c>
      <c r="V319" s="329">
        <f t="shared" si="134"/>
        <v>31026.75</v>
      </c>
      <c r="W319" s="329">
        <f t="shared" si="135"/>
        <v>84736.75</v>
      </c>
      <c r="X319" s="464">
        <f t="shared" si="109"/>
        <v>84736.75</v>
      </c>
      <c r="Y319" s="497">
        <f t="shared" si="110"/>
        <v>0</v>
      </c>
    </row>
    <row r="320" spans="1:25" ht="28.5" x14ac:dyDescent="0.25">
      <c r="A320" s="128" t="s">
        <v>621</v>
      </c>
      <c r="B320" s="117" t="s">
        <v>622</v>
      </c>
      <c r="C320" s="118" t="s">
        <v>170</v>
      </c>
      <c r="D320" s="119">
        <v>13</v>
      </c>
      <c r="E320" s="35">
        <v>1048</v>
      </c>
      <c r="F320" s="35">
        <f t="shared" si="127"/>
        <v>13624</v>
      </c>
      <c r="G320" s="35">
        <v>1383.15</v>
      </c>
      <c r="H320" s="35">
        <f t="shared" si="128"/>
        <v>17980.95</v>
      </c>
      <c r="I320" s="35">
        <f t="shared" si="129"/>
        <v>31604.95</v>
      </c>
      <c r="J320" s="441"/>
      <c r="K320" s="371"/>
      <c r="L320" s="329">
        <v>1048</v>
      </c>
      <c r="M320" s="329">
        <f t="shared" si="130"/>
        <v>0</v>
      </c>
      <c r="N320" s="329">
        <v>1383.15</v>
      </c>
      <c r="O320" s="329">
        <f t="shared" si="131"/>
        <v>0</v>
      </c>
      <c r="P320" s="329">
        <f t="shared" si="132"/>
        <v>0</v>
      </c>
      <c r="Q320" s="473"/>
      <c r="R320" s="327">
        <f t="shared" si="111"/>
        <v>13</v>
      </c>
      <c r="S320" s="329">
        <v>1048</v>
      </c>
      <c r="T320" s="329">
        <f t="shared" si="133"/>
        <v>13624</v>
      </c>
      <c r="U320" s="329">
        <v>1383.15</v>
      </c>
      <c r="V320" s="329">
        <f t="shared" si="134"/>
        <v>17980.95</v>
      </c>
      <c r="W320" s="329">
        <f t="shared" si="135"/>
        <v>31604.95</v>
      </c>
      <c r="X320" s="464">
        <f t="shared" si="109"/>
        <v>31604.95</v>
      </c>
      <c r="Y320" s="497">
        <f t="shared" si="110"/>
        <v>0</v>
      </c>
    </row>
    <row r="321" spans="1:25" x14ac:dyDescent="0.25">
      <c r="A321" s="128" t="s">
        <v>623</v>
      </c>
      <c r="B321" s="117" t="s">
        <v>354</v>
      </c>
      <c r="C321" s="118" t="s">
        <v>196</v>
      </c>
      <c r="D321" s="119">
        <v>1</v>
      </c>
      <c r="E321" s="35">
        <v>19600</v>
      </c>
      <c r="F321" s="35">
        <f t="shared" si="127"/>
        <v>19600</v>
      </c>
      <c r="G321" s="35">
        <v>0</v>
      </c>
      <c r="H321" s="35">
        <f t="shared" si="128"/>
        <v>0</v>
      </c>
      <c r="I321" s="35">
        <f t="shared" si="129"/>
        <v>19600</v>
      </c>
      <c r="J321" s="441"/>
      <c r="K321" s="371"/>
      <c r="L321" s="329">
        <v>19600</v>
      </c>
      <c r="M321" s="329">
        <f t="shared" si="130"/>
        <v>0</v>
      </c>
      <c r="N321" s="329">
        <v>0</v>
      </c>
      <c r="O321" s="329">
        <f t="shared" si="131"/>
        <v>0</v>
      </c>
      <c r="P321" s="329">
        <f t="shared" si="132"/>
        <v>0</v>
      </c>
      <c r="Q321" s="473"/>
      <c r="R321" s="327">
        <f t="shared" si="111"/>
        <v>1</v>
      </c>
      <c r="S321" s="329">
        <v>19600</v>
      </c>
      <c r="T321" s="329">
        <f t="shared" si="133"/>
        <v>19600</v>
      </c>
      <c r="U321" s="329">
        <v>0</v>
      </c>
      <c r="V321" s="329">
        <f t="shared" si="134"/>
        <v>0</v>
      </c>
      <c r="W321" s="329">
        <f t="shared" si="135"/>
        <v>19600</v>
      </c>
      <c r="X321" s="464">
        <f t="shared" si="109"/>
        <v>19600</v>
      </c>
      <c r="Y321" s="497">
        <f t="shared" si="110"/>
        <v>0</v>
      </c>
    </row>
    <row r="322" spans="1:25" x14ac:dyDescent="0.25">
      <c r="A322" s="128" t="s">
        <v>624</v>
      </c>
      <c r="B322" s="117" t="s">
        <v>381</v>
      </c>
      <c r="C322" s="118" t="s">
        <v>196</v>
      </c>
      <c r="D322" s="119">
        <v>1</v>
      </c>
      <c r="E322" s="35">
        <v>53448</v>
      </c>
      <c r="F322" s="35">
        <f t="shared" si="127"/>
        <v>53448</v>
      </c>
      <c r="G322" s="35">
        <v>0</v>
      </c>
      <c r="H322" s="35">
        <f t="shared" si="128"/>
        <v>0</v>
      </c>
      <c r="I322" s="35">
        <f t="shared" si="129"/>
        <v>53448</v>
      </c>
      <c r="J322" s="441"/>
      <c r="K322" s="371"/>
      <c r="L322" s="329">
        <v>53448</v>
      </c>
      <c r="M322" s="329">
        <f t="shared" si="130"/>
        <v>0</v>
      </c>
      <c r="N322" s="329">
        <v>0</v>
      </c>
      <c r="O322" s="329">
        <f t="shared" si="131"/>
        <v>0</v>
      </c>
      <c r="P322" s="329">
        <f t="shared" si="132"/>
        <v>0</v>
      </c>
      <c r="Q322" s="473"/>
      <c r="R322" s="327">
        <f t="shared" si="111"/>
        <v>1</v>
      </c>
      <c r="S322" s="329">
        <v>53448</v>
      </c>
      <c r="T322" s="329">
        <f t="shared" si="133"/>
        <v>53448</v>
      </c>
      <c r="U322" s="329">
        <v>0</v>
      </c>
      <c r="V322" s="329">
        <f t="shared" si="134"/>
        <v>0</v>
      </c>
      <c r="W322" s="329">
        <f t="shared" si="135"/>
        <v>53448</v>
      </c>
      <c r="X322" s="464">
        <f t="shared" si="109"/>
        <v>53448</v>
      </c>
      <c r="Y322" s="497">
        <f t="shared" si="110"/>
        <v>0</v>
      </c>
    </row>
    <row r="323" spans="1:25" x14ac:dyDescent="0.25">
      <c r="A323" s="108" t="s">
        <v>625</v>
      </c>
      <c r="B323" s="109" t="s">
        <v>626</v>
      </c>
      <c r="C323" s="110"/>
      <c r="D323" s="111"/>
      <c r="E323" s="112"/>
      <c r="F323" s="28">
        <f>SUM(F324:F330)</f>
        <v>2992318.0875000004</v>
      </c>
      <c r="G323" s="112"/>
      <c r="H323" s="28">
        <f>SUM(H324:H330)</f>
        <v>3284493.0118999993</v>
      </c>
      <c r="I323" s="28">
        <f>SUM(I324:I330)</f>
        <v>6276811.0994000006</v>
      </c>
      <c r="J323" s="450"/>
      <c r="K323" s="366"/>
      <c r="L323" s="367"/>
      <c r="M323" s="368">
        <f>SUM(M324:M330)</f>
        <v>2601667.1775000002</v>
      </c>
      <c r="N323" s="367"/>
      <c r="O323" s="368">
        <f>SUM(O324:O330)</f>
        <v>3000765.9319000002</v>
      </c>
      <c r="P323" s="368">
        <f>SUM(P324:P330)</f>
        <v>5602433.1094000004</v>
      </c>
      <c r="Q323" s="482"/>
      <c r="R323" s="327">
        <f t="shared" si="111"/>
        <v>0</v>
      </c>
      <c r="S323" s="367"/>
      <c r="T323" s="368">
        <f>SUM(T324:T330)</f>
        <v>390650.91</v>
      </c>
      <c r="U323" s="367"/>
      <c r="V323" s="368">
        <f>SUM(V324:V330)</f>
        <v>283727.07999999996</v>
      </c>
      <c r="W323" s="368">
        <f>SUM(W324:W330)</f>
        <v>674377.99</v>
      </c>
      <c r="X323" s="464">
        <f t="shared" si="109"/>
        <v>674377.99000000022</v>
      </c>
      <c r="Y323" s="497">
        <f t="shared" si="110"/>
        <v>0</v>
      </c>
    </row>
    <row r="324" spans="1:25" ht="28.5" x14ac:dyDescent="0.25">
      <c r="A324" s="128" t="s">
        <v>627</v>
      </c>
      <c r="B324" s="134" t="s">
        <v>628</v>
      </c>
      <c r="C324" s="135" t="s">
        <v>183</v>
      </c>
      <c r="D324" s="39">
        <v>2.1800000000000002</v>
      </c>
      <c r="E324" s="40">
        <v>117100</v>
      </c>
      <c r="F324" s="35">
        <f t="shared" ref="F324:F330" si="136">D324*E324</f>
        <v>255278.00000000003</v>
      </c>
      <c r="G324" s="40">
        <v>208116</v>
      </c>
      <c r="H324" s="35">
        <f t="shared" ref="H324:H330" si="137">D324*G324</f>
        <v>453692.88</v>
      </c>
      <c r="I324" s="40">
        <f t="shared" ref="I324:I329" si="138">E324*D324+G324*D324</f>
        <v>708970.88</v>
      </c>
      <c r="J324" s="451"/>
      <c r="K324" s="327">
        <v>2.1800000000000002</v>
      </c>
      <c r="L324" s="328">
        <v>117100</v>
      </c>
      <c r="M324" s="329">
        <f t="shared" ref="M324:M330" si="139">K324*L324</f>
        <v>255278.00000000003</v>
      </c>
      <c r="N324" s="328">
        <v>208116</v>
      </c>
      <c r="O324" s="329">
        <f t="shared" ref="O324:O330" si="140">K324*N324</f>
        <v>453692.88</v>
      </c>
      <c r="P324" s="328">
        <f t="shared" ref="P324:P329" si="141">L324*K324+N324*K324</f>
        <v>708970.88</v>
      </c>
      <c r="Q324" s="483"/>
      <c r="R324" s="327">
        <f t="shared" si="111"/>
        <v>0</v>
      </c>
      <c r="S324" s="328">
        <v>117100</v>
      </c>
      <c r="T324" s="329">
        <f t="shared" ref="T324:T330" si="142">R324*S324</f>
        <v>0</v>
      </c>
      <c r="U324" s="328">
        <v>208116</v>
      </c>
      <c r="V324" s="329">
        <f t="shared" ref="V324:V330" si="143">R324*U324</f>
        <v>0</v>
      </c>
      <c r="W324" s="328">
        <f t="shared" ref="W324:W329" si="144">S324*R324+U324*R324</f>
        <v>0</v>
      </c>
      <c r="X324" s="464">
        <f t="shared" si="109"/>
        <v>0</v>
      </c>
      <c r="Y324" s="497">
        <f t="shared" si="110"/>
        <v>0</v>
      </c>
    </row>
    <row r="325" spans="1:25" ht="28.5" x14ac:dyDescent="0.25">
      <c r="A325" s="128" t="s">
        <v>629</v>
      </c>
      <c r="B325" s="134" t="s">
        <v>630</v>
      </c>
      <c r="C325" s="135" t="s">
        <v>19</v>
      </c>
      <c r="D325" s="39">
        <v>182.5</v>
      </c>
      <c r="E325" s="40">
        <v>2711</v>
      </c>
      <c r="F325" s="35">
        <f t="shared" si="136"/>
        <v>494757.5</v>
      </c>
      <c r="G325" s="40">
        <v>7373</v>
      </c>
      <c r="H325" s="35">
        <f t="shared" si="137"/>
        <v>1345572.5</v>
      </c>
      <c r="I325" s="40">
        <f t="shared" si="138"/>
        <v>1840330</v>
      </c>
      <c r="J325" s="451"/>
      <c r="K325" s="327">
        <v>182.5</v>
      </c>
      <c r="L325" s="328">
        <v>2711</v>
      </c>
      <c r="M325" s="329">
        <f t="shared" si="139"/>
        <v>494757.5</v>
      </c>
      <c r="N325" s="328">
        <v>7373</v>
      </c>
      <c r="O325" s="329">
        <f t="shared" si="140"/>
        <v>1345572.5</v>
      </c>
      <c r="P325" s="328">
        <f t="shared" si="141"/>
        <v>1840330</v>
      </c>
      <c r="Q325" s="483"/>
      <c r="R325" s="327">
        <f t="shared" si="111"/>
        <v>0</v>
      </c>
      <c r="S325" s="328">
        <v>2711</v>
      </c>
      <c r="T325" s="329">
        <f t="shared" si="142"/>
        <v>0</v>
      </c>
      <c r="U325" s="328">
        <v>7373</v>
      </c>
      <c r="V325" s="329">
        <f t="shared" si="143"/>
        <v>0</v>
      </c>
      <c r="W325" s="328">
        <f t="shared" si="144"/>
        <v>0</v>
      </c>
      <c r="X325" s="464">
        <f t="shared" si="109"/>
        <v>0</v>
      </c>
      <c r="Y325" s="497">
        <f t="shared" si="110"/>
        <v>0</v>
      </c>
    </row>
    <row r="326" spans="1:25" x14ac:dyDescent="0.25">
      <c r="A326" s="128" t="s">
        <v>631</v>
      </c>
      <c r="B326" s="134" t="s">
        <v>632</v>
      </c>
      <c r="C326" s="135" t="s">
        <v>170</v>
      </c>
      <c r="D326" s="39">
        <v>1</v>
      </c>
      <c r="E326" s="40">
        <v>160029.6</v>
      </c>
      <c r="F326" s="35">
        <f t="shared" si="136"/>
        <v>160029.6</v>
      </c>
      <c r="G326" s="40">
        <v>163827.4</v>
      </c>
      <c r="H326" s="35">
        <f t="shared" si="137"/>
        <v>163827.4</v>
      </c>
      <c r="I326" s="40">
        <f t="shared" si="138"/>
        <v>323857</v>
      </c>
      <c r="J326" s="451"/>
      <c r="K326" s="327"/>
      <c r="L326" s="328">
        <v>160029.6</v>
      </c>
      <c r="M326" s="329">
        <f t="shared" si="139"/>
        <v>0</v>
      </c>
      <c r="N326" s="328">
        <v>163827.4</v>
      </c>
      <c r="O326" s="329">
        <f t="shared" si="140"/>
        <v>0</v>
      </c>
      <c r="P326" s="328">
        <f t="shared" si="141"/>
        <v>0</v>
      </c>
      <c r="Q326" s="483"/>
      <c r="R326" s="327">
        <f t="shared" si="111"/>
        <v>1</v>
      </c>
      <c r="S326" s="328">
        <v>160029.6</v>
      </c>
      <c r="T326" s="329">
        <f t="shared" si="142"/>
        <v>160029.6</v>
      </c>
      <c r="U326" s="328">
        <v>163827.4</v>
      </c>
      <c r="V326" s="329">
        <f t="shared" si="143"/>
        <v>163827.4</v>
      </c>
      <c r="W326" s="328">
        <f t="shared" si="144"/>
        <v>323857</v>
      </c>
      <c r="X326" s="464">
        <f t="shared" ref="X326:X389" si="145">I326-P326</f>
        <v>323857</v>
      </c>
      <c r="Y326" s="497">
        <f t="shared" ref="Y326:Y389" si="146">W326-X326</f>
        <v>0</v>
      </c>
    </row>
    <row r="327" spans="1:25" ht="28.5" x14ac:dyDescent="0.25">
      <c r="A327" s="128" t="s">
        <v>633</v>
      </c>
      <c r="B327" s="134" t="s">
        <v>634</v>
      </c>
      <c r="C327" s="135" t="s">
        <v>28</v>
      </c>
      <c r="D327" s="39">
        <v>1</v>
      </c>
      <c r="E327" s="40">
        <v>964481</v>
      </c>
      <c r="F327" s="35">
        <f t="shared" si="136"/>
        <v>964481</v>
      </c>
      <c r="G327" s="40">
        <v>614568.74</v>
      </c>
      <c r="H327" s="35">
        <f t="shared" si="137"/>
        <v>614568.74</v>
      </c>
      <c r="I327" s="40">
        <f t="shared" si="138"/>
        <v>1579049.74</v>
      </c>
      <c r="J327" s="451"/>
      <c r="K327" s="327">
        <v>1</v>
      </c>
      <c r="L327" s="328">
        <v>964481</v>
      </c>
      <c r="M327" s="329">
        <f t="shared" si="139"/>
        <v>964481</v>
      </c>
      <c r="N327" s="328">
        <v>614568.74</v>
      </c>
      <c r="O327" s="329">
        <f t="shared" si="140"/>
        <v>614568.74</v>
      </c>
      <c r="P327" s="328">
        <f t="shared" si="141"/>
        <v>1579049.74</v>
      </c>
      <c r="Q327" s="483"/>
      <c r="R327" s="327">
        <f t="shared" si="111"/>
        <v>0</v>
      </c>
      <c r="S327" s="328">
        <v>964481</v>
      </c>
      <c r="T327" s="329">
        <f t="shared" si="142"/>
        <v>0</v>
      </c>
      <c r="U327" s="328">
        <v>614568.74</v>
      </c>
      <c r="V327" s="329">
        <f t="shared" si="143"/>
        <v>0</v>
      </c>
      <c r="W327" s="328">
        <f t="shared" si="144"/>
        <v>0</v>
      </c>
      <c r="X327" s="464">
        <f t="shared" si="145"/>
        <v>0</v>
      </c>
      <c r="Y327" s="497">
        <f t="shared" si="146"/>
        <v>0</v>
      </c>
    </row>
    <row r="328" spans="1:25" x14ac:dyDescent="0.25">
      <c r="A328" s="128" t="s">
        <v>635</v>
      </c>
      <c r="B328" s="136" t="s">
        <v>636</v>
      </c>
      <c r="C328" s="135" t="s">
        <v>16</v>
      </c>
      <c r="D328" s="39">
        <v>0.27</v>
      </c>
      <c r="E328" s="40">
        <v>189131.25</v>
      </c>
      <c r="F328" s="35">
        <f t="shared" si="136"/>
        <v>51065.4375</v>
      </c>
      <c r="G328" s="40">
        <v>397529.97</v>
      </c>
      <c r="H328" s="35">
        <f t="shared" si="137"/>
        <v>107333.0919</v>
      </c>
      <c r="I328" s="35">
        <f t="shared" si="138"/>
        <v>158398.5294</v>
      </c>
      <c r="J328" s="441"/>
      <c r="K328" s="327">
        <v>0.27</v>
      </c>
      <c r="L328" s="328">
        <v>189131.25</v>
      </c>
      <c r="M328" s="329">
        <f t="shared" si="139"/>
        <v>51065.4375</v>
      </c>
      <c r="N328" s="328">
        <v>397529.97</v>
      </c>
      <c r="O328" s="329">
        <f t="shared" si="140"/>
        <v>107333.0919</v>
      </c>
      <c r="P328" s="329">
        <f t="shared" si="141"/>
        <v>158398.5294</v>
      </c>
      <c r="Q328" s="473"/>
      <c r="R328" s="327">
        <f t="shared" ref="R328:R391" si="147">D328-K328</f>
        <v>0</v>
      </c>
      <c r="S328" s="328">
        <v>189131.25</v>
      </c>
      <c r="T328" s="329">
        <f t="shared" si="142"/>
        <v>0</v>
      </c>
      <c r="U328" s="328">
        <v>397529.97</v>
      </c>
      <c r="V328" s="329">
        <f t="shared" si="143"/>
        <v>0</v>
      </c>
      <c r="W328" s="329">
        <f t="shared" si="144"/>
        <v>0</v>
      </c>
      <c r="X328" s="464">
        <f t="shared" si="145"/>
        <v>0</v>
      </c>
      <c r="Y328" s="497">
        <f t="shared" si="146"/>
        <v>0</v>
      </c>
    </row>
    <row r="329" spans="1:25" x14ac:dyDescent="0.25">
      <c r="A329" s="137" t="s">
        <v>637</v>
      </c>
      <c r="B329" s="138" t="s">
        <v>638</v>
      </c>
      <c r="C329" s="139" t="s">
        <v>170</v>
      </c>
      <c r="D329" s="140">
        <v>1</v>
      </c>
      <c r="E329" s="35">
        <v>1045106.55</v>
      </c>
      <c r="F329" s="35">
        <f t="shared" si="136"/>
        <v>1045106.55</v>
      </c>
      <c r="G329" s="35">
        <v>599498.4</v>
      </c>
      <c r="H329" s="35">
        <f t="shared" si="137"/>
        <v>599498.4</v>
      </c>
      <c r="I329" s="35">
        <f t="shared" si="138"/>
        <v>1644604.9500000002</v>
      </c>
      <c r="J329" s="452"/>
      <c r="K329" s="374">
        <v>0.8</v>
      </c>
      <c r="L329" s="329">
        <v>1045106.55</v>
      </c>
      <c r="M329" s="329">
        <f t="shared" si="139"/>
        <v>836085.24000000011</v>
      </c>
      <c r="N329" s="329">
        <v>599498.4</v>
      </c>
      <c r="O329" s="329">
        <f t="shared" si="140"/>
        <v>479598.72000000003</v>
      </c>
      <c r="P329" s="329">
        <f t="shared" si="141"/>
        <v>1315683.9600000002</v>
      </c>
      <c r="Q329" s="484"/>
      <c r="R329" s="327">
        <f t="shared" si="147"/>
        <v>0.19999999999999996</v>
      </c>
      <c r="S329" s="329">
        <v>1045106.55</v>
      </c>
      <c r="T329" s="329">
        <f t="shared" si="142"/>
        <v>209021.30999999997</v>
      </c>
      <c r="U329" s="329">
        <v>599498.4</v>
      </c>
      <c r="V329" s="329">
        <f t="shared" si="143"/>
        <v>119899.67999999998</v>
      </c>
      <c r="W329" s="329">
        <f t="shared" si="144"/>
        <v>328920.98999999993</v>
      </c>
      <c r="X329" s="464">
        <f t="shared" si="145"/>
        <v>328920.99</v>
      </c>
      <c r="Y329" s="497">
        <f t="shared" si="146"/>
        <v>0</v>
      </c>
    </row>
    <row r="330" spans="1:25" x14ac:dyDescent="0.25">
      <c r="A330" s="141" t="s">
        <v>639</v>
      </c>
      <c r="B330" s="37" t="s">
        <v>176</v>
      </c>
      <c r="C330" s="38" t="s">
        <v>19</v>
      </c>
      <c r="D330" s="39">
        <v>90</v>
      </c>
      <c r="E330" s="40">
        <v>240</v>
      </c>
      <c r="F330" s="35">
        <f t="shared" si="136"/>
        <v>21600</v>
      </c>
      <c r="G330" s="40">
        <v>0</v>
      </c>
      <c r="H330" s="35">
        <f t="shared" si="137"/>
        <v>0</v>
      </c>
      <c r="I330" s="35">
        <f>F330+H330</f>
        <v>21600</v>
      </c>
      <c r="J330" s="441"/>
      <c r="K330" s="327"/>
      <c r="L330" s="328">
        <v>240</v>
      </c>
      <c r="M330" s="329">
        <f t="shared" si="139"/>
        <v>0</v>
      </c>
      <c r="N330" s="328">
        <v>0</v>
      </c>
      <c r="O330" s="329">
        <f t="shared" si="140"/>
        <v>0</v>
      </c>
      <c r="P330" s="329">
        <f>M330+O330</f>
        <v>0</v>
      </c>
      <c r="Q330" s="473"/>
      <c r="R330" s="327">
        <f t="shared" si="147"/>
        <v>90</v>
      </c>
      <c r="S330" s="328">
        <v>240</v>
      </c>
      <c r="T330" s="329">
        <f t="shared" si="142"/>
        <v>21600</v>
      </c>
      <c r="U330" s="328">
        <v>0</v>
      </c>
      <c r="V330" s="329">
        <f t="shared" si="143"/>
        <v>0</v>
      </c>
      <c r="W330" s="329">
        <f>T330+V330</f>
        <v>21600</v>
      </c>
      <c r="X330" s="464">
        <f t="shared" si="145"/>
        <v>21600</v>
      </c>
      <c r="Y330" s="497">
        <f t="shared" si="146"/>
        <v>0</v>
      </c>
    </row>
    <row r="331" spans="1:25" x14ac:dyDescent="0.25">
      <c r="A331" s="74" t="s">
        <v>640</v>
      </c>
      <c r="B331" s="75" t="s">
        <v>641</v>
      </c>
      <c r="C331" s="76"/>
      <c r="D331" s="77"/>
      <c r="E331" s="112"/>
      <c r="F331" s="28">
        <f>SUM(F332:F364)</f>
        <v>730490.44</v>
      </c>
      <c r="G331" s="112"/>
      <c r="H331" s="28">
        <f>SUM(H332:H364)</f>
        <v>1521955.2319999996</v>
      </c>
      <c r="I331" s="28">
        <f>SUM(I332:I364)</f>
        <v>2252445.6719999993</v>
      </c>
      <c r="J331" s="447"/>
      <c r="K331" s="350"/>
      <c r="L331" s="367"/>
      <c r="M331" s="368">
        <f>SUM(M332:M364)</f>
        <v>186500</v>
      </c>
      <c r="N331" s="367"/>
      <c r="O331" s="368">
        <f>SUM(O332:O364)</f>
        <v>796076</v>
      </c>
      <c r="P331" s="368">
        <f>SUM(P332:P364)</f>
        <v>982576</v>
      </c>
      <c r="Q331" s="479"/>
      <c r="R331" s="327">
        <f t="shared" si="147"/>
        <v>0</v>
      </c>
      <c r="S331" s="367"/>
      <c r="T331" s="368">
        <f>SUM(T332:T364)</f>
        <v>543990.43999999994</v>
      </c>
      <c r="U331" s="367"/>
      <c r="V331" s="368">
        <f>SUM(V332:V364)</f>
        <v>725879.23200000019</v>
      </c>
      <c r="W331" s="368">
        <f>SUM(W332:W364)</f>
        <v>1269869.6719999998</v>
      </c>
      <c r="X331" s="464">
        <f t="shared" si="145"/>
        <v>1269869.6719999993</v>
      </c>
      <c r="Y331" s="497">
        <f t="shared" si="146"/>
        <v>0</v>
      </c>
    </row>
    <row r="332" spans="1:25" x14ac:dyDescent="0.25">
      <c r="A332" s="128" t="s">
        <v>642</v>
      </c>
      <c r="B332" s="117" t="s">
        <v>643</v>
      </c>
      <c r="C332" s="118" t="s">
        <v>170</v>
      </c>
      <c r="D332" s="119">
        <v>1</v>
      </c>
      <c r="E332" s="40">
        <v>6550</v>
      </c>
      <c r="F332" s="35">
        <f t="shared" ref="F332:F364" si="148">D332*E332</f>
        <v>6550</v>
      </c>
      <c r="G332" s="40">
        <v>55450.2</v>
      </c>
      <c r="H332" s="35">
        <f t="shared" ref="H332:H364" si="149">D332*G332</f>
        <v>55450.2</v>
      </c>
      <c r="I332" s="35">
        <f t="shared" ref="I332:I339" si="150">E332*D332+G332*D332</f>
        <v>62000.2</v>
      </c>
      <c r="J332" s="441"/>
      <c r="K332" s="371"/>
      <c r="L332" s="328">
        <v>6550</v>
      </c>
      <c r="M332" s="329">
        <f t="shared" ref="M332:M364" si="151">K332*L332</f>
        <v>0</v>
      </c>
      <c r="N332" s="328">
        <v>55450.2</v>
      </c>
      <c r="O332" s="329">
        <f t="shared" ref="O332:O364" si="152">K332*N332</f>
        <v>0</v>
      </c>
      <c r="P332" s="329">
        <f t="shared" ref="P332:P339" si="153">L332*K332+N332*K332</f>
        <v>0</v>
      </c>
      <c r="Q332" s="473"/>
      <c r="R332" s="327">
        <f t="shared" si="147"/>
        <v>1</v>
      </c>
      <c r="S332" s="328">
        <v>6550</v>
      </c>
      <c r="T332" s="329">
        <f t="shared" ref="T332:T364" si="154">R332*S332</f>
        <v>6550</v>
      </c>
      <c r="U332" s="328">
        <v>55450.2</v>
      </c>
      <c r="V332" s="329">
        <f t="shared" ref="V332:V364" si="155">R332*U332</f>
        <v>55450.2</v>
      </c>
      <c r="W332" s="329">
        <f t="shared" ref="W332:W339" si="156">S332*R332+U332*R332</f>
        <v>62000.2</v>
      </c>
      <c r="X332" s="464">
        <f t="shared" si="145"/>
        <v>62000.2</v>
      </c>
      <c r="Y332" s="497">
        <f t="shared" si="146"/>
        <v>0</v>
      </c>
    </row>
    <row r="333" spans="1:25" x14ac:dyDescent="0.25">
      <c r="A333" s="128" t="s">
        <v>644</v>
      </c>
      <c r="B333" s="117" t="s">
        <v>645</v>
      </c>
      <c r="C333" s="118" t="s">
        <v>243</v>
      </c>
      <c r="D333" s="119">
        <v>170</v>
      </c>
      <c r="E333" s="40">
        <v>182</v>
      </c>
      <c r="F333" s="35">
        <f t="shared" si="148"/>
        <v>30940</v>
      </c>
      <c r="G333" s="40">
        <v>184.6</v>
      </c>
      <c r="H333" s="35">
        <f t="shared" si="149"/>
        <v>31382</v>
      </c>
      <c r="I333" s="35">
        <f t="shared" si="150"/>
        <v>62322</v>
      </c>
      <c r="J333" s="441"/>
      <c r="K333" s="371"/>
      <c r="L333" s="328">
        <v>182</v>
      </c>
      <c r="M333" s="329">
        <f t="shared" si="151"/>
        <v>0</v>
      </c>
      <c r="N333" s="328">
        <v>184.6</v>
      </c>
      <c r="O333" s="329">
        <f t="shared" si="152"/>
        <v>0</v>
      </c>
      <c r="P333" s="329">
        <f t="shared" si="153"/>
        <v>0</v>
      </c>
      <c r="Q333" s="473"/>
      <c r="R333" s="327">
        <f t="shared" si="147"/>
        <v>170</v>
      </c>
      <c r="S333" s="328">
        <v>182</v>
      </c>
      <c r="T333" s="329">
        <f t="shared" si="154"/>
        <v>30940</v>
      </c>
      <c r="U333" s="328">
        <v>184.6</v>
      </c>
      <c r="V333" s="329">
        <f t="shared" si="155"/>
        <v>31382</v>
      </c>
      <c r="W333" s="329">
        <f t="shared" si="156"/>
        <v>62322</v>
      </c>
      <c r="X333" s="464">
        <f t="shared" si="145"/>
        <v>62322</v>
      </c>
      <c r="Y333" s="497">
        <f t="shared" si="146"/>
        <v>0</v>
      </c>
    </row>
    <row r="334" spans="1:25" x14ac:dyDescent="0.25">
      <c r="A334" s="128" t="s">
        <v>646</v>
      </c>
      <c r="B334" s="117" t="s">
        <v>372</v>
      </c>
      <c r="C334" s="118" t="s">
        <v>243</v>
      </c>
      <c r="D334" s="119">
        <v>140</v>
      </c>
      <c r="E334" s="40">
        <v>182</v>
      </c>
      <c r="F334" s="35">
        <f t="shared" si="148"/>
        <v>25480</v>
      </c>
      <c r="G334" s="40">
        <v>160</v>
      </c>
      <c r="H334" s="35">
        <f t="shared" si="149"/>
        <v>22400</v>
      </c>
      <c r="I334" s="35">
        <f t="shared" si="150"/>
        <v>47880</v>
      </c>
      <c r="J334" s="441"/>
      <c r="K334" s="371"/>
      <c r="L334" s="328">
        <v>182</v>
      </c>
      <c r="M334" s="329">
        <f t="shared" si="151"/>
        <v>0</v>
      </c>
      <c r="N334" s="328">
        <v>160</v>
      </c>
      <c r="O334" s="329">
        <f t="shared" si="152"/>
        <v>0</v>
      </c>
      <c r="P334" s="329">
        <f t="shared" si="153"/>
        <v>0</v>
      </c>
      <c r="Q334" s="473"/>
      <c r="R334" s="327">
        <f t="shared" si="147"/>
        <v>140</v>
      </c>
      <c r="S334" s="328">
        <v>182</v>
      </c>
      <c r="T334" s="329">
        <f t="shared" si="154"/>
        <v>25480</v>
      </c>
      <c r="U334" s="328">
        <v>160</v>
      </c>
      <c r="V334" s="329">
        <f t="shared" si="155"/>
        <v>22400</v>
      </c>
      <c r="W334" s="329">
        <f t="shared" si="156"/>
        <v>47880</v>
      </c>
      <c r="X334" s="464">
        <f t="shared" si="145"/>
        <v>47880</v>
      </c>
      <c r="Y334" s="497">
        <f t="shared" si="146"/>
        <v>0</v>
      </c>
    </row>
    <row r="335" spans="1:25" x14ac:dyDescent="0.25">
      <c r="A335" s="128" t="s">
        <v>647</v>
      </c>
      <c r="B335" s="117" t="s">
        <v>648</v>
      </c>
      <c r="C335" s="118" t="s">
        <v>243</v>
      </c>
      <c r="D335" s="119">
        <v>650</v>
      </c>
      <c r="E335" s="40">
        <v>182</v>
      </c>
      <c r="F335" s="35">
        <f t="shared" si="148"/>
        <v>118300</v>
      </c>
      <c r="G335" s="40">
        <v>120.28</v>
      </c>
      <c r="H335" s="35">
        <f t="shared" si="149"/>
        <v>78182</v>
      </c>
      <c r="I335" s="35">
        <f t="shared" si="150"/>
        <v>196482</v>
      </c>
      <c r="J335" s="441"/>
      <c r="K335" s="371"/>
      <c r="L335" s="328">
        <v>182</v>
      </c>
      <c r="M335" s="329">
        <f t="shared" si="151"/>
        <v>0</v>
      </c>
      <c r="N335" s="328">
        <v>120.28</v>
      </c>
      <c r="O335" s="329">
        <f t="shared" si="152"/>
        <v>0</v>
      </c>
      <c r="P335" s="329">
        <f t="shared" si="153"/>
        <v>0</v>
      </c>
      <c r="Q335" s="473"/>
      <c r="R335" s="327">
        <f t="shared" si="147"/>
        <v>650</v>
      </c>
      <c r="S335" s="328">
        <v>182</v>
      </c>
      <c r="T335" s="329">
        <f t="shared" si="154"/>
        <v>118300</v>
      </c>
      <c r="U335" s="328">
        <v>120.28</v>
      </c>
      <c r="V335" s="329">
        <f t="shared" si="155"/>
        <v>78182</v>
      </c>
      <c r="W335" s="329">
        <f t="shared" si="156"/>
        <v>196482</v>
      </c>
      <c r="X335" s="464">
        <f t="shared" si="145"/>
        <v>196482</v>
      </c>
      <c r="Y335" s="497">
        <f t="shared" si="146"/>
        <v>0</v>
      </c>
    </row>
    <row r="336" spans="1:25" ht="28.5" x14ac:dyDescent="0.25">
      <c r="A336" s="128" t="s">
        <v>649</v>
      </c>
      <c r="B336" s="117" t="s">
        <v>650</v>
      </c>
      <c r="C336" s="118" t="s">
        <v>170</v>
      </c>
      <c r="D336" s="119">
        <v>78</v>
      </c>
      <c r="E336" s="40">
        <v>1865</v>
      </c>
      <c r="F336" s="35">
        <f t="shared" si="148"/>
        <v>145470</v>
      </c>
      <c r="G336" s="40">
        <v>6208.4</v>
      </c>
      <c r="H336" s="35">
        <f t="shared" si="149"/>
        <v>484255.19999999995</v>
      </c>
      <c r="I336" s="35">
        <f t="shared" si="150"/>
        <v>629725.19999999995</v>
      </c>
      <c r="J336" s="441"/>
      <c r="K336" s="371">
        <v>60</v>
      </c>
      <c r="L336" s="328">
        <v>1865</v>
      </c>
      <c r="M336" s="329">
        <f t="shared" si="151"/>
        <v>111900</v>
      </c>
      <c r="N336" s="328">
        <v>6208.4</v>
      </c>
      <c r="O336" s="329">
        <f t="shared" si="152"/>
        <v>372504</v>
      </c>
      <c r="P336" s="329">
        <f t="shared" si="153"/>
        <v>484404</v>
      </c>
      <c r="Q336" s="473"/>
      <c r="R336" s="327">
        <f t="shared" si="147"/>
        <v>18</v>
      </c>
      <c r="S336" s="328">
        <v>1865</v>
      </c>
      <c r="T336" s="329">
        <f t="shared" si="154"/>
        <v>33570</v>
      </c>
      <c r="U336" s="328">
        <v>6208.4</v>
      </c>
      <c r="V336" s="329">
        <f t="shared" si="155"/>
        <v>111751.2</v>
      </c>
      <c r="W336" s="329">
        <f t="shared" si="156"/>
        <v>145321.20000000001</v>
      </c>
      <c r="X336" s="464">
        <f t="shared" si="145"/>
        <v>145321.19999999995</v>
      </c>
      <c r="Y336" s="497">
        <f t="shared" si="146"/>
        <v>0</v>
      </c>
    </row>
    <row r="337" spans="1:25" x14ac:dyDescent="0.25">
      <c r="A337" s="128" t="s">
        <v>651</v>
      </c>
      <c r="B337" s="117" t="s">
        <v>652</v>
      </c>
      <c r="C337" s="118" t="s">
        <v>170</v>
      </c>
      <c r="D337" s="119">
        <v>14</v>
      </c>
      <c r="E337" s="40">
        <v>1865</v>
      </c>
      <c r="F337" s="35">
        <f t="shared" si="148"/>
        <v>26110</v>
      </c>
      <c r="G337" s="40">
        <v>18060.8</v>
      </c>
      <c r="H337" s="35">
        <f t="shared" si="149"/>
        <v>252851.19999999998</v>
      </c>
      <c r="I337" s="35">
        <f t="shared" si="150"/>
        <v>278961.19999999995</v>
      </c>
      <c r="J337" s="441"/>
      <c r="K337" s="371">
        <v>10</v>
      </c>
      <c r="L337" s="328">
        <v>1865</v>
      </c>
      <c r="M337" s="329">
        <f t="shared" si="151"/>
        <v>18650</v>
      </c>
      <c r="N337" s="328">
        <v>18060.8</v>
      </c>
      <c r="O337" s="329">
        <f t="shared" si="152"/>
        <v>180608</v>
      </c>
      <c r="P337" s="329">
        <f t="shared" si="153"/>
        <v>199258</v>
      </c>
      <c r="Q337" s="473"/>
      <c r="R337" s="327">
        <f t="shared" si="147"/>
        <v>4</v>
      </c>
      <c r="S337" s="328">
        <v>1865</v>
      </c>
      <c r="T337" s="329">
        <f t="shared" si="154"/>
        <v>7460</v>
      </c>
      <c r="U337" s="328">
        <v>18060.8</v>
      </c>
      <c r="V337" s="329">
        <f t="shared" si="155"/>
        <v>72243.199999999997</v>
      </c>
      <c r="W337" s="329">
        <f t="shared" si="156"/>
        <v>79703.199999999997</v>
      </c>
      <c r="X337" s="464">
        <f t="shared" si="145"/>
        <v>79703.199999999953</v>
      </c>
      <c r="Y337" s="497">
        <f t="shared" si="146"/>
        <v>0</v>
      </c>
    </row>
    <row r="338" spans="1:25" ht="28.5" x14ac:dyDescent="0.25">
      <c r="A338" s="128" t="s">
        <v>653</v>
      </c>
      <c r="B338" s="117" t="s">
        <v>654</v>
      </c>
      <c r="C338" s="118" t="s">
        <v>170</v>
      </c>
      <c r="D338" s="119">
        <v>42</v>
      </c>
      <c r="E338" s="40">
        <v>1865</v>
      </c>
      <c r="F338" s="35">
        <f t="shared" si="148"/>
        <v>78330</v>
      </c>
      <c r="G338" s="40">
        <v>8098.8</v>
      </c>
      <c r="H338" s="35">
        <f t="shared" si="149"/>
        <v>340149.60000000003</v>
      </c>
      <c r="I338" s="35">
        <f t="shared" si="150"/>
        <v>418479.60000000003</v>
      </c>
      <c r="J338" s="441"/>
      <c r="K338" s="371">
        <v>30</v>
      </c>
      <c r="L338" s="328">
        <v>1865</v>
      </c>
      <c r="M338" s="329">
        <f t="shared" si="151"/>
        <v>55950</v>
      </c>
      <c r="N338" s="328">
        <v>8098.8</v>
      </c>
      <c r="O338" s="329">
        <f t="shared" si="152"/>
        <v>242964</v>
      </c>
      <c r="P338" s="329">
        <f t="shared" si="153"/>
        <v>298914</v>
      </c>
      <c r="Q338" s="473"/>
      <c r="R338" s="327">
        <f t="shared" si="147"/>
        <v>12</v>
      </c>
      <c r="S338" s="328">
        <v>1865</v>
      </c>
      <c r="T338" s="329">
        <f t="shared" si="154"/>
        <v>22380</v>
      </c>
      <c r="U338" s="328">
        <v>8098.8</v>
      </c>
      <c r="V338" s="329">
        <f t="shared" si="155"/>
        <v>97185.600000000006</v>
      </c>
      <c r="W338" s="329">
        <f t="shared" si="156"/>
        <v>119565.6</v>
      </c>
      <c r="X338" s="464">
        <f t="shared" si="145"/>
        <v>119565.60000000003</v>
      </c>
      <c r="Y338" s="497">
        <f t="shared" si="146"/>
        <v>0</v>
      </c>
    </row>
    <row r="339" spans="1:25" ht="28.5" x14ac:dyDescent="0.25">
      <c r="A339" s="128" t="s">
        <v>655</v>
      </c>
      <c r="B339" s="117" t="s">
        <v>656</v>
      </c>
      <c r="C339" s="118" t="s">
        <v>170</v>
      </c>
      <c r="D339" s="119">
        <v>3</v>
      </c>
      <c r="E339" s="40">
        <v>1865</v>
      </c>
      <c r="F339" s="35">
        <f t="shared" si="148"/>
        <v>5595</v>
      </c>
      <c r="G339" s="40">
        <v>1424.6</v>
      </c>
      <c r="H339" s="35">
        <f t="shared" si="149"/>
        <v>4273.7999999999993</v>
      </c>
      <c r="I339" s="35">
        <f t="shared" si="150"/>
        <v>9868.7999999999993</v>
      </c>
      <c r="J339" s="441"/>
      <c r="K339" s="371"/>
      <c r="L339" s="328">
        <v>1865</v>
      </c>
      <c r="M339" s="329">
        <f t="shared" si="151"/>
        <v>0</v>
      </c>
      <c r="N339" s="328">
        <v>1424.6</v>
      </c>
      <c r="O339" s="329">
        <f t="shared" si="152"/>
        <v>0</v>
      </c>
      <c r="P339" s="329">
        <f t="shared" si="153"/>
        <v>0</v>
      </c>
      <c r="Q339" s="473"/>
      <c r="R339" s="327">
        <f t="shared" si="147"/>
        <v>3</v>
      </c>
      <c r="S339" s="328">
        <v>1865</v>
      </c>
      <c r="T339" s="329">
        <f t="shared" si="154"/>
        <v>5595</v>
      </c>
      <c r="U339" s="328">
        <v>1424.6</v>
      </c>
      <c r="V339" s="329">
        <f t="shared" si="155"/>
        <v>4273.7999999999993</v>
      </c>
      <c r="W339" s="329">
        <f t="shared" si="156"/>
        <v>9868.7999999999993</v>
      </c>
      <c r="X339" s="464">
        <f t="shared" si="145"/>
        <v>9868.7999999999993</v>
      </c>
      <c r="Y339" s="497">
        <f t="shared" si="146"/>
        <v>0</v>
      </c>
    </row>
    <row r="340" spans="1:25" x14ac:dyDescent="0.25">
      <c r="A340" s="129" t="s">
        <v>657</v>
      </c>
      <c r="B340" s="117" t="s">
        <v>658</v>
      </c>
      <c r="C340" s="118" t="s">
        <v>243</v>
      </c>
      <c r="D340" s="119">
        <v>200</v>
      </c>
      <c r="E340" s="40">
        <v>162.44</v>
      </c>
      <c r="F340" s="35">
        <f t="shared" si="148"/>
        <v>32488</v>
      </c>
      <c r="G340" s="40">
        <v>112.476</v>
      </c>
      <c r="H340" s="35">
        <f t="shared" si="149"/>
        <v>22495.200000000001</v>
      </c>
      <c r="I340" s="35">
        <f>F340+H340</f>
        <v>54983.199999999997</v>
      </c>
      <c r="J340" s="441"/>
      <c r="K340" s="371"/>
      <c r="L340" s="328">
        <v>162.44</v>
      </c>
      <c r="M340" s="329">
        <f t="shared" si="151"/>
        <v>0</v>
      </c>
      <c r="N340" s="328">
        <v>112.476</v>
      </c>
      <c r="O340" s="329">
        <f t="shared" si="152"/>
        <v>0</v>
      </c>
      <c r="P340" s="329">
        <f>M340+O340</f>
        <v>0</v>
      </c>
      <c r="Q340" s="473"/>
      <c r="R340" s="327">
        <f t="shared" si="147"/>
        <v>200</v>
      </c>
      <c r="S340" s="328">
        <v>162.44</v>
      </c>
      <c r="T340" s="329">
        <f t="shared" si="154"/>
        <v>32488</v>
      </c>
      <c r="U340" s="328">
        <v>112.476</v>
      </c>
      <c r="V340" s="329">
        <f t="shared" si="155"/>
        <v>22495.200000000001</v>
      </c>
      <c r="W340" s="329">
        <f>T340+V340</f>
        <v>54983.199999999997</v>
      </c>
      <c r="X340" s="464">
        <f t="shared" si="145"/>
        <v>54983.199999999997</v>
      </c>
      <c r="Y340" s="497">
        <f t="shared" si="146"/>
        <v>0</v>
      </c>
    </row>
    <row r="341" spans="1:25" x14ac:dyDescent="0.25">
      <c r="A341" s="129" t="s">
        <v>659</v>
      </c>
      <c r="B341" s="117" t="s">
        <v>660</v>
      </c>
      <c r="C341" s="118" t="s">
        <v>243</v>
      </c>
      <c r="D341" s="119">
        <v>39</v>
      </c>
      <c r="E341" s="40">
        <v>196.5</v>
      </c>
      <c r="F341" s="35">
        <f t="shared" si="148"/>
        <v>7663.5</v>
      </c>
      <c r="G341" s="40">
        <v>271.98599999999999</v>
      </c>
      <c r="H341" s="35">
        <f t="shared" si="149"/>
        <v>10607.454</v>
      </c>
      <c r="I341" s="35">
        <f>F341+H341</f>
        <v>18270.953999999998</v>
      </c>
      <c r="J341" s="441"/>
      <c r="K341" s="371"/>
      <c r="L341" s="328">
        <v>196.5</v>
      </c>
      <c r="M341" s="329">
        <f t="shared" si="151"/>
        <v>0</v>
      </c>
      <c r="N341" s="328">
        <v>271.98599999999999</v>
      </c>
      <c r="O341" s="329">
        <f t="shared" si="152"/>
        <v>0</v>
      </c>
      <c r="P341" s="329">
        <f>M341+O341</f>
        <v>0</v>
      </c>
      <c r="Q341" s="473"/>
      <c r="R341" s="327">
        <f t="shared" si="147"/>
        <v>39</v>
      </c>
      <c r="S341" s="328">
        <v>196.5</v>
      </c>
      <c r="T341" s="329">
        <f t="shared" si="154"/>
        <v>7663.5</v>
      </c>
      <c r="U341" s="328">
        <v>271.98599999999999</v>
      </c>
      <c r="V341" s="329">
        <f t="shared" si="155"/>
        <v>10607.454</v>
      </c>
      <c r="W341" s="329">
        <f>T341+V341</f>
        <v>18270.953999999998</v>
      </c>
      <c r="X341" s="464">
        <f t="shared" si="145"/>
        <v>18270.953999999998</v>
      </c>
      <c r="Y341" s="497">
        <f t="shared" si="146"/>
        <v>0</v>
      </c>
    </row>
    <row r="342" spans="1:25" x14ac:dyDescent="0.25">
      <c r="A342" s="128" t="s">
        <v>661</v>
      </c>
      <c r="B342" s="117" t="s">
        <v>522</v>
      </c>
      <c r="C342" s="118" t="s">
        <v>243</v>
      </c>
      <c r="D342" s="119">
        <v>39</v>
      </c>
      <c r="E342" s="40">
        <v>838.4</v>
      </c>
      <c r="F342" s="35">
        <f t="shared" si="148"/>
        <v>32697.599999999999</v>
      </c>
      <c r="G342" s="40">
        <v>699.4</v>
      </c>
      <c r="H342" s="35">
        <f t="shared" si="149"/>
        <v>27276.6</v>
      </c>
      <c r="I342" s="35">
        <f t="shared" ref="I342:I360" si="157">E342*D342+G342*D342</f>
        <v>59974.2</v>
      </c>
      <c r="J342" s="441"/>
      <c r="K342" s="371"/>
      <c r="L342" s="328">
        <v>838.4</v>
      </c>
      <c r="M342" s="329">
        <f t="shared" si="151"/>
        <v>0</v>
      </c>
      <c r="N342" s="328">
        <v>699.4</v>
      </c>
      <c r="O342" s="329">
        <f t="shared" si="152"/>
        <v>0</v>
      </c>
      <c r="P342" s="329">
        <f t="shared" ref="P342:P360" si="158">L342*K342+N342*K342</f>
        <v>0</v>
      </c>
      <c r="Q342" s="473"/>
      <c r="R342" s="327">
        <f t="shared" si="147"/>
        <v>39</v>
      </c>
      <c r="S342" s="328">
        <v>838.4</v>
      </c>
      <c r="T342" s="329">
        <f t="shared" si="154"/>
        <v>32697.599999999999</v>
      </c>
      <c r="U342" s="328">
        <v>699.4</v>
      </c>
      <c r="V342" s="329">
        <f t="shared" si="155"/>
        <v>27276.6</v>
      </c>
      <c r="W342" s="329">
        <f t="shared" ref="W342:W360" si="159">S342*R342+U342*R342</f>
        <v>59974.2</v>
      </c>
      <c r="X342" s="464">
        <f t="shared" si="145"/>
        <v>59974.2</v>
      </c>
      <c r="Y342" s="497">
        <f t="shared" si="146"/>
        <v>0</v>
      </c>
    </row>
    <row r="343" spans="1:25" ht="28.5" x14ac:dyDescent="0.25">
      <c r="A343" s="128" t="s">
        <v>662</v>
      </c>
      <c r="B343" s="117" t="s">
        <v>663</v>
      </c>
      <c r="C343" s="118" t="s">
        <v>170</v>
      </c>
      <c r="D343" s="119">
        <v>23</v>
      </c>
      <c r="E343" s="40">
        <v>655.01</v>
      </c>
      <c r="F343" s="35">
        <f t="shared" si="148"/>
        <v>15065.23</v>
      </c>
      <c r="G343" s="40">
        <v>626.61</v>
      </c>
      <c r="H343" s="35">
        <f t="shared" si="149"/>
        <v>14412.03</v>
      </c>
      <c r="I343" s="35">
        <f t="shared" si="157"/>
        <v>29477.260000000002</v>
      </c>
      <c r="J343" s="441"/>
      <c r="K343" s="371"/>
      <c r="L343" s="328">
        <v>655.01</v>
      </c>
      <c r="M343" s="329">
        <f t="shared" si="151"/>
        <v>0</v>
      </c>
      <c r="N343" s="328">
        <v>626.61</v>
      </c>
      <c r="O343" s="329">
        <f t="shared" si="152"/>
        <v>0</v>
      </c>
      <c r="P343" s="329">
        <f t="shared" si="158"/>
        <v>0</v>
      </c>
      <c r="Q343" s="473"/>
      <c r="R343" s="327">
        <f t="shared" si="147"/>
        <v>23</v>
      </c>
      <c r="S343" s="328">
        <v>655.01</v>
      </c>
      <c r="T343" s="329">
        <f t="shared" si="154"/>
        <v>15065.23</v>
      </c>
      <c r="U343" s="328">
        <v>626.61</v>
      </c>
      <c r="V343" s="329">
        <f t="shared" si="155"/>
        <v>14412.03</v>
      </c>
      <c r="W343" s="329">
        <f t="shared" si="159"/>
        <v>29477.260000000002</v>
      </c>
      <c r="X343" s="464">
        <f t="shared" si="145"/>
        <v>29477.260000000002</v>
      </c>
      <c r="Y343" s="497">
        <f t="shared" si="146"/>
        <v>0</v>
      </c>
    </row>
    <row r="344" spans="1:25" ht="28.5" x14ac:dyDescent="0.25">
      <c r="A344" s="128" t="s">
        <v>664</v>
      </c>
      <c r="B344" s="117" t="s">
        <v>665</v>
      </c>
      <c r="C344" s="118" t="s">
        <v>170</v>
      </c>
      <c r="D344" s="119">
        <v>9</v>
      </c>
      <c r="E344" s="40">
        <v>655.01</v>
      </c>
      <c r="F344" s="35">
        <f t="shared" si="148"/>
        <v>5895.09</v>
      </c>
      <c r="G344" s="40">
        <v>483.6</v>
      </c>
      <c r="H344" s="35">
        <f t="shared" si="149"/>
        <v>4352.4000000000005</v>
      </c>
      <c r="I344" s="35">
        <f t="shared" si="157"/>
        <v>10247.490000000002</v>
      </c>
      <c r="J344" s="441"/>
      <c r="K344" s="371"/>
      <c r="L344" s="328">
        <v>655.01</v>
      </c>
      <c r="M344" s="329">
        <f t="shared" si="151"/>
        <v>0</v>
      </c>
      <c r="N344" s="328">
        <v>483.6</v>
      </c>
      <c r="O344" s="329">
        <f t="shared" si="152"/>
        <v>0</v>
      </c>
      <c r="P344" s="329">
        <f t="shared" si="158"/>
        <v>0</v>
      </c>
      <c r="Q344" s="473"/>
      <c r="R344" s="327">
        <f t="shared" si="147"/>
        <v>9</v>
      </c>
      <c r="S344" s="328">
        <v>655.01</v>
      </c>
      <c r="T344" s="329">
        <f t="shared" si="154"/>
        <v>5895.09</v>
      </c>
      <c r="U344" s="328">
        <v>483.6</v>
      </c>
      <c r="V344" s="329">
        <f t="shared" si="155"/>
        <v>4352.4000000000005</v>
      </c>
      <c r="W344" s="329">
        <f t="shared" si="159"/>
        <v>10247.490000000002</v>
      </c>
      <c r="X344" s="464">
        <f t="shared" si="145"/>
        <v>10247.490000000002</v>
      </c>
      <c r="Y344" s="497">
        <f t="shared" si="146"/>
        <v>0</v>
      </c>
    </row>
    <row r="345" spans="1:25" ht="28.5" x14ac:dyDescent="0.25">
      <c r="A345" s="128" t="s">
        <v>666</v>
      </c>
      <c r="B345" s="117" t="s">
        <v>667</v>
      </c>
      <c r="C345" s="118" t="s">
        <v>170</v>
      </c>
      <c r="D345" s="119">
        <v>10</v>
      </c>
      <c r="E345" s="40">
        <v>655</v>
      </c>
      <c r="F345" s="35">
        <f t="shared" si="148"/>
        <v>6550</v>
      </c>
      <c r="G345" s="40">
        <v>315.89999999999998</v>
      </c>
      <c r="H345" s="35">
        <f t="shared" si="149"/>
        <v>3159</v>
      </c>
      <c r="I345" s="35">
        <f t="shared" si="157"/>
        <v>9709</v>
      </c>
      <c r="J345" s="441"/>
      <c r="K345" s="371"/>
      <c r="L345" s="328">
        <v>655</v>
      </c>
      <c r="M345" s="329">
        <f t="shared" si="151"/>
        <v>0</v>
      </c>
      <c r="N345" s="328">
        <v>315.89999999999998</v>
      </c>
      <c r="O345" s="329">
        <f t="shared" si="152"/>
        <v>0</v>
      </c>
      <c r="P345" s="329">
        <f t="shared" si="158"/>
        <v>0</v>
      </c>
      <c r="Q345" s="473"/>
      <c r="R345" s="327">
        <f t="shared" si="147"/>
        <v>10</v>
      </c>
      <c r="S345" s="328">
        <v>655</v>
      </c>
      <c r="T345" s="329">
        <f t="shared" si="154"/>
        <v>6550</v>
      </c>
      <c r="U345" s="328">
        <v>315.89999999999998</v>
      </c>
      <c r="V345" s="329">
        <f t="shared" si="155"/>
        <v>3159</v>
      </c>
      <c r="W345" s="329">
        <f t="shared" si="159"/>
        <v>9709</v>
      </c>
      <c r="X345" s="464">
        <f t="shared" si="145"/>
        <v>9709</v>
      </c>
      <c r="Y345" s="497">
        <f t="shared" si="146"/>
        <v>0</v>
      </c>
    </row>
    <row r="346" spans="1:25" ht="28.5" x14ac:dyDescent="0.25">
      <c r="A346" s="128" t="s">
        <v>668</v>
      </c>
      <c r="B346" s="117" t="s">
        <v>669</v>
      </c>
      <c r="C346" s="118" t="s">
        <v>170</v>
      </c>
      <c r="D346" s="119">
        <v>4</v>
      </c>
      <c r="E346" s="40">
        <v>655</v>
      </c>
      <c r="F346" s="35">
        <f t="shared" si="148"/>
        <v>2620</v>
      </c>
      <c r="G346" s="40">
        <v>630.5</v>
      </c>
      <c r="H346" s="35">
        <f t="shared" si="149"/>
        <v>2522</v>
      </c>
      <c r="I346" s="35">
        <f t="shared" si="157"/>
        <v>5142</v>
      </c>
      <c r="J346" s="441"/>
      <c r="K346" s="371"/>
      <c r="L346" s="328">
        <v>655</v>
      </c>
      <c r="M346" s="329">
        <f t="shared" si="151"/>
        <v>0</v>
      </c>
      <c r="N346" s="328">
        <v>630.5</v>
      </c>
      <c r="O346" s="329">
        <f t="shared" si="152"/>
        <v>0</v>
      </c>
      <c r="P346" s="329">
        <f t="shared" si="158"/>
        <v>0</v>
      </c>
      <c r="Q346" s="473"/>
      <c r="R346" s="327">
        <f t="shared" si="147"/>
        <v>4</v>
      </c>
      <c r="S346" s="328">
        <v>655</v>
      </c>
      <c r="T346" s="329">
        <f t="shared" si="154"/>
        <v>2620</v>
      </c>
      <c r="U346" s="328">
        <v>630.5</v>
      </c>
      <c r="V346" s="329">
        <f t="shared" si="155"/>
        <v>2522</v>
      </c>
      <c r="W346" s="329">
        <f t="shared" si="159"/>
        <v>5142</v>
      </c>
      <c r="X346" s="464">
        <f t="shared" si="145"/>
        <v>5142</v>
      </c>
      <c r="Y346" s="497">
        <f t="shared" si="146"/>
        <v>0</v>
      </c>
    </row>
    <row r="347" spans="1:25" x14ac:dyDescent="0.25">
      <c r="A347" s="128" t="s">
        <v>670</v>
      </c>
      <c r="B347" s="117" t="s">
        <v>671</v>
      </c>
      <c r="C347" s="118" t="s">
        <v>170</v>
      </c>
      <c r="D347" s="119">
        <v>38</v>
      </c>
      <c r="E347" s="40">
        <v>655</v>
      </c>
      <c r="F347" s="35">
        <f t="shared" si="148"/>
        <v>24890</v>
      </c>
      <c r="G347" s="40">
        <v>767</v>
      </c>
      <c r="H347" s="35">
        <f t="shared" si="149"/>
        <v>29146</v>
      </c>
      <c r="I347" s="35">
        <f t="shared" si="157"/>
        <v>54036</v>
      </c>
      <c r="J347" s="441"/>
      <c r="K347" s="371"/>
      <c r="L347" s="328">
        <v>655</v>
      </c>
      <c r="M347" s="329">
        <f t="shared" si="151"/>
        <v>0</v>
      </c>
      <c r="N347" s="328">
        <v>767</v>
      </c>
      <c r="O347" s="329">
        <f t="shared" si="152"/>
        <v>0</v>
      </c>
      <c r="P347" s="329">
        <f t="shared" si="158"/>
        <v>0</v>
      </c>
      <c r="Q347" s="473"/>
      <c r="R347" s="327">
        <f t="shared" si="147"/>
        <v>38</v>
      </c>
      <c r="S347" s="328">
        <v>655</v>
      </c>
      <c r="T347" s="329">
        <f t="shared" si="154"/>
        <v>24890</v>
      </c>
      <c r="U347" s="328">
        <v>767</v>
      </c>
      <c r="V347" s="329">
        <f t="shared" si="155"/>
        <v>29146</v>
      </c>
      <c r="W347" s="329">
        <f t="shared" si="159"/>
        <v>54036</v>
      </c>
      <c r="X347" s="464">
        <f t="shared" si="145"/>
        <v>54036</v>
      </c>
      <c r="Y347" s="497">
        <f t="shared" si="146"/>
        <v>0</v>
      </c>
    </row>
    <row r="348" spans="1:25" ht="28.5" x14ac:dyDescent="0.25">
      <c r="A348" s="129" t="s">
        <v>672</v>
      </c>
      <c r="B348" s="117" t="s">
        <v>622</v>
      </c>
      <c r="C348" s="118" t="s">
        <v>170</v>
      </c>
      <c r="D348" s="119">
        <v>8</v>
      </c>
      <c r="E348" s="40">
        <v>1048</v>
      </c>
      <c r="F348" s="35">
        <f t="shared" si="148"/>
        <v>8384</v>
      </c>
      <c r="G348" s="40">
        <v>1383.1610000000001</v>
      </c>
      <c r="H348" s="35">
        <f t="shared" si="149"/>
        <v>11065.288</v>
      </c>
      <c r="I348" s="35">
        <f t="shared" si="157"/>
        <v>19449.288</v>
      </c>
      <c r="J348" s="441"/>
      <c r="K348" s="371"/>
      <c r="L348" s="328">
        <v>1048</v>
      </c>
      <c r="M348" s="329">
        <f t="shared" si="151"/>
        <v>0</v>
      </c>
      <c r="N348" s="328">
        <v>1383.1610000000001</v>
      </c>
      <c r="O348" s="329">
        <f t="shared" si="152"/>
        <v>0</v>
      </c>
      <c r="P348" s="329">
        <f t="shared" si="158"/>
        <v>0</v>
      </c>
      <c r="Q348" s="473"/>
      <c r="R348" s="327">
        <f t="shared" si="147"/>
        <v>8</v>
      </c>
      <c r="S348" s="328">
        <v>1048</v>
      </c>
      <c r="T348" s="329">
        <f t="shared" si="154"/>
        <v>8384</v>
      </c>
      <c r="U348" s="328">
        <v>1383.1610000000001</v>
      </c>
      <c r="V348" s="329">
        <f t="shared" si="155"/>
        <v>11065.288</v>
      </c>
      <c r="W348" s="329">
        <f t="shared" si="159"/>
        <v>19449.288</v>
      </c>
      <c r="X348" s="464">
        <f t="shared" si="145"/>
        <v>19449.288</v>
      </c>
      <c r="Y348" s="497">
        <f t="shared" si="146"/>
        <v>0</v>
      </c>
    </row>
    <row r="349" spans="1:25" ht="28.5" x14ac:dyDescent="0.25">
      <c r="A349" s="128" t="s">
        <v>673</v>
      </c>
      <c r="B349" s="117" t="s">
        <v>674</v>
      </c>
      <c r="C349" s="118" t="s">
        <v>243</v>
      </c>
      <c r="D349" s="119">
        <v>1000</v>
      </c>
      <c r="E349" s="40">
        <v>45.85</v>
      </c>
      <c r="F349" s="35">
        <f t="shared" si="148"/>
        <v>45850</v>
      </c>
      <c r="G349" s="40">
        <v>28.08</v>
      </c>
      <c r="H349" s="35">
        <f t="shared" si="149"/>
        <v>28080</v>
      </c>
      <c r="I349" s="35">
        <f t="shared" si="157"/>
        <v>73930</v>
      </c>
      <c r="J349" s="441"/>
      <c r="K349" s="371"/>
      <c r="L349" s="328">
        <v>45.85</v>
      </c>
      <c r="M349" s="329">
        <f t="shared" si="151"/>
        <v>0</v>
      </c>
      <c r="N349" s="328">
        <v>28.08</v>
      </c>
      <c r="O349" s="329">
        <f t="shared" si="152"/>
        <v>0</v>
      </c>
      <c r="P349" s="329">
        <f t="shared" si="158"/>
        <v>0</v>
      </c>
      <c r="Q349" s="473"/>
      <c r="R349" s="327">
        <f t="shared" si="147"/>
        <v>1000</v>
      </c>
      <c r="S349" s="328">
        <v>45.85</v>
      </c>
      <c r="T349" s="329">
        <f t="shared" si="154"/>
        <v>45850</v>
      </c>
      <c r="U349" s="328">
        <v>28.08</v>
      </c>
      <c r="V349" s="329">
        <f t="shared" si="155"/>
        <v>28080</v>
      </c>
      <c r="W349" s="329">
        <f t="shared" si="159"/>
        <v>73930</v>
      </c>
      <c r="X349" s="464">
        <f t="shared" si="145"/>
        <v>73930</v>
      </c>
      <c r="Y349" s="497">
        <f t="shared" si="146"/>
        <v>0</v>
      </c>
    </row>
    <row r="350" spans="1:25" x14ac:dyDescent="0.25">
      <c r="A350" s="128" t="s">
        <v>675</v>
      </c>
      <c r="B350" s="122" t="s">
        <v>676</v>
      </c>
      <c r="C350" s="50" t="s">
        <v>170</v>
      </c>
      <c r="D350" s="51">
        <v>2</v>
      </c>
      <c r="E350" s="40">
        <v>393</v>
      </c>
      <c r="F350" s="35">
        <f t="shared" si="148"/>
        <v>786</v>
      </c>
      <c r="G350" s="40">
        <v>2175.58</v>
      </c>
      <c r="H350" s="35">
        <f t="shared" si="149"/>
        <v>4351.16</v>
      </c>
      <c r="I350" s="35">
        <f t="shared" si="157"/>
        <v>5137.16</v>
      </c>
      <c r="J350" s="441"/>
      <c r="K350" s="334"/>
      <c r="L350" s="328">
        <v>393</v>
      </c>
      <c r="M350" s="329">
        <f t="shared" si="151"/>
        <v>0</v>
      </c>
      <c r="N350" s="328">
        <v>2175.58</v>
      </c>
      <c r="O350" s="329">
        <f t="shared" si="152"/>
        <v>0</v>
      </c>
      <c r="P350" s="329">
        <f t="shared" si="158"/>
        <v>0</v>
      </c>
      <c r="Q350" s="473"/>
      <c r="R350" s="327">
        <f t="shared" si="147"/>
        <v>2</v>
      </c>
      <c r="S350" s="328">
        <v>393</v>
      </c>
      <c r="T350" s="329">
        <f t="shared" si="154"/>
        <v>786</v>
      </c>
      <c r="U350" s="328">
        <v>2175.58</v>
      </c>
      <c r="V350" s="329">
        <f t="shared" si="155"/>
        <v>4351.16</v>
      </c>
      <c r="W350" s="329">
        <f t="shared" si="159"/>
        <v>5137.16</v>
      </c>
      <c r="X350" s="464">
        <f t="shared" si="145"/>
        <v>5137.16</v>
      </c>
      <c r="Y350" s="497">
        <f t="shared" si="146"/>
        <v>0</v>
      </c>
    </row>
    <row r="351" spans="1:25" x14ac:dyDescent="0.25">
      <c r="A351" s="128" t="s">
        <v>677</v>
      </c>
      <c r="B351" s="122" t="s">
        <v>557</v>
      </c>
      <c r="C351" s="50" t="s">
        <v>170</v>
      </c>
      <c r="D351" s="51">
        <v>7</v>
      </c>
      <c r="E351" s="40">
        <v>393</v>
      </c>
      <c r="F351" s="35">
        <f t="shared" si="148"/>
        <v>2751</v>
      </c>
      <c r="G351" s="40">
        <v>194.8</v>
      </c>
      <c r="H351" s="35">
        <f t="shared" si="149"/>
        <v>1363.6000000000001</v>
      </c>
      <c r="I351" s="35">
        <f t="shared" si="157"/>
        <v>4114.6000000000004</v>
      </c>
      <c r="J351" s="441"/>
      <c r="K351" s="334"/>
      <c r="L351" s="328">
        <v>393</v>
      </c>
      <c r="M351" s="329">
        <f t="shared" si="151"/>
        <v>0</v>
      </c>
      <c r="N351" s="328">
        <v>194.8</v>
      </c>
      <c r="O351" s="329">
        <f t="shared" si="152"/>
        <v>0</v>
      </c>
      <c r="P351" s="329">
        <f t="shared" si="158"/>
        <v>0</v>
      </c>
      <c r="Q351" s="473"/>
      <c r="R351" s="327">
        <f t="shared" si="147"/>
        <v>7</v>
      </c>
      <c r="S351" s="328">
        <v>393</v>
      </c>
      <c r="T351" s="329">
        <f t="shared" si="154"/>
        <v>2751</v>
      </c>
      <c r="U351" s="328">
        <v>194.8</v>
      </c>
      <c r="V351" s="329">
        <f t="shared" si="155"/>
        <v>1363.6000000000001</v>
      </c>
      <c r="W351" s="329">
        <f t="shared" si="159"/>
        <v>4114.6000000000004</v>
      </c>
      <c r="X351" s="464">
        <f t="shared" si="145"/>
        <v>4114.6000000000004</v>
      </c>
      <c r="Y351" s="497">
        <f t="shared" si="146"/>
        <v>0</v>
      </c>
    </row>
    <row r="352" spans="1:25" x14ac:dyDescent="0.25">
      <c r="A352" s="128" t="s">
        <v>678</v>
      </c>
      <c r="B352" s="122" t="s">
        <v>563</v>
      </c>
      <c r="C352" s="50" t="s">
        <v>170</v>
      </c>
      <c r="D352" s="51">
        <v>104</v>
      </c>
      <c r="E352" s="40">
        <v>0</v>
      </c>
      <c r="F352" s="35">
        <f t="shared" si="148"/>
        <v>0</v>
      </c>
      <c r="G352" s="40">
        <v>5.82</v>
      </c>
      <c r="H352" s="35">
        <f t="shared" si="149"/>
        <v>605.28</v>
      </c>
      <c r="I352" s="35">
        <f t="shared" si="157"/>
        <v>605.28</v>
      </c>
      <c r="J352" s="441"/>
      <c r="K352" s="334"/>
      <c r="L352" s="328">
        <v>0</v>
      </c>
      <c r="M352" s="329">
        <f t="shared" si="151"/>
        <v>0</v>
      </c>
      <c r="N352" s="328">
        <v>5.82</v>
      </c>
      <c r="O352" s="329">
        <f t="shared" si="152"/>
        <v>0</v>
      </c>
      <c r="P352" s="329">
        <f t="shared" si="158"/>
        <v>0</v>
      </c>
      <c r="Q352" s="473"/>
      <c r="R352" s="327">
        <f t="shared" si="147"/>
        <v>104</v>
      </c>
      <c r="S352" s="328">
        <v>0</v>
      </c>
      <c r="T352" s="329">
        <f t="shared" si="154"/>
        <v>0</v>
      </c>
      <c r="U352" s="328">
        <v>5.82</v>
      </c>
      <c r="V352" s="329">
        <f t="shared" si="155"/>
        <v>605.28</v>
      </c>
      <c r="W352" s="329">
        <f t="shared" si="159"/>
        <v>605.28</v>
      </c>
      <c r="X352" s="464">
        <f t="shared" si="145"/>
        <v>605.28</v>
      </c>
      <c r="Y352" s="497">
        <f t="shared" si="146"/>
        <v>0</v>
      </c>
    </row>
    <row r="353" spans="1:25" x14ac:dyDescent="0.25">
      <c r="A353" s="128" t="s">
        <v>679</v>
      </c>
      <c r="B353" s="122" t="s">
        <v>561</v>
      </c>
      <c r="C353" s="50" t="s">
        <v>170</v>
      </c>
      <c r="D353" s="51">
        <v>104</v>
      </c>
      <c r="E353" s="40">
        <v>0</v>
      </c>
      <c r="F353" s="35">
        <f t="shared" si="148"/>
        <v>0</v>
      </c>
      <c r="G353" s="40">
        <v>3.98</v>
      </c>
      <c r="H353" s="35">
        <f t="shared" si="149"/>
        <v>413.92</v>
      </c>
      <c r="I353" s="35">
        <f t="shared" si="157"/>
        <v>413.92</v>
      </c>
      <c r="J353" s="441"/>
      <c r="K353" s="334"/>
      <c r="L353" s="328">
        <v>0</v>
      </c>
      <c r="M353" s="329">
        <f t="shared" si="151"/>
        <v>0</v>
      </c>
      <c r="N353" s="328">
        <v>3.98</v>
      </c>
      <c r="O353" s="329">
        <f t="shared" si="152"/>
        <v>0</v>
      </c>
      <c r="P353" s="329">
        <f t="shared" si="158"/>
        <v>0</v>
      </c>
      <c r="Q353" s="473"/>
      <c r="R353" s="327">
        <f t="shared" si="147"/>
        <v>104</v>
      </c>
      <c r="S353" s="328">
        <v>0</v>
      </c>
      <c r="T353" s="329">
        <f t="shared" si="154"/>
        <v>0</v>
      </c>
      <c r="U353" s="328">
        <v>3.98</v>
      </c>
      <c r="V353" s="329">
        <f t="shared" si="155"/>
        <v>413.92</v>
      </c>
      <c r="W353" s="329">
        <f t="shared" si="159"/>
        <v>413.92</v>
      </c>
      <c r="X353" s="464">
        <f t="shared" si="145"/>
        <v>413.92</v>
      </c>
      <c r="Y353" s="497">
        <f t="shared" si="146"/>
        <v>0</v>
      </c>
    </row>
    <row r="354" spans="1:25" x14ac:dyDescent="0.25">
      <c r="A354" s="128" t="s">
        <v>680</v>
      </c>
      <c r="B354" s="122" t="s">
        <v>681</v>
      </c>
      <c r="C354" s="50" t="s">
        <v>170</v>
      </c>
      <c r="D354" s="51">
        <v>52</v>
      </c>
      <c r="E354" s="40">
        <v>32.74</v>
      </c>
      <c r="F354" s="35">
        <f t="shared" si="148"/>
        <v>1702.48</v>
      </c>
      <c r="G354" s="40">
        <v>102.06</v>
      </c>
      <c r="H354" s="35">
        <f t="shared" si="149"/>
        <v>5307.12</v>
      </c>
      <c r="I354" s="35">
        <f t="shared" si="157"/>
        <v>7009.6</v>
      </c>
      <c r="J354" s="441"/>
      <c r="K354" s="334"/>
      <c r="L354" s="328">
        <v>32.74</v>
      </c>
      <c r="M354" s="329">
        <f t="shared" si="151"/>
        <v>0</v>
      </c>
      <c r="N354" s="328">
        <v>102.06</v>
      </c>
      <c r="O354" s="329">
        <f t="shared" si="152"/>
        <v>0</v>
      </c>
      <c r="P354" s="329">
        <f t="shared" si="158"/>
        <v>0</v>
      </c>
      <c r="Q354" s="473"/>
      <c r="R354" s="327">
        <f t="shared" si="147"/>
        <v>52</v>
      </c>
      <c r="S354" s="328">
        <v>32.74</v>
      </c>
      <c r="T354" s="329">
        <f t="shared" si="154"/>
        <v>1702.48</v>
      </c>
      <c r="U354" s="328">
        <v>102.06</v>
      </c>
      <c r="V354" s="329">
        <f t="shared" si="155"/>
        <v>5307.12</v>
      </c>
      <c r="W354" s="329">
        <f t="shared" si="159"/>
        <v>7009.6</v>
      </c>
      <c r="X354" s="464">
        <f t="shared" si="145"/>
        <v>7009.6</v>
      </c>
      <c r="Y354" s="497">
        <f t="shared" si="146"/>
        <v>0</v>
      </c>
    </row>
    <row r="355" spans="1:25" ht="28.5" x14ac:dyDescent="0.25">
      <c r="A355" s="128" t="s">
        <v>682</v>
      </c>
      <c r="B355" s="122" t="s">
        <v>683</v>
      </c>
      <c r="C355" s="50" t="s">
        <v>170</v>
      </c>
      <c r="D355" s="51">
        <v>62</v>
      </c>
      <c r="E355" s="40">
        <v>0</v>
      </c>
      <c r="F355" s="35">
        <f t="shared" si="148"/>
        <v>0</v>
      </c>
      <c r="G355" s="40">
        <v>6.49</v>
      </c>
      <c r="H355" s="35">
        <f t="shared" si="149"/>
        <v>402.38</v>
      </c>
      <c r="I355" s="35">
        <f t="shared" si="157"/>
        <v>402.38</v>
      </c>
      <c r="J355" s="441"/>
      <c r="K355" s="334"/>
      <c r="L355" s="328">
        <v>0</v>
      </c>
      <c r="M355" s="329">
        <f t="shared" si="151"/>
        <v>0</v>
      </c>
      <c r="N355" s="328">
        <v>6.49</v>
      </c>
      <c r="O355" s="329">
        <f t="shared" si="152"/>
        <v>0</v>
      </c>
      <c r="P355" s="329">
        <f t="shared" si="158"/>
        <v>0</v>
      </c>
      <c r="Q355" s="473"/>
      <c r="R355" s="327">
        <f t="shared" si="147"/>
        <v>62</v>
      </c>
      <c r="S355" s="328">
        <v>0</v>
      </c>
      <c r="T355" s="329">
        <f t="shared" si="154"/>
        <v>0</v>
      </c>
      <c r="U355" s="328">
        <v>6.49</v>
      </c>
      <c r="V355" s="329">
        <f t="shared" si="155"/>
        <v>402.38</v>
      </c>
      <c r="W355" s="329">
        <f t="shared" si="159"/>
        <v>402.38</v>
      </c>
      <c r="X355" s="464">
        <f t="shared" si="145"/>
        <v>402.38</v>
      </c>
      <c r="Y355" s="497">
        <f t="shared" si="146"/>
        <v>0</v>
      </c>
    </row>
    <row r="356" spans="1:25" x14ac:dyDescent="0.25">
      <c r="A356" s="128" t="s">
        <v>684</v>
      </c>
      <c r="B356" s="122" t="s">
        <v>685</v>
      </c>
      <c r="C356" s="50" t="s">
        <v>170</v>
      </c>
      <c r="D356" s="51">
        <v>62</v>
      </c>
      <c r="E356" s="40">
        <v>0</v>
      </c>
      <c r="F356" s="35">
        <f t="shared" si="148"/>
        <v>0</v>
      </c>
      <c r="G356" s="40">
        <v>2.95</v>
      </c>
      <c r="H356" s="35">
        <f t="shared" si="149"/>
        <v>182.9</v>
      </c>
      <c r="I356" s="35">
        <f t="shared" si="157"/>
        <v>182.9</v>
      </c>
      <c r="J356" s="441"/>
      <c r="K356" s="334"/>
      <c r="L356" s="328">
        <v>0</v>
      </c>
      <c r="M356" s="329">
        <f t="shared" si="151"/>
        <v>0</v>
      </c>
      <c r="N356" s="328">
        <v>2.95</v>
      </c>
      <c r="O356" s="329">
        <f t="shared" si="152"/>
        <v>0</v>
      </c>
      <c r="P356" s="329">
        <f t="shared" si="158"/>
        <v>0</v>
      </c>
      <c r="Q356" s="473"/>
      <c r="R356" s="327">
        <f t="shared" si="147"/>
        <v>62</v>
      </c>
      <c r="S356" s="328">
        <v>0</v>
      </c>
      <c r="T356" s="329">
        <f t="shared" si="154"/>
        <v>0</v>
      </c>
      <c r="U356" s="328">
        <v>2.95</v>
      </c>
      <c r="V356" s="329">
        <f t="shared" si="155"/>
        <v>182.9</v>
      </c>
      <c r="W356" s="329">
        <f t="shared" si="159"/>
        <v>182.9</v>
      </c>
      <c r="X356" s="464">
        <f t="shared" si="145"/>
        <v>182.9</v>
      </c>
      <c r="Y356" s="497">
        <f t="shared" si="146"/>
        <v>0</v>
      </c>
    </row>
    <row r="357" spans="1:25" x14ac:dyDescent="0.25">
      <c r="A357" s="128" t="s">
        <v>686</v>
      </c>
      <c r="B357" s="122" t="s">
        <v>291</v>
      </c>
      <c r="C357" s="50" t="s">
        <v>170</v>
      </c>
      <c r="D357" s="51">
        <v>62</v>
      </c>
      <c r="E357" s="40">
        <v>0</v>
      </c>
      <c r="F357" s="35">
        <f t="shared" si="148"/>
        <v>0</v>
      </c>
      <c r="G357" s="40">
        <v>2</v>
      </c>
      <c r="H357" s="35">
        <f t="shared" si="149"/>
        <v>124</v>
      </c>
      <c r="I357" s="35">
        <f t="shared" si="157"/>
        <v>124</v>
      </c>
      <c r="J357" s="441"/>
      <c r="K357" s="334"/>
      <c r="L357" s="328">
        <v>0</v>
      </c>
      <c r="M357" s="329">
        <f t="shared" si="151"/>
        <v>0</v>
      </c>
      <c r="N357" s="328">
        <v>2</v>
      </c>
      <c r="O357" s="329">
        <f t="shared" si="152"/>
        <v>0</v>
      </c>
      <c r="P357" s="329">
        <f t="shared" si="158"/>
        <v>0</v>
      </c>
      <c r="Q357" s="473"/>
      <c r="R357" s="327">
        <f t="shared" si="147"/>
        <v>62</v>
      </c>
      <c r="S357" s="328">
        <v>0</v>
      </c>
      <c r="T357" s="329">
        <f t="shared" si="154"/>
        <v>0</v>
      </c>
      <c r="U357" s="328">
        <v>2</v>
      </c>
      <c r="V357" s="329">
        <f t="shared" si="155"/>
        <v>124</v>
      </c>
      <c r="W357" s="329">
        <f t="shared" si="159"/>
        <v>124</v>
      </c>
      <c r="X357" s="464">
        <f t="shared" si="145"/>
        <v>124</v>
      </c>
      <c r="Y357" s="497">
        <f t="shared" si="146"/>
        <v>0</v>
      </c>
    </row>
    <row r="358" spans="1:25" x14ac:dyDescent="0.25">
      <c r="A358" s="128" t="s">
        <v>687</v>
      </c>
      <c r="B358" s="122" t="s">
        <v>620</v>
      </c>
      <c r="C358" s="50" t="s">
        <v>170</v>
      </c>
      <c r="D358" s="51">
        <v>54</v>
      </c>
      <c r="E358" s="40">
        <v>262.01</v>
      </c>
      <c r="F358" s="35">
        <f t="shared" si="148"/>
        <v>14148.539999999999</v>
      </c>
      <c r="G358" s="40">
        <v>151.35</v>
      </c>
      <c r="H358" s="35">
        <f t="shared" si="149"/>
        <v>8172.9</v>
      </c>
      <c r="I358" s="35">
        <f t="shared" si="157"/>
        <v>22321.439999999999</v>
      </c>
      <c r="J358" s="441"/>
      <c r="K358" s="334"/>
      <c r="L358" s="328">
        <v>262.01</v>
      </c>
      <c r="M358" s="329">
        <f t="shared" si="151"/>
        <v>0</v>
      </c>
      <c r="N358" s="328">
        <v>151.35</v>
      </c>
      <c r="O358" s="329">
        <f t="shared" si="152"/>
        <v>0</v>
      </c>
      <c r="P358" s="329">
        <f t="shared" si="158"/>
        <v>0</v>
      </c>
      <c r="Q358" s="473"/>
      <c r="R358" s="327">
        <f t="shared" si="147"/>
        <v>54</v>
      </c>
      <c r="S358" s="328">
        <v>262.01</v>
      </c>
      <c r="T358" s="329">
        <f t="shared" si="154"/>
        <v>14148.539999999999</v>
      </c>
      <c r="U358" s="328">
        <v>151.35</v>
      </c>
      <c r="V358" s="329">
        <f t="shared" si="155"/>
        <v>8172.9</v>
      </c>
      <c r="W358" s="329">
        <f t="shared" si="159"/>
        <v>22321.439999999999</v>
      </c>
      <c r="X358" s="464">
        <f t="shared" si="145"/>
        <v>22321.439999999999</v>
      </c>
      <c r="Y358" s="497">
        <f t="shared" si="146"/>
        <v>0</v>
      </c>
    </row>
    <row r="359" spans="1:25" x14ac:dyDescent="0.25">
      <c r="A359" s="128" t="s">
        <v>688</v>
      </c>
      <c r="B359" s="122" t="s">
        <v>543</v>
      </c>
      <c r="C359" s="50" t="s">
        <v>170</v>
      </c>
      <c r="D359" s="51">
        <v>1600</v>
      </c>
      <c r="E359" s="40">
        <v>13.1</v>
      </c>
      <c r="F359" s="35">
        <f t="shared" si="148"/>
        <v>20960</v>
      </c>
      <c r="G359" s="40">
        <v>31.71</v>
      </c>
      <c r="H359" s="35">
        <f t="shared" si="149"/>
        <v>50736</v>
      </c>
      <c r="I359" s="35">
        <f t="shared" si="157"/>
        <v>71696</v>
      </c>
      <c r="J359" s="441"/>
      <c r="K359" s="334"/>
      <c r="L359" s="328">
        <v>13.1</v>
      </c>
      <c r="M359" s="329">
        <f t="shared" si="151"/>
        <v>0</v>
      </c>
      <c r="N359" s="328">
        <v>31.71</v>
      </c>
      <c r="O359" s="329">
        <f t="shared" si="152"/>
        <v>0</v>
      </c>
      <c r="P359" s="329">
        <f t="shared" si="158"/>
        <v>0</v>
      </c>
      <c r="Q359" s="473"/>
      <c r="R359" s="327">
        <f t="shared" si="147"/>
        <v>1600</v>
      </c>
      <c r="S359" s="328">
        <v>13.1</v>
      </c>
      <c r="T359" s="329">
        <f t="shared" si="154"/>
        <v>20960</v>
      </c>
      <c r="U359" s="328">
        <v>31.71</v>
      </c>
      <c r="V359" s="329">
        <f t="shared" si="155"/>
        <v>50736</v>
      </c>
      <c r="W359" s="329">
        <f t="shared" si="159"/>
        <v>71696</v>
      </c>
      <c r="X359" s="464">
        <f t="shared" si="145"/>
        <v>71696</v>
      </c>
      <c r="Y359" s="497">
        <f t="shared" si="146"/>
        <v>0</v>
      </c>
    </row>
    <row r="360" spans="1:25" x14ac:dyDescent="0.25">
      <c r="A360" s="128" t="s">
        <v>689</v>
      </c>
      <c r="B360" s="117" t="s">
        <v>348</v>
      </c>
      <c r="C360" s="118" t="s">
        <v>170</v>
      </c>
      <c r="D360" s="119">
        <v>400</v>
      </c>
      <c r="E360" s="40">
        <v>0</v>
      </c>
      <c r="F360" s="35">
        <f t="shared" si="148"/>
        <v>0</v>
      </c>
      <c r="G360" s="40">
        <v>3.38</v>
      </c>
      <c r="H360" s="35">
        <f t="shared" si="149"/>
        <v>1352</v>
      </c>
      <c r="I360" s="35">
        <f t="shared" si="157"/>
        <v>1352</v>
      </c>
      <c r="J360" s="441"/>
      <c r="K360" s="371"/>
      <c r="L360" s="328">
        <v>0</v>
      </c>
      <c r="M360" s="329">
        <f t="shared" si="151"/>
        <v>0</v>
      </c>
      <c r="N360" s="328">
        <v>3.38</v>
      </c>
      <c r="O360" s="329">
        <f t="shared" si="152"/>
        <v>0</v>
      </c>
      <c r="P360" s="329">
        <f t="shared" si="158"/>
        <v>0</v>
      </c>
      <c r="Q360" s="473"/>
      <c r="R360" s="327">
        <f t="shared" si="147"/>
        <v>400</v>
      </c>
      <c r="S360" s="328">
        <v>0</v>
      </c>
      <c r="T360" s="329">
        <f t="shared" si="154"/>
        <v>0</v>
      </c>
      <c r="U360" s="328">
        <v>3.38</v>
      </c>
      <c r="V360" s="329">
        <f t="shared" si="155"/>
        <v>1352</v>
      </c>
      <c r="W360" s="329">
        <f t="shared" si="159"/>
        <v>1352</v>
      </c>
      <c r="X360" s="464">
        <f t="shared" si="145"/>
        <v>1352</v>
      </c>
      <c r="Y360" s="497">
        <f t="shared" si="146"/>
        <v>0</v>
      </c>
    </row>
    <row r="361" spans="1:25" x14ac:dyDescent="0.25">
      <c r="A361" s="129" t="s">
        <v>690</v>
      </c>
      <c r="B361" s="117" t="s">
        <v>350</v>
      </c>
      <c r="C361" s="118" t="s">
        <v>170</v>
      </c>
      <c r="D361" s="119">
        <v>400</v>
      </c>
      <c r="E361" s="40">
        <v>6.5500000000000007</v>
      </c>
      <c r="F361" s="35">
        <f t="shared" si="148"/>
        <v>2620.0000000000005</v>
      </c>
      <c r="G361" s="40">
        <v>19.344000000000001</v>
      </c>
      <c r="H361" s="35">
        <f t="shared" si="149"/>
        <v>7737.6</v>
      </c>
      <c r="I361" s="35">
        <f>F361+H361</f>
        <v>10357.6</v>
      </c>
      <c r="J361" s="441"/>
      <c r="K361" s="371"/>
      <c r="L361" s="328">
        <v>6.5500000000000007</v>
      </c>
      <c r="M361" s="329">
        <f t="shared" si="151"/>
        <v>0</v>
      </c>
      <c r="N361" s="328">
        <v>19.344000000000001</v>
      </c>
      <c r="O361" s="329">
        <f t="shared" si="152"/>
        <v>0</v>
      </c>
      <c r="P361" s="329">
        <f>M361+O361</f>
        <v>0</v>
      </c>
      <c r="Q361" s="473"/>
      <c r="R361" s="327">
        <f t="shared" si="147"/>
        <v>400</v>
      </c>
      <c r="S361" s="328">
        <v>6.5500000000000007</v>
      </c>
      <c r="T361" s="329">
        <f t="shared" si="154"/>
        <v>2620.0000000000005</v>
      </c>
      <c r="U361" s="328">
        <v>19.344000000000001</v>
      </c>
      <c r="V361" s="329">
        <f t="shared" si="155"/>
        <v>7737.6</v>
      </c>
      <c r="W361" s="329">
        <f>T361+V361</f>
        <v>10357.6</v>
      </c>
      <c r="X361" s="464">
        <f t="shared" si="145"/>
        <v>10357.6</v>
      </c>
      <c r="Y361" s="497">
        <f t="shared" si="146"/>
        <v>0</v>
      </c>
    </row>
    <row r="362" spans="1:25" x14ac:dyDescent="0.25">
      <c r="A362" s="129" t="s">
        <v>691</v>
      </c>
      <c r="B362" s="117" t="s">
        <v>352</v>
      </c>
      <c r="C362" s="118" t="s">
        <v>170</v>
      </c>
      <c r="D362" s="119">
        <v>400</v>
      </c>
      <c r="E362" s="40">
        <v>6.5500000000000007</v>
      </c>
      <c r="F362" s="35">
        <f t="shared" si="148"/>
        <v>2620.0000000000005</v>
      </c>
      <c r="G362" s="40">
        <v>2.3660000000000001</v>
      </c>
      <c r="H362" s="35">
        <f t="shared" si="149"/>
        <v>946.40000000000009</v>
      </c>
      <c r="I362" s="35">
        <f>F362+H362</f>
        <v>3566.4000000000005</v>
      </c>
      <c r="J362" s="441"/>
      <c r="K362" s="371"/>
      <c r="L362" s="328">
        <v>6.5500000000000007</v>
      </c>
      <c r="M362" s="329">
        <f t="shared" si="151"/>
        <v>0</v>
      </c>
      <c r="N362" s="328">
        <v>2.3660000000000001</v>
      </c>
      <c r="O362" s="329">
        <f t="shared" si="152"/>
        <v>0</v>
      </c>
      <c r="P362" s="329">
        <f>M362+O362</f>
        <v>0</v>
      </c>
      <c r="Q362" s="473"/>
      <c r="R362" s="327">
        <f t="shared" si="147"/>
        <v>400</v>
      </c>
      <c r="S362" s="328">
        <v>6.5500000000000007</v>
      </c>
      <c r="T362" s="329">
        <f t="shared" si="154"/>
        <v>2620.0000000000005</v>
      </c>
      <c r="U362" s="328">
        <v>2.3660000000000001</v>
      </c>
      <c r="V362" s="329">
        <f t="shared" si="155"/>
        <v>946.40000000000009</v>
      </c>
      <c r="W362" s="329">
        <f>T362+V362</f>
        <v>3566.4000000000005</v>
      </c>
      <c r="X362" s="464">
        <f t="shared" si="145"/>
        <v>3566.4000000000005</v>
      </c>
      <c r="Y362" s="497">
        <f t="shared" si="146"/>
        <v>0</v>
      </c>
    </row>
    <row r="363" spans="1:25" x14ac:dyDescent="0.25">
      <c r="A363" s="129" t="s">
        <v>692</v>
      </c>
      <c r="B363" s="117" t="s">
        <v>354</v>
      </c>
      <c r="C363" s="118" t="s">
        <v>196</v>
      </c>
      <c r="D363" s="119">
        <v>1</v>
      </c>
      <c r="E363" s="40">
        <v>0</v>
      </c>
      <c r="F363" s="35">
        <f t="shared" si="148"/>
        <v>0</v>
      </c>
      <c r="G363" s="40">
        <v>18200</v>
      </c>
      <c r="H363" s="35">
        <f t="shared" si="149"/>
        <v>18200</v>
      </c>
      <c r="I363" s="35">
        <f>E363*D363+G363*D363</f>
        <v>18200</v>
      </c>
      <c r="J363" s="441"/>
      <c r="K363" s="371"/>
      <c r="L363" s="328">
        <v>0</v>
      </c>
      <c r="M363" s="329">
        <f t="shared" si="151"/>
        <v>0</v>
      </c>
      <c r="N363" s="328">
        <v>18200</v>
      </c>
      <c r="O363" s="329">
        <f t="shared" si="152"/>
        <v>0</v>
      </c>
      <c r="P363" s="329">
        <f>L363*K363+N363*K363</f>
        <v>0</v>
      </c>
      <c r="Q363" s="473"/>
      <c r="R363" s="327">
        <f t="shared" si="147"/>
        <v>1</v>
      </c>
      <c r="S363" s="328">
        <v>0</v>
      </c>
      <c r="T363" s="329">
        <f t="shared" si="154"/>
        <v>0</v>
      </c>
      <c r="U363" s="328">
        <v>18200</v>
      </c>
      <c r="V363" s="329">
        <f t="shared" si="155"/>
        <v>18200</v>
      </c>
      <c r="W363" s="329">
        <f>S363*R363+U363*R363</f>
        <v>18200</v>
      </c>
      <c r="X363" s="464">
        <f t="shared" si="145"/>
        <v>18200</v>
      </c>
      <c r="Y363" s="497">
        <f t="shared" si="146"/>
        <v>0</v>
      </c>
    </row>
    <row r="364" spans="1:25" x14ac:dyDescent="0.25">
      <c r="A364" s="129" t="s">
        <v>693</v>
      </c>
      <c r="B364" s="117" t="s">
        <v>381</v>
      </c>
      <c r="C364" s="118" t="s">
        <v>196</v>
      </c>
      <c r="D364" s="119">
        <v>1</v>
      </c>
      <c r="E364" s="40">
        <v>66024</v>
      </c>
      <c r="F364" s="35">
        <f t="shared" si="148"/>
        <v>66024</v>
      </c>
      <c r="G364" s="40">
        <v>0</v>
      </c>
      <c r="H364" s="35">
        <f t="shared" si="149"/>
        <v>0</v>
      </c>
      <c r="I364" s="35">
        <f>E364*D364+G364*D364</f>
        <v>66024</v>
      </c>
      <c r="J364" s="441"/>
      <c r="K364" s="371"/>
      <c r="L364" s="328">
        <v>66024</v>
      </c>
      <c r="M364" s="329">
        <f t="shared" si="151"/>
        <v>0</v>
      </c>
      <c r="N364" s="328">
        <v>0</v>
      </c>
      <c r="O364" s="329">
        <f t="shared" si="152"/>
        <v>0</v>
      </c>
      <c r="P364" s="329">
        <f>L364*K364+N364*K364</f>
        <v>0</v>
      </c>
      <c r="Q364" s="473"/>
      <c r="R364" s="327">
        <f t="shared" si="147"/>
        <v>1</v>
      </c>
      <c r="S364" s="328">
        <v>66024</v>
      </c>
      <c r="T364" s="329">
        <f t="shared" si="154"/>
        <v>66024</v>
      </c>
      <c r="U364" s="328">
        <v>0</v>
      </c>
      <c r="V364" s="329">
        <f t="shared" si="155"/>
        <v>0</v>
      </c>
      <c r="W364" s="329">
        <f>S364*R364+U364*R364</f>
        <v>66024</v>
      </c>
      <c r="X364" s="464">
        <f t="shared" si="145"/>
        <v>66024</v>
      </c>
      <c r="Y364" s="497">
        <f t="shared" si="146"/>
        <v>0</v>
      </c>
    </row>
    <row r="365" spans="1:25" x14ac:dyDescent="0.25">
      <c r="A365" s="108" t="s">
        <v>694</v>
      </c>
      <c r="B365" s="109" t="s">
        <v>695</v>
      </c>
      <c r="C365" s="110"/>
      <c r="D365" s="111"/>
      <c r="E365" s="112"/>
      <c r="F365" s="28">
        <f>F472+F366+F457+F463+F369+F374+F392+F397+F476+F481+F484+F491+F415+F418+F498+F496+F424+F437+F444+F448+F451+F473+F474+F504+F510+F516+F531+F535</f>
        <v>101194699.87239</v>
      </c>
      <c r="G365" s="112"/>
      <c r="H365" s="28">
        <f>H472+H366+H457+H463+H369+H374+H392+H397+H476+H481+H484+H491+H415+H418+H498+H496+H424+H437+H444+H448+H451+H473+H474+H504+H510+H516+H531+H535</f>
        <v>53870660.581149988</v>
      </c>
      <c r="I365" s="28">
        <f>I472+I366+I457+I463+I369+I374+I392+I397+I476+I481+I484+I491+I415+I418+I498+I496+I424+I437+I444+I448+I451+I473+I474+I504+I510+I516+I531+I535</f>
        <v>155065359.81354004</v>
      </c>
      <c r="J365" s="450"/>
      <c r="K365" s="366"/>
      <c r="L365" s="367"/>
      <c r="M365" s="368">
        <f>M472+M366+M457+M463+M369+M374+M392+M397+M476+M481+M484+M491+M415+M418+M498+M496+M424+M437+M444+M448+M451+M473+M474+M504+M510+M516+M531+M535</f>
        <v>84134496.338290021</v>
      </c>
      <c r="N365" s="367"/>
      <c r="O365" s="368">
        <f>O472+O366+O457+O463+O369+O374+O392+O397+O476+O481+O484+O491+O415+O418+O498+O496+O424+O437+O444+O448+O451+O473+O474+O504+O510+O516+O531+O535</f>
        <v>43376479.848049991</v>
      </c>
      <c r="P365" s="368">
        <f>P472+P366+P457+P463+P369+P374+P392+P397+P476+P481+P484+P491+P415+P418+P498+P496+P424+P437+P444+P448+P451+P473+P474+P504+P510+P516+P531+P535</f>
        <v>127510975.54633999</v>
      </c>
      <c r="Q365" s="482"/>
      <c r="R365" s="327">
        <f t="shared" si="147"/>
        <v>0</v>
      </c>
      <c r="S365" s="367"/>
      <c r="T365" s="368">
        <f>T472+T366+T457+T463+T369+T374+T392+T397+T476+T481+T484+T491+T415+T418+T498+T496+T424+T437+T444+T448+T451+T473+T474+T504+T510+T516+T531+T535</f>
        <v>17060203.5341</v>
      </c>
      <c r="U365" s="367"/>
      <c r="V365" s="368">
        <f>V472+V366+V457+V463+V369+V374+V392+V397+V476+V481+V484+V491+V415+V418+V498+V496+V424+V437+V444+V448+V451+V473+V474+V504+V510+V516+V531+V535</f>
        <v>10494180.733100001</v>
      </c>
      <c r="W365" s="368">
        <f>W472+W366+W457+W463+W369+W374+W392+W397+W476+W481+W484+W491+W415+W418+W498+W496+W424+W437+W444+W448+W451+W473+W474+W504+W510+W516+W531+W535</f>
        <v>27554384.267200001</v>
      </c>
      <c r="X365" s="464">
        <f t="shared" si="145"/>
        <v>27554384.267200053</v>
      </c>
      <c r="Y365" s="497">
        <f t="shared" si="146"/>
        <v>-5.2154064178466797E-8</v>
      </c>
    </row>
    <row r="366" spans="1:25" x14ac:dyDescent="0.25">
      <c r="A366" s="142" t="s">
        <v>696</v>
      </c>
      <c r="B366" s="83" t="s">
        <v>697</v>
      </c>
      <c r="C366" s="84"/>
      <c r="D366" s="85"/>
      <c r="E366" s="143"/>
      <c r="F366" s="143">
        <f>F367+F368</f>
        <v>653913.68999999994</v>
      </c>
      <c r="G366" s="143"/>
      <c r="H366" s="143">
        <f>H367+H368</f>
        <v>4997424.9000000004</v>
      </c>
      <c r="I366" s="143">
        <f>I367+I368</f>
        <v>5651338.5899999999</v>
      </c>
      <c r="J366" s="448"/>
      <c r="K366" s="354"/>
      <c r="L366" s="375"/>
      <c r="M366" s="375">
        <f>M367+M368</f>
        <v>653913.68999999994</v>
      </c>
      <c r="N366" s="375"/>
      <c r="O366" s="375">
        <f>O367+O368</f>
        <v>4997424.9000000004</v>
      </c>
      <c r="P366" s="375">
        <f>P367+P368</f>
        <v>5651338.5899999999</v>
      </c>
      <c r="Q366" s="480"/>
      <c r="R366" s="327">
        <f t="shared" si="147"/>
        <v>0</v>
      </c>
      <c r="S366" s="375"/>
      <c r="T366" s="375">
        <f>T367+T368</f>
        <v>0</v>
      </c>
      <c r="U366" s="375"/>
      <c r="V366" s="375">
        <f>V367+V368</f>
        <v>0</v>
      </c>
      <c r="W366" s="375">
        <f>W367+W368</f>
        <v>0</v>
      </c>
      <c r="X366" s="464">
        <f t="shared" si="145"/>
        <v>0</v>
      </c>
      <c r="Y366" s="497">
        <f t="shared" si="146"/>
        <v>0</v>
      </c>
    </row>
    <row r="367" spans="1:25" x14ac:dyDescent="0.25">
      <c r="A367" s="144" t="s">
        <v>698</v>
      </c>
      <c r="B367" s="145" t="s">
        <v>699</v>
      </c>
      <c r="C367" s="90" t="s">
        <v>28</v>
      </c>
      <c r="D367" s="91">
        <v>1</v>
      </c>
      <c r="E367" s="40">
        <v>239562</v>
      </c>
      <c r="F367" s="35">
        <f>D367*E367</f>
        <v>239562</v>
      </c>
      <c r="G367" s="40">
        <v>1951576.9</v>
      </c>
      <c r="H367" s="35">
        <f>D367*G367</f>
        <v>1951576.9</v>
      </c>
      <c r="I367" s="35">
        <f>E367*D367+G367*D367</f>
        <v>2191138.9</v>
      </c>
      <c r="J367" s="441"/>
      <c r="K367" s="357">
        <v>1</v>
      </c>
      <c r="L367" s="328">
        <v>239562</v>
      </c>
      <c r="M367" s="329">
        <f>K367*L367</f>
        <v>239562</v>
      </c>
      <c r="N367" s="328">
        <v>1951576.9</v>
      </c>
      <c r="O367" s="329">
        <f>K367*N367</f>
        <v>1951576.9</v>
      </c>
      <c r="P367" s="329">
        <f>L367*K367+N367*K367</f>
        <v>2191138.9</v>
      </c>
      <c r="Q367" s="473"/>
      <c r="R367" s="327">
        <f t="shared" si="147"/>
        <v>0</v>
      </c>
      <c r="S367" s="328">
        <v>239562</v>
      </c>
      <c r="T367" s="329">
        <f>R367*S367</f>
        <v>0</v>
      </c>
      <c r="U367" s="328">
        <v>1951576.9</v>
      </c>
      <c r="V367" s="329">
        <f>R367*U367</f>
        <v>0</v>
      </c>
      <c r="W367" s="329">
        <f>S367*R367+U367*R367</f>
        <v>0</v>
      </c>
      <c r="X367" s="464">
        <f t="shared" si="145"/>
        <v>0</v>
      </c>
      <c r="Y367" s="497">
        <f t="shared" si="146"/>
        <v>0</v>
      </c>
    </row>
    <row r="368" spans="1:25" x14ac:dyDescent="0.25">
      <c r="A368" s="146" t="s">
        <v>700</v>
      </c>
      <c r="B368" s="145" t="s">
        <v>701</v>
      </c>
      <c r="C368" s="90" t="s">
        <v>28</v>
      </c>
      <c r="D368" s="91">
        <v>1</v>
      </c>
      <c r="E368" s="40">
        <v>414351.69</v>
      </c>
      <c r="F368" s="35">
        <f>D368*E368</f>
        <v>414351.69</v>
      </c>
      <c r="G368" s="40">
        <v>3045848</v>
      </c>
      <c r="H368" s="35">
        <f>D368*G368</f>
        <v>3045848</v>
      </c>
      <c r="I368" s="35">
        <f>E368*D368+G368*D368</f>
        <v>3460199.69</v>
      </c>
      <c r="J368" s="441"/>
      <c r="K368" s="357">
        <v>1</v>
      </c>
      <c r="L368" s="328">
        <v>414351.69</v>
      </c>
      <c r="M368" s="329">
        <f>K368*L368</f>
        <v>414351.69</v>
      </c>
      <c r="N368" s="328">
        <v>3045848</v>
      </c>
      <c r="O368" s="329">
        <f>K368*N368</f>
        <v>3045848</v>
      </c>
      <c r="P368" s="329">
        <f>L368*K368+N368*K368</f>
        <v>3460199.69</v>
      </c>
      <c r="Q368" s="473"/>
      <c r="R368" s="327">
        <f t="shared" si="147"/>
        <v>0</v>
      </c>
      <c r="S368" s="328">
        <v>414351.69</v>
      </c>
      <c r="T368" s="329">
        <f>R368*S368</f>
        <v>0</v>
      </c>
      <c r="U368" s="328">
        <v>3045848</v>
      </c>
      <c r="V368" s="329">
        <f>R368*U368</f>
        <v>0</v>
      </c>
      <c r="W368" s="329">
        <f>S368*R368+U368*R368</f>
        <v>0</v>
      </c>
      <c r="X368" s="464">
        <f t="shared" si="145"/>
        <v>0</v>
      </c>
      <c r="Y368" s="497">
        <f t="shared" si="146"/>
        <v>0</v>
      </c>
    </row>
    <row r="369" spans="1:25" x14ac:dyDescent="0.25">
      <c r="A369" s="147" t="s">
        <v>702</v>
      </c>
      <c r="B369" s="83" t="s">
        <v>703</v>
      </c>
      <c r="C369" s="84"/>
      <c r="D369" s="85"/>
      <c r="E369" s="143"/>
      <c r="F369" s="143">
        <f>F370+F371+F372+F373</f>
        <v>1072782</v>
      </c>
      <c r="G369" s="143"/>
      <c r="H369" s="143">
        <f>H370+H371+H372+H373</f>
        <v>6792602.9399999995</v>
      </c>
      <c r="I369" s="143">
        <f>I370+I371+I372+I373</f>
        <v>7865384.9399999995</v>
      </c>
      <c r="J369" s="448"/>
      <c r="K369" s="354"/>
      <c r="L369" s="375"/>
      <c r="M369" s="375">
        <f>M370+M371+M372+M373</f>
        <v>1072782</v>
      </c>
      <c r="N369" s="375"/>
      <c r="O369" s="375">
        <f>O370+O371+O372+O373</f>
        <v>6792602.9399999995</v>
      </c>
      <c r="P369" s="375">
        <f>P370+P371+P372+P373</f>
        <v>7865384.9399999995</v>
      </c>
      <c r="Q369" s="480"/>
      <c r="R369" s="327">
        <f t="shared" si="147"/>
        <v>0</v>
      </c>
      <c r="S369" s="375"/>
      <c r="T369" s="375">
        <f>T370+T371+T372+T373</f>
        <v>0</v>
      </c>
      <c r="U369" s="375"/>
      <c r="V369" s="375">
        <f>V370+V371+V372+V373</f>
        <v>0</v>
      </c>
      <c r="W369" s="375">
        <f>W370+W371+W372+W373</f>
        <v>0</v>
      </c>
      <c r="X369" s="464">
        <f t="shared" si="145"/>
        <v>0</v>
      </c>
      <c r="Y369" s="497">
        <f t="shared" si="146"/>
        <v>0</v>
      </c>
    </row>
    <row r="370" spans="1:25" ht="28.5" x14ac:dyDescent="0.25">
      <c r="A370" s="148" t="s">
        <v>704</v>
      </c>
      <c r="B370" s="89" t="s">
        <v>705</v>
      </c>
      <c r="C370" s="90" t="s">
        <v>170</v>
      </c>
      <c r="D370" s="91">
        <v>3</v>
      </c>
      <c r="E370" s="35">
        <v>34934</v>
      </c>
      <c r="F370" s="35">
        <f>D370*E370</f>
        <v>104802</v>
      </c>
      <c r="G370" s="35">
        <v>78870</v>
      </c>
      <c r="H370" s="35">
        <f>D370*G370</f>
        <v>236610</v>
      </c>
      <c r="I370" s="35">
        <f>E370*D370+G370*D370</f>
        <v>341412</v>
      </c>
      <c r="J370" s="441"/>
      <c r="K370" s="357">
        <v>3</v>
      </c>
      <c r="L370" s="329">
        <v>34934</v>
      </c>
      <c r="M370" s="329">
        <f>K370*L370</f>
        <v>104802</v>
      </c>
      <c r="N370" s="329">
        <v>78870</v>
      </c>
      <c r="O370" s="329">
        <f>K370*N370</f>
        <v>236610</v>
      </c>
      <c r="P370" s="329">
        <f>L370*K370+N370*K370</f>
        <v>341412</v>
      </c>
      <c r="Q370" s="473"/>
      <c r="R370" s="327">
        <f t="shared" si="147"/>
        <v>0</v>
      </c>
      <c r="S370" s="329">
        <v>34934</v>
      </c>
      <c r="T370" s="329">
        <f>R370*S370</f>
        <v>0</v>
      </c>
      <c r="U370" s="329">
        <v>78870</v>
      </c>
      <c r="V370" s="329">
        <f>R370*U370</f>
        <v>0</v>
      </c>
      <c r="W370" s="329">
        <f>S370*R370+U370*R370</f>
        <v>0</v>
      </c>
      <c r="X370" s="464">
        <f t="shared" si="145"/>
        <v>0</v>
      </c>
      <c r="Y370" s="497">
        <f t="shared" si="146"/>
        <v>0</v>
      </c>
    </row>
    <row r="371" spans="1:25" x14ac:dyDescent="0.25">
      <c r="A371" s="148" t="s">
        <v>706</v>
      </c>
      <c r="B371" s="89" t="s">
        <v>707</v>
      </c>
      <c r="C371" s="90" t="s">
        <v>170</v>
      </c>
      <c r="D371" s="91">
        <v>1</v>
      </c>
      <c r="E371" s="40">
        <v>337980</v>
      </c>
      <c r="F371" s="35">
        <f>D371*E371</f>
        <v>337980</v>
      </c>
      <c r="G371" s="40">
        <v>1736492.94</v>
      </c>
      <c r="H371" s="35">
        <f>D371*G371</f>
        <v>1736492.94</v>
      </c>
      <c r="I371" s="35">
        <f>E371*D371+G371*D371</f>
        <v>2074472.94</v>
      </c>
      <c r="J371" s="441"/>
      <c r="K371" s="357">
        <v>1</v>
      </c>
      <c r="L371" s="328">
        <v>337980</v>
      </c>
      <c r="M371" s="329">
        <f>K371*L371</f>
        <v>337980</v>
      </c>
      <c r="N371" s="328">
        <v>1736492.94</v>
      </c>
      <c r="O371" s="329">
        <f>K371*N371</f>
        <v>1736492.94</v>
      </c>
      <c r="P371" s="329">
        <f>L371*K371+N371*K371</f>
        <v>2074472.94</v>
      </c>
      <c r="Q371" s="473"/>
      <c r="R371" s="327">
        <f t="shared" si="147"/>
        <v>0</v>
      </c>
      <c r="S371" s="328">
        <v>337980</v>
      </c>
      <c r="T371" s="329">
        <f>R371*S371</f>
        <v>0</v>
      </c>
      <c r="U371" s="328">
        <v>1736492.94</v>
      </c>
      <c r="V371" s="329">
        <f>R371*U371</f>
        <v>0</v>
      </c>
      <c r="W371" s="329">
        <f>S371*R371+U371*R371</f>
        <v>0</v>
      </c>
      <c r="X371" s="464">
        <f t="shared" si="145"/>
        <v>0</v>
      </c>
      <c r="Y371" s="497">
        <f t="shared" si="146"/>
        <v>0</v>
      </c>
    </row>
    <row r="372" spans="1:25" ht="28.5" x14ac:dyDescent="0.25">
      <c r="A372" s="148" t="s">
        <v>708</v>
      </c>
      <c r="B372" s="98" t="s">
        <v>709</v>
      </c>
      <c r="C372" s="149" t="s">
        <v>170</v>
      </c>
      <c r="D372" s="91">
        <v>2</v>
      </c>
      <c r="E372" s="40">
        <v>90000</v>
      </c>
      <c r="F372" s="35">
        <f>D372*E372</f>
        <v>180000</v>
      </c>
      <c r="G372" s="40">
        <v>567000</v>
      </c>
      <c r="H372" s="35">
        <f>D372*G372</f>
        <v>1134000</v>
      </c>
      <c r="I372" s="35">
        <f>E372*D372+G372*D372</f>
        <v>1314000</v>
      </c>
      <c r="J372" s="441"/>
      <c r="K372" s="357">
        <v>2</v>
      </c>
      <c r="L372" s="328">
        <v>90000</v>
      </c>
      <c r="M372" s="329">
        <f>K372*L372</f>
        <v>180000</v>
      </c>
      <c r="N372" s="328">
        <v>567000</v>
      </c>
      <c r="O372" s="329">
        <f>K372*N372</f>
        <v>1134000</v>
      </c>
      <c r="P372" s="329">
        <f>L372*K372+N372*K372</f>
        <v>1314000</v>
      </c>
      <c r="Q372" s="473"/>
      <c r="R372" s="327">
        <f t="shared" si="147"/>
        <v>0</v>
      </c>
      <c r="S372" s="328">
        <v>90000</v>
      </c>
      <c r="T372" s="329">
        <f>R372*S372</f>
        <v>0</v>
      </c>
      <c r="U372" s="328">
        <v>567000</v>
      </c>
      <c r="V372" s="329">
        <f>R372*U372</f>
        <v>0</v>
      </c>
      <c r="W372" s="329">
        <f>S372*R372+U372*R372</f>
        <v>0</v>
      </c>
      <c r="X372" s="464">
        <f t="shared" si="145"/>
        <v>0</v>
      </c>
      <c r="Y372" s="497">
        <f t="shared" si="146"/>
        <v>0</v>
      </c>
    </row>
    <row r="373" spans="1:25" ht="28.5" x14ac:dyDescent="0.25">
      <c r="A373" s="148" t="s">
        <v>710</v>
      </c>
      <c r="B373" s="98" t="s">
        <v>711</v>
      </c>
      <c r="C373" s="149" t="s">
        <v>170</v>
      </c>
      <c r="D373" s="91">
        <v>5</v>
      </c>
      <c r="E373" s="40">
        <v>90000</v>
      </c>
      <c r="F373" s="35">
        <f>D373*E373</f>
        <v>450000</v>
      </c>
      <c r="G373" s="40">
        <v>737100</v>
      </c>
      <c r="H373" s="35">
        <f>D373*G373</f>
        <v>3685500</v>
      </c>
      <c r="I373" s="35">
        <f>E373*D373+G373*D373</f>
        <v>4135500</v>
      </c>
      <c r="J373" s="441"/>
      <c r="K373" s="357">
        <v>5</v>
      </c>
      <c r="L373" s="328">
        <v>90000</v>
      </c>
      <c r="M373" s="329">
        <f>K373*L373</f>
        <v>450000</v>
      </c>
      <c r="N373" s="328">
        <v>737100</v>
      </c>
      <c r="O373" s="329">
        <f>K373*N373</f>
        <v>3685500</v>
      </c>
      <c r="P373" s="329">
        <f>L373*K373+N373*K373</f>
        <v>4135500</v>
      </c>
      <c r="Q373" s="473"/>
      <c r="R373" s="327">
        <f t="shared" si="147"/>
        <v>0</v>
      </c>
      <c r="S373" s="328">
        <v>90000</v>
      </c>
      <c r="T373" s="329">
        <f>R373*S373</f>
        <v>0</v>
      </c>
      <c r="U373" s="328">
        <v>737100</v>
      </c>
      <c r="V373" s="329">
        <f>R373*U373</f>
        <v>0</v>
      </c>
      <c r="W373" s="329">
        <f>S373*R373+U373*R373</f>
        <v>0</v>
      </c>
      <c r="X373" s="464">
        <f t="shared" si="145"/>
        <v>0</v>
      </c>
      <c r="Y373" s="497">
        <f t="shared" si="146"/>
        <v>0</v>
      </c>
    </row>
    <row r="374" spans="1:25" ht="30" x14ac:dyDescent="0.25">
      <c r="A374" s="147" t="s">
        <v>712</v>
      </c>
      <c r="B374" s="83" t="s">
        <v>713</v>
      </c>
      <c r="C374" s="84"/>
      <c r="D374" s="85"/>
      <c r="E374" s="143"/>
      <c r="F374" s="143">
        <f>F375+F376+F377+F378+F379+F380+F381+F382+F383+F384+F385+F386+F387+F388+F389+F390+F391</f>
        <v>3580472.4176899996</v>
      </c>
      <c r="G374" s="143"/>
      <c r="H374" s="143">
        <f>H375+H376+H377+H378+H379+H380+H381+H382+H383+H384+H385+H386+H387+H388+H389+H390+H391</f>
        <v>3274387.4707500003</v>
      </c>
      <c r="I374" s="143">
        <f>I375+I376+I377+I378+I379+I380+I381+I382+I383+I384+I385+I386+I387+I388+I389+I390+I391</f>
        <v>6854859.8884400008</v>
      </c>
      <c r="J374" s="448"/>
      <c r="K374" s="354"/>
      <c r="L374" s="375"/>
      <c r="M374" s="375">
        <f>M375+M376+M377+M378+M379+M380+M381+M382+M383+M384+M385+M386+M387+M388+M389+M390+M391</f>
        <v>2084956.2806899997</v>
      </c>
      <c r="N374" s="375"/>
      <c r="O374" s="375">
        <f>O375+O376+O377+O378+O379+O380+O381+O382+O383+O384+O385+O386+O387+O388+O389+O390+O391</f>
        <v>1829292.69985</v>
      </c>
      <c r="P374" s="375">
        <f>P375+P376+P377+P378+P379+P380+P381+P382+P383+P384+P385+P386+P387+P388+P389+P390+P391</f>
        <v>3914248.9805399999</v>
      </c>
      <c r="Q374" s="480"/>
      <c r="R374" s="327">
        <f t="shared" si="147"/>
        <v>0</v>
      </c>
      <c r="S374" s="375"/>
      <c r="T374" s="375">
        <f>T375+T376+T377+T378+T379+T380+T381+T382+T383+T384+T385+T386+T387+T388+T389+T390+T391</f>
        <v>1495516.1369999999</v>
      </c>
      <c r="U374" s="375"/>
      <c r="V374" s="375">
        <f>V375+V376+V377+V378+V379+V380+V381+V382+V383+V384+V385+V386+V387+V388+V389+V390+V391</f>
        <v>1445094.7708999999</v>
      </c>
      <c r="W374" s="375">
        <f>W375+W376+W377+W378+W379+W380+W381+W382+W383+W384+W385+W386+W387+W388+W389+W390+W391</f>
        <v>2940610.9079000005</v>
      </c>
      <c r="X374" s="464">
        <f t="shared" si="145"/>
        <v>2940610.9079000009</v>
      </c>
      <c r="Y374" s="497">
        <f t="shared" si="146"/>
        <v>0</v>
      </c>
    </row>
    <row r="375" spans="1:25" ht="42.75" x14ac:dyDescent="0.25">
      <c r="A375" s="146" t="s">
        <v>714</v>
      </c>
      <c r="B375" s="150" t="s">
        <v>715</v>
      </c>
      <c r="C375" s="105" t="s">
        <v>167</v>
      </c>
      <c r="D375" s="106">
        <v>5.6680000000000001</v>
      </c>
      <c r="E375" s="40">
        <v>114800</v>
      </c>
      <c r="F375" s="35">
        <f t="shared" ref="F375:F391" si="160">D375*E375</f>
        <v>650686.4</v>
      </c>
      <c r="G375" s="40">
        <v>91879.3</v>
      </c>
      <c r="H375" s="35">
        <f t="shared" ref="H375:H391" si="161">D375*G375</f>
        <v>520771.87240000005</v>
      </c>
      <c r="I375" s="35">
        <f t="shared" ref="I375:I391" si="162">E375*D375+G375*D375</f>
        <v>1171458.2724000001</v>
      </c>
      <c r="J375" s="441"/>
      <c r="K375" s="363">
        <v>3.78</v>
      </c>
      <c r="L375" s="328">
        <v>114800</v>
      </c>
      <c r="M375" s="329">
        <f t="shared" ref="M375:M391" si="163">K375*L375</f>
        <v>433944</v>
      </c>
      <c r="N375" s="328">
        <v>91879.3</v>
      </c>
      <c r="O375" s="329">
        <f t="shared" ref="O375:O391" si="164">K375*N375</f>
        <v>347303.75400000002</v>
      </c>
      <c r="P375" s="329">
        <f t="shared" ref="P375:P391" si="165">L375*K375+N375*K375</f>
        <v>781247.75399999996</v>
      </c>
      <c r="Q375" s="473"/>
      <c r="R375" s="327">
        <f t="shared" si="147"/>
        <v>1.8880000000000003</v>
      </c>
      <c r="S375" s="328">
        <v>114800</v>
      </c>
      <c r="T375" s="329">
        <f t="shared" ref="T375:T391" si="166">R375*S375</f>
        <v>216742.40000000005</v>
      </c>
      <c r="U375" s="328">
        <v>91879.3</v>
      </c>
      <c r="V375" s="329">
        <f t="shared" ref="V375:V391" si="167">R375*U375</f>
        <v>173468.11840000004</v>
      </c>
      <c r="W375" s="329">
        <f t="shared" ref="W375:W391" si="168">S375*R375+U375*R375</f>
        <v>390210.51840000006</v>
      </c>
      <c r="X375" s="464">
        <f t="shared" si="145"/>
        <v>390210.51840000018</v>
      </c>
      <c r="Y375" s="497">
        <f t="shared" si="146"/>
        <v>0</v>
      </c>
    </row>
    <row r="376" spans="1:25" ht="42.75" x14ac:dyDescent="0.25">
      <c r="A376" s="146" t="s">
        <v>716</v>
      </c>
      <c r="B376" s="150" t="s">
        <v>717</v>
      </c>
      <c r="C376" s="105" t="s">
        <v>718</v>
      </c>
      <c r="D376" s="106">
        <v>7</v>
      </c>
      <c r="E376" s="40">
        <v>67567.990000000005</v>
      </c>
      <c r="F376" s="35">
        <f t="shared" si="160"/>
        <v>472975.93000000005</v>
      </c>
      <c r="G376" s="40">
        <v>11231.08</v>
      </c>
      <c r="H376" s="35">
        <f t="shared" si="161"/>
        <v>78617.56</v>
      </c>
      <c r="I376" s="35">
        <f t="shared" si="162"/>
        <v>551593.49</v>
      </c>
      <c r="J376" s="441"/>
      <c r="K376" s="363">
        <v>6</v>
      </c>
      <c r="L376" s="328">
        <v>67567.990000000005</v>
      </c>
      <c r="M376" s="329">
        <f t="shared" si="163"/>
        <v>405407.94000000006</v>
      </c>
      <c r="N376" s="328">
        <v>11231.08</v>
      </c>
      <c r="O376" s="329">
        <f t="shared" si="164"/>
        <v>67386.48</v>
      </c>
      <c r="P376" s="329">
        <f t="shared" si="165"/>
        <v>472794.42000000004</v>
      </c>
      <c r="Q376" s="473"/>
      <c r="R376" s="327">
        <f t="shared" si="147"/>
        <v>1</v>
      </c>
      <c r="S376" s="328">
        <v>67567.990000000005</v>
      </c>
      <c r="T376" s="329">
        <f t="shared" si="166"/>
        <v>67567.990000000005</v>
      </c>
      <c r="U376" s="328">
        <v>11231.08</v>
      </c>
      <c r="V376" s="329">
        <f t="shared" si="167"/>
        <v>11231.08</v>
      </c>
      <c r="W376" s="329">
        <f t="shared" si="168"/>
        <v>78799.070000000007</v>
      </c>
      <c r="X376" s="464">
        <f t="shared" si="145"/>
        <v>78799.069999999949</v>
      </c>
      <c r="Y376" s="497">
        <f t="shared" si="146"/>
        <v>0</v>
      </c>
    </row>
    <row r="377" spans="1:25" ht="28.5" x14ac:dyDescent="0.25">
      <c r="A377" s="146" t="s">
        <v>719</v>
      </c>
      <c r="B377" s="104" t="s">
        <v>720</v>
      </c>
      <c r="C377" s="105" t="s">
        <v>43</v>
      </c>
      <c r="D377" s="106">
        <v>21.8</v>
      </c>
      <c r="E377" s="40">
        <v>10218</v>
      </c>
      <c r="F377" s="35">
        <f t="shared" si="160"/>
        <v>222752.4</v>
      </c>
      <c r="G377" s="40">
        <v>29000</v>
      </c>
      <c r="H377" s="35">
        <f t="shared" si="161"/>
        <v>632200</v>
      </c>
      <c r="I377" s="35">
        <f t="shared" si="162"/>
        <v>854952.4</v>
      </c>
      <c r="J377" s="441"/>
      <c r="K377" s="363">
        <v>17</v>
      </c>
      <c r="L377" s="328">
        <v>10218</v>
      </c>
      <c r="M377" s="329">
        <f t="shared" si="163"/>
        <v>173706</v>
      </c>
      <c r="N377" s="328">
        <v>29000</v>
      </c>
      <c r="O377" s="329">
        <f t="shared" si="164"/>
        <v>493000</v>
      </c>
      <c r="P377" s="329">
        <f t="shared" si="165"/>
        <v>666706</v>
      </c>
      <c r="Q377" s="473"/>
      <c r="R377" s="327">
        <f t="shared" si="147"/>
        <v>4.8000000000000007</v>
      </c>
      <c r="S377" s="328">
        <v>10218</v>
      </c>
      <c r="T377" s="329">
        <f t="shared" si="166"/>
        <v>49046.400000000009</v>
      </c>
      <c r="U377" s="328">
        <v>29000</v>
      </c>
      <c r="V377" s="329">
        <f t="shared" si="167"/>
        <v>139200.00000000003</v>
      </c>
      <c r="W377" s="329">
        <f t="shared" si="168"/>
        <v>188246.40000000002</v>
      </c>
      <c r="X377" s="464">
        <f t="shared" si="145"/>
        <v>188246.40000000002</v>
      </c>
      <c r="Y377" s="497">
        <f t="shared" si="146"/>
        <v>0</v>
      </c>
    </row>
    <row r="378" spans="1:25" x14ac:dyDescent="0.25">
      <c r="A378" s="146" t="s">
        <v>721</v>
      </c>
      <c r="B378" s="104" t="s">
        <v>722</v>
      </c>
      <c r="C378" s="105" t="s">
        <v>43</v>
      </c>
      <c r="D378" s="106">
        <v>6.2</v>
      </c>
      <c r="E378" s="40">
        <v>3838.72</v>
      </c>
      <c r="F378" s="35">
        <f t="shared" si="160"/>
        <v>23800.063999999998</v>
      </c>
      <c r="G378" s="40">
        <v>8948.59</v>
      </c>
      <c r="H378" s="35">
        <f t="shared" si="161"/>
        <v>55481.258000000002</v>
      </c>
      <c r="I378" s="35">
        <f t="shared" si="162"/>
        <v>79281.322</v>
      </c>
      <c r="J378" s="441"/>
      <c r="K378" s="363">
        <v>3</v>
      </c>
      <c r="L378" s="328">
        <v>3838.72</v>
      </c>
      <c r="M378" s="329">
        <f t="shared" si="163"/>
        <v>11516.16</v>
      </c>
      <c r="N378" s="328">
        <v>8948.59</v>
      </c>
      <c r="O378" s="329">
        <f t="shared" si="164"/>
        <v>26845.77</v>
      </c>
      <c r="P378" s="329">
        <f t="shared" si="165"/>
        <v>38361.93</v>
      </c>
      <c r="Q378" s="473"/>
      <c r="R378" s="327">
        <f t="shared" si="147"/>
        <v>3.2</v>
      </c>
      <c r="S378" s="328">
        <v>3838.72</v>
      </c>
      <c r="T378" s="329">
        <f t="shared" si="166"/>
        <v>12283.904</v>
      </c>
      <c r="U378" s="328">
        <v>8948.59</v>
      </c>
      <c r="V378" s="329">
        <f t="shared" si="167"/>
        <v>28635.488000000001</v>
      </c>
      <c r="W378" s="329">
        <f t="shared" si="168"/>
        <v>40919.392</v>
      </c>
      <c r="X378" s="464">
        <f t="shared" si="145"/>
        <v>40919.392</v>
      </c>
      <c r="Y378" s="497">
        <f t="shared" si="146"/>
        <v>0</v>
      </c>
    </row>
    <row r="379" spans="1:25" ht="28.5" x14ac:dyDescent="0.25">
      <c r="A379" s="151" t="s">
        <v>723</v>
      </c>
      <c r="B379" s="100" t="s">
        <v>724</v>
      </c>
      <c r="C379" s="101" t="s">
        <v>167</v>
      </c>
      <c r="D379" s="102">
        <v>0.47899999999999998</v>
      </c>
      <c r="E379" s="40">
        <v>110700</v>
      </c>
      <c r="F379" s="35">
        <f t="shared" si="160"/>
        <v>53025.299999999996</v>
      </c>
      <c r="G379" s="40">
        <v>120610.65</v>
      </c>
      <c r="H379" s="35">
        <f t="shared" si="161"/>
        <v>57772.501349999991</v>
      </c>
      <c r="I379" s="35">
        <f t="shared" si="162"/>
        <v>110797.80134999999</v>
      </c>
      <c r="J379" s="441"/>
      <c r="K379" s="361">
        <v>0.47899999999999998</v>
      </c>
      <c r="L379" s="328">
        <v>110700</v>
      </c>
      <c r="M379" s="329">
        <f t="shared" si="163"/>
        <v>53025.299999999996</v>
      </c>
      <c r="N379" s="328">
        <v>120610.65</v>
      </c>
      <c r="O379" s="329">
        <f t="shared" si="164"/>
        <v>57772.501349999991</v>
      </c>
      <c r="P379" s="329">
        <f t="shared" si="165"/>
        <v>110797.80134999999</v>
      </c>
      <c r="Q379" s="473"/>
      <c r="R379" s="327">
        <f t="shared" si="147"/>
        <v>0</v>
      </c>
      <c r="S379" s="328">
        <v>110700</v>
      </c>
      <c r="T379" s="329">
        <f t="shared" si="166"/>
        <v>0</v>
      </c>
      <c r="U379" s="328">
        <v>120610.65</v>
      </c>
      <c r="V379" s="329">
        <f t="shared" si="167"/>
        <v>0</v>
      </c>
      <c r="W379" s="329">
        <f t="shared" si="168"/>
        <v>0</v>
      </c>
      <c r="X379" s="464">
        <f t="shared" si="145"/>
        <v>0</v>
      </c>
      <c r="Y379" s="497">
        <f t="shared" si="146"/>
        <v>0</v>
      </c>
    </row>
    <row r="380" spans="1:25" ht="28.5" x14ac:dyDescent="0.25">
      <c r="A380" s="151" t="s">
        <v>725</v>
      </c>
      <c r="B380" s="100" t="s">
        <v>726</v>
      </c>
      <c r="C380" s="101" t="s">
        <v>167</v>
      </c>
      <c r="D380" s="102">
        <v>0.47899999999999998</v>
      </c>
      <c r="E380" s="40">
        <v>65155.11</v>
      </c>
      <c r="F380" s="35">
        <f t="shared" si="160"/>
        <v>31209.297689999999</v>
      </c>
      <c r="G380" s="40">
        <v>0</v>
      </c>
      <c r="H380" s="35">
        <f t="shared" si="161"/>
        <v>0</v>
      </c>
      <c r="I380" s="35">
        <f t="shared" si="162"/>
        <v>31209.297689999999</v>
      </c>
      <c r="J380" s="441"/>
      <c r="K380" s="361">
        <v>0.47899999999999998</v>
      </c>
      <c r="L380" s="328">
        <v>65155.11</v>
      </c>
      <c r="M380" s="329">
        <f t="shared" si="163"/>
        <v>31209.297689999999</v>
      </c>
      <c r="N380" s="328">
        <v>0</v>
      </c>
      <c r="O380" s="329">
        <f t="shared" si="164"/>
        <v>0</v>
      </c>
      <c r="P380" s="329">
        <f t="shared" si="165"/>
        <v>31209.297689999999</v>
      </c>
      <c r="Q380" s="473"/>
      <c r="R380" s="327">
        <f t="shared" si="147"/>
        <v>0</v>
      </c>
      <c r="S380" s="328">
        <v>65155.11</v>
      </c>
      <c r="T380" s="329">
        <f t="shared" si="166"/>
        <v>0</v>
      </c>
      <c r="U380" s="328">
        <v>0</v>
      </c>
      <c r="V380" s="329">
        <f t="shared" si="167"/>
        <v>0</v>
      </c>
      <c r="W380" s="329">
        <f t="shared" si="168"/>
        <v>0</v>
      </c>
      <c r="X380" s="464">
        <f t="shared" si="145"/>
        <v>0</v>
      </c>
      <c r="Y380" s="497">
        <f t="shared" si="146"/>
        <v>0</v>
      </c>
    </row>
    <row r="381" spans="1:25" ht="42.75" x14ac:dyDescent="0.25">
      <c r="A381" s="146" t="s">
        <v>727</v>
      </c>
      <c r="B381" s="100" t="s">
        <v>728</v>
      </c>
      <c r="C381" s="101" t="s">
        <v>19</v>
      </c>
      <c r="D381" s="106">
        <v>103.4</v>
      </c>
      <c r="E381" s="40">
        <v>510.72</v>
      </c>
      <c r="F381" s="35">
        <f t="shared" si="160"/>
        <v>52808.448000000004</v>
      </c>
      <c r="G381" s="40">
        <v>75.099999999999994</v>
      </c>
      <c r="H381" s="35">
        <f t="shared" si="161"/>
        <v>7765.34</v>
      </c>
      <c r="I381" s="35">
        <f t="shared" si="162"/>
        <v>60573.788</v>
      </c>
      <c r="J381" s="441"/>
      <c r="K381" s="363">
        <v>51.7</v>
      </c>
      <c r="L381" s="328">
        <v>510.72</v>
      </c>
      <c r="M381" s="329">
        <f t="shared" si="163"/>
        <v>26404.224000000002</v>
      </c>
      <c r="N381" s="328">
        <v>75.099999999999994</v>
      </c>
      <c r="O381" s="329">
        <f t="shared" si="164"/>
        <v>3882.67</v>
      </c>
      <c r="P381" s="329">
        <f t="shared" si="165"/>
        <v>30286.894</v>
      </c>
      <c r="Q381" s="473"/>
      <c r="R381" s="327">
        <f t="shared" si="147"/>
        <v>51.7</v>
      </c>
      <c r="S381" s="328">
        <v>510.72</v>
      </c>
      <c r="T381" s="329">
        <f t="shared" si="166"/>
        <v>26404.224000000002</v>
      </c>
      <c r="U381" s="328">
        <v>75.099999999999994</v>
      </c>
      <c r="V381" s="329">
        <f t="shared" si="167"/>
        <v>3882.67</v>
      </c>
      <c r="W381" s="329">
        <f t="shared" si="168"/>
        <v>30286.894</v>
      </c>
      <c r="X381" s="464">
        <f t="shared" si="145"/>
        <v>30286.894</v>
      </c>
      <c r="Y381" s="497">
        <f t="shared" si="146"/>
        <v>0</v>
      </c>
    </row>
    <row r="382" spans="1:25" x14ac:dyDescent="0.25">
      <c r="A382" s="146" t="s">
        <v>729</v>
      </c>
      <c r="B382" s="104" t="s">
        <v>730</v>
      </c>
      <c r="C382" s="105" t="s">
        <v>19</v>
      </c>
      <c r="D382" s="106">
        <v>14</v>
      </c>
      <c r="E382" s="40">
        <v>2711</v>
      </c>
      <c r="F382" s="35">
        <f t="shared" si="160"/>
        <v>37954</v>
      </c>
      <c r="G382" s="40">
        <v>7373</v>
      </c>
      <c r="H382" s="35">
        <f t="shared" si="161"/>
        <v>103222</v>
      </c>
      <c r="I382" s="35">
        <f t="shared" si="162"/>
        <v>141176</v>
      </c>
      <c r="J382" s="441"/>
      <c r="K382" s="363">
        <v>7</v>
      </c>
      <c r="L382" s="328">
        <v>2711</v>
      </c>
      <c r="M382" s="329">
        <f t="shared" si="163"/>
        <v>18977</v>
      </c>
      <c r="N382" s="328">
        <v>7373</v>
      </c>
      <c r="O382" s="329">
        <f t="shared" si="164"/>
        <v>51611</v>
      </c>
      <c r="P382" s="329">
        <f t="shared" si="165"/>
        <v>70588</v>
      </c>
      <c r="Q382" s="473"/>
      <c r="R382" s="327">
        <f t="shared" si="147"/>
        <v>7</v>
      </c>
      <c r="S382" s="328">
        <v>2711</v>
      </c>
      <c r="T382" s="329">
        <f t="shared" si="166"/>
        <v>18977</v>
      </c>
      <c r="U382" s="328">
        <v>7373</v>
      </c>
      <c r="V382" s="329">
        <f t="shared" si="167"/>
        <v>51611</v>
      </c>
      <c r="W382" s="329">
        <f t="shared" si="168"/>
        <v>70588</v>
      </c>
      <c r="X382" s="464">
        <f t="shared" si="145"/>
        <v>70588</v>
      </c>
      <c r="Y382" s="497">
        <f t="shared" si="146"/>
        <v>0</v>
      </c>
    </row>
    <row r="383" spans="1:25" x14ac:dyDescent="0.25">
      <c r="A383" s="146" t="s">
        <v>731</v>
      </c>
      <c r="B383" s="100" t="s">
        <v>732</v>
      </c>
      <c r="C383" s="101" t="s">
        <v>19</v>
      </c>
      <c r="D383" s="106">
        <v>29.3</v>
      </c>
      <c r="E383" s="40">
        <v>7613.42</v>
      </c>
      <c r="F383" s="35">
        <f t="shared" si="160"/>
        <v>223073.20600000001</v>
      </c>
      <c r="G383" s="40">
        <v>1499.87</v>
      </c>
      <c r="H383" s="35">
        <f t="shared" si="161"/>
        <v>43946.190999999999</v>
      </c>
      <c r="I383" s="35">
        <f t="shared" si="162"/>
        <v>267019.397</v>
      </c>
      <c r="J383" s="441"/>
      <c r="K383" s="363">
        <v>14.65</v>
      </c>
      <c r="L383" s="328">
        <v>7613.42</v>
      </c>
      <c r="M383" s="329">
        <f t="shared" si="163"/>
        <v>111536.603</v>
      </c>
      <c r="N383" s="328">
        <v>1499.87</v>
      </c>
      <c r="O383" s="329">
        <f t="shared" si="164"/>
        <v>21973.095499999999</v>
      </c>
      <c r="P383" s="329">
        <f t="shared" si="165"/>
        <v>133509.6985</v>
      </c>
      <c r="Q383" s="473"/>
      <c r="R383" s="327">
        <f t="shared" si="147"/>
        <v>14.65</v>
      </c>
      <c r="S383" s="328">
        <v>7613.42</v>
      </c>
      <c r="T383" s="329">
        <f t="shared" si="166"/>
        <v>111536.603</v>
      </c>
      <c r="U383" s="328">
        <v>1499.87</v>
      </c>
      <c r="V383" s="329">
        <f t="shared" si="167"/>
        <v>21973.095499999999</v>
      </c>
      <c r="W383" s="329">
        <f t="shared" si="168"/>
        <v>133509.6985</v>
      </c>
      <c r="X383" s="464">
        <f t="shared" si="145"/>
        <v>133509.6985</v>
      </c>
      <c r="Y383" s="497">
        <f t="shared" si="146"/>
        <v>0</v>
      </c>
    </row>
    <row r="384" spans="1:25" x14ac:dyDescent="0.25">
      <c r="A384" s="146" t="s">
        <v>733</v>
      </c>
      <c r="B384" s="100" t="s">
        <v>734</v>
      </c>
      <c r="C384" s="101" t="s">
        <v>167</v>
      </c>
      <c r="D384" s="106">
        <v>5.3</v>
      </c>
      <c r="E384" s="40">
        <v>119945</v>
      </c>
      <c r="F384" s="35">
        <f t="shared" si="160"/>
        <v>635708.5</v>
      </c>
      <c r="G384" s="40">
        <v>191172.64</v>
      </c>
      <c r="H384" s="35">
        <f t="shared" si="161"/>
        <v>1013214.9920000001</v>
      </c>
      <c r="I384" s="35">
        <f t="shared" si="162"/>
        <v>1648923.4920000001</v>
      </c>
      <c r="J384" s="441"/>
      <c r="K384" s="363">
        <v>2.65</v>
      </c>
      <c r="L384" s="328">
        <v>119945</v>
      </c>
      <c r="M384" s="329">
        <f t="shared" si="163"/>
        <v>317854.25</v>
      </c>
      <c r="N384" s="328">
        <v>191172.64</v>
      </c>
      <c r="O384" s="329">
        <f t="shared" si="164"/>
        <v>506607.49600000004</v>
      </c>
      <c r="P384" s="329">
        <f t="shared" si="165"/>
        <v>824461.74600000004</v>
      </c>
      <c r="Q384" s="473"/>
      <c r="R384" s="327">
        <f t="shared" si="147"/>
        <v>2.65</v>
      </c>
      <c r="S384" s="328">
        <v>119945</v>
      </c>
      <c r="T384" s="329">
        <f t="shared" si="166"/>
        <v>317854.25</v>
      </c>
      <c r="U384" s="328">
        <v>191172.64</v>
      </c>
      <c r="V384" s="329">
        <f t="shared" si="167"/>
        <v>506607.49600000004</v>
      </c>
      <c r="W384" s="329">
        <f t="shared" si="168"/>
        <v>824461.74600000004</v>
      </c>
      <c r="X384" s="464">
        <f t="shared" si="145"/>
        <v>824461.74600000004</v>
      </c>
      <c r="Y384" s="497">
        <f t="shared" si="146"/>
        <v>0</v>
      </c>
    </row>
    <row r="385" spans="1:25" x14ac:dyDescent="0.25">
      <c r="A385" s="146" t="s">
        <v>735</v>
      </c>
      <c r="B385" s="100" t="s">
        <v>736</v>
      </c>
      <c r="C385" s="101" t="s">
        <v>167</v>
      </c>
      <c r="D385" s="102">
        <v>5.3</v>
      </c>
      <c r="E385" s="40">
        <v>138792.24</v>
      </c>
      <c r="F385" s="35">
        <f t="shared" si="160"/>
        <v>735598.87199999997</v>
      </c>
      <c r="G385" s="40">
        <v>1277.6199999999999</v>
      </c>
      <c r="H385" s="35">
        <f t="shared" si="161"/>
        <v>6771.3859999999995</v>
      </c>
      <c r="I385" s="35">
        <f t="shared" si="162"/>
        <v>742370.25800000003</v>
      </c>
      <c r="J385" s="441"/>
      <c r="K385" s="361">
        <v>2.65</v>
      </c>
      <c r="L385" s="328">
        <v>138792.24</v>
      </c>
      <c r="M385" s="329">
        <f t="shared" si="163"/>
        <v>367799.43599999999</v>
      </c>
      <c r="N385" s="328">
        <v>1277.6199999999999</v>
      </c>
      <c r="O385" s="329">
        <f t="shared" si="164"/>
        <v>3385.6929999999998</v>
      </c>
      <c r="P385" s="329">
        <f t="shared" si="165"/>
        <v>371185.12900000002</v>
      </c>
      <c r="Q385" s="473"/>
      <c r="R385" s="327">
        <f t="shared" si="147"/>
        <v>2.65</v>
      </c>
      <c r="S385" s="328">
        <v>138792.24</v>
      </c>
      <c r="T385" s="329">
        <f t="shared" si="166"/>
        <v>367799.43599999999</v>
      </c>
      <c r="U385" s="328">
        <v>1277.6199999999999</v>
      </c>
      <c r="V385" s="329">
        <f t="shared" si="167"/>
        <v>3385.6929999999998</v>
      </c>
      <c r="W385" s="329">
        <f t="shared" si="168"/>
        <v>371185.12900000002</v>
      </c>
      <c r="X385" s="464">
        <f t="shared" si="145"/>
        <v>371185.12900000002</v>
      </c>
      <c r="Y385" s="497">
        <f t="shared" si="146"/>
        <v>0</v>
      </c>
    </row>
    <row r="386" spans="1:25" ht="28.5" x14ac:dyDescent="0.25">
      <c r="A386" s="146" t="s">
        <v>737</v>
      </c>
      <c r="B386" s="100" t="s">
        <v>738</v>
      </c>
      <c r="C386" s="101" t="s">
        <v>19</v>
      </c>
      <c r="D386" s="102">
        <v>149</v>
      </c>
      <c r="E386" s="40">
        <v>306.43</v>
      </c>
      <c r="F386" s="35">
        <f t="shared" si="160"/>
        <v>45658.07</v>
      </c>
      <c r="G386" s="40">
        <v>45.4</v>
      </c>
      <c r="H386" s="35">
        <f t="shared" si="161"/>
        <v>6764.5999999999995</v>
      </c>
      <c r="I386" s="35">
        <f t="shared" si="162"/>
        <v>52422.67</v>
      </c>
      <c r="J386" s="441"/>
      <c r="K386" s="361">
        <v>74.5</v>
      </c>
      <c r="L386" s="328">
        <v>306.43</v>
      </c>
      <c r="M386" s="329">
        <f t="shared" si="163"/>
        <v>22829.035</v>
      </c>
      <c r="N386" s="328">
        <v>45.4</v>
      </c>
      <c r="O386" s="329">
        <f t="shared" si="164"/>
        <v>3382.2999999999997</v>
      </c>
      <c r="P386" s="329">
        <f t="shared" si="165"/>
        <v>26211.334999999999</v>
      </c>
      <c r="Q386" s="473"/>
      <c r="R386" s="327">
        <f t="shared" si="147"/>
        <v>74.5</v>
      </c>
      <c r="S386" s="328">
        <v>306.43</v>
      </c>
      <c r="T386" s="329">
        <f t="shared" si="166"/>
        <v>22829.035</v>
      </c>
      <c r="U386" s="328">
        <v>45.4</v>
      </c>
      <c r="V386" s="329">
        <f t="shared" si="167"/>
        <v>3382.2999999999997</v>
      </c>
      <c r="W386" s="329">
        <f t="shared" si="168"/>
        <v>26211.334999999999</v>
      </c>
      <c r="X386" s="464">
        <f t="shared" si="145"/>
        <v>26211.334999999999</v>
      </c>
      <c r="Y386" s="497">
        <f t="shared" si="146"/>
        <v>0</v>
      </c>
    </row>
    <row r="387" spans="1:25" ht="28.5" x14ac:dyDescent="0.25">
      <c r="A387" s="146" t="s">
        <v>739</v>
      </c>
      <c r="B387" s="100" t="s">
        <v>740</v>
      </c>
      <c r="C387" s="101" t="s">
        <v>19</v>
      </c>
      <c r="D387" s="102">
        <v>149</v>
      </c>
      <c r="E387" s="40">
        <v>306.43</v>
      </c>
      <c r="F387" s="35">
        <f t="shared" si="160"/>
        <v>45658.07</v>
      </c>
      <c r="G387" s="40">
        <v>159.12</v>
      </c>
      <c r="H387" s="35">
        <f t="shared" si="161"/>
        <v>23708.880000000001</v>
      </c>
      <c r="I387" s="35">
        <f t="shared" si="162"/>
        <v>69366.95</v>
      </c>
      <c r="J387" s="441"/>
      <c r="K387" s="361">
        <v>74.5</v>
      </c>
      <c r="L387" s="328">
        <v>306.43</v>
      </c>
      <c r="M387" s="329">
        <f t="shared" si="163"/>
        <v>22829.035</v>
      </c>
      <c r="N387" s="328">
        <v>159.12</v>
      </c>
      <c r="O387" s="329">
        <f t="shared" si="164"/>
        <v>11854.44</v>
      </c>
      <c r="P387" s="329">
        <f t="shared" si="165"/>
        <v>34683.474999999999</v>
      </c>
      <c r="Q387" s="473"/>
      <c r="R387" s="327">
        <f t="shared" si="147"/>
        <v>74.5</v>
      </c>
      <c r="S387" s="328">
        <v>306.43</v>
      </c>
      <c r="T387" s="329">
        <f t="shared" si="166"/>
        <v>22829.035</v>
      </c>
      <c r="U387" s="328">
        <v>159.12</v>
      </c>
      <c r="V387" s="329">
        <f t="shared" si="167"/>
        <v>11854.44</v>
      </c>
      <c r="W387" s="329">
        <f t="shared" si="168"/>
        <v>34683.474999999999</v>
      </c>
      <c r="X387" s="464">
        <f t="shared" si="145"/>
        <v>34683.474999999999</v>
      </c>
      <c r="Y387" s="497">
        <f t="shared" si="146"/>
        <v>0</v>
      </c>
    </row>
    <row r="388" spans="1:25" x14ac:dyDescent="0.25">
      <c r="A388" s="146" t="s">
        <v>741</v>
      </c>
      <c r="B388" s="100" t="s">
        <v>742</v>
      </c>
      <c r="C388" s="101" t="s">
        <v>43</v>
      </c>
      <c r="D388" s="102">
        <v>23.2</v>
      </c>
      <c r="E388" s="40">
        <v>10218</v>
      </c>
      <c r="F388" s="35">
        <f t="shared" si="160"/>
        <v>237057.6</v>
      </c>
      <c r="G388" s="40">
        <v>29000</v>
      </c>
      <c r="H388" s="35">
        <f t="shared" si="161"/>
        <v>672800</v>
      </c>
      <c r="I388" s="35">
        <f t="shared" si="162"/>
        <v>909857.6</v>
      </c>
      <c r="J388" s="441"/>
      <c r="K388" s="361">
        <v>8</v>
      </c>
      <c r="L388" s="328">
        <v>10218</v>
      </c>
      <c r="M388" s="329">
        <f t="shared" si="163"/>
        <v>81744</v>
      </c>
      <c r="N388" s="328">
        <v>29000</v>
      </c>
      <c r="O388" s="329">
        <f t="shared" si="164"/>
        <v>232000</v>
      </c>
      <c r="P388" s="329">
        <f t="shared" si="165"/>
        <v>313744</v>
      </c>
      <c r="Q388" s="473"/>
      <c r="R388" s="327">
        <f t="shared" si="147"/>
        <v>15.2</v>
      </c>
      <c r="S388" s="328">
        <v>10218</v>
      </c>
      <c r="T388" s="329">
        <f t="shared" si="166"/>
        <v>155313.60000000001</v>
      </c>
      <c r="U388" s="328">
        <v>29000</v>
      </c>
      <c r="V388" s="329">
        <f t="shared" si="167"/>
        <v>440800</v>
      </c>
      <c r="W388" s="329">
        <f t="shared" si="168"/>
        <v>596113.6</v>
      </c>
      <c r="X388" s="464">
        <f t="shared" si="145"/>
        <v>596113.6</v>
      </c>
      <c r="Y388" s="497">
        <f t="shared" si="146"/>
        <v>0</v>
      </c>
    </row>
    <row r="389" spans="1:25" x14ac:dyDescent="0.25">
      <c r="A389" s="146" t="s">
        <v>743</v>
      </c>
      <c r="B389" s="150" t="s">
        <v>744</v>
      </c>
      <c r="C389" s="152" t="s">
        <v>19</v>
      </c>
      <c r="D389" s="153">
        <v>54</v>
      </c>
      <c r="E389" s="40">
        <v>411.6</v>
      </c>
      <c r="F389" s="35">
        <f t="shared" si="160"/>
        <v>22226.400000000001</v>
      </c>
      <c r="G389" s="40">
        <v>152.5</v>
      </c>
      <c r="H389" s="35">
        <f t="shared" si="161"/>
        <v>8235</v>
      </c>
      <c r="I389" s="35">
        <f t="shared" si="162"/>
        <v>30461.4</v>
      </c>
      <c r="J389" s="441"/>
      <c r="K389" s="376">
        <v>15</v>
      </c>
      <c r="L389" s="328">
        <v>411.6</v>
      </c>
      <c r="M389" s="329">
        <f t="shared" si="163"/>
        <v>6174</v>
      </c>
      <c r="N389" s="328">
        <v>152.5</v>
      </c>
      <c r="O389" s="329">
        <f t="shared" si="164"/>
        <v>2287.5</v>
      </c>
      <c r="P389" s="329">
        <f t="shared" si="165"/>
        <v>8461.5</v>
      </c>
      <c r="Q389" s="473"/>
      <c r="R389" s="327">
        <f t="shared" si="147"/>
        <v>39</v>
      </c>
      <c r="S389" s="328">
        <v>411.6</v>
      </c>
      <c r="T389" s="329">
        <f t="shared" si="166"/>
        <v>16052.400000000001</v>
      </c>
      <c r="U389" s="328">
        <v>152.5</v>
      </c>
      <c r="V389" s="329">
        <f t="shared" si="167"/>
        <v>5947.5</v>
      </c>
      <c r="W389" s="329">
        <f t="shared" si="168"/>
        <v>21999.9</v>
      </c>
      <c r="X389" s="464">
        <f t="shared" si="145"/>
        <v>21999.9</v>
      </c>
      <c r="Y389" s="497">
        <f t="shared" si="146"/>
        <v>0</v>
      </c>
    </row>
    <row r="390" spans="1:25" x14ac:dyDescent="0.25">
      <c r="A390" s="154" t="s">
        <v>745</v>
      </c>
      <c r="B390" s="122" t="s">
        <v>746</v>
      </c>
      <c r="C390" s="50" t="s">
        <v>170</v>
      </c>
      <c r="D390" s="51">
        <v>101</v>
      </c>
      <c r="E390" s="40">
        <v>474.58</v>
      </c>
      <c r="F390" s="35">
        <f t="shared" si="160"/>
        <v>47932.58</v>
      </c>
      <c r="G390" s="40">
        <v>0</v>
      </c>
      <c r="H390" s="35">
        <f t="shared" si="161"/>
        <v>0</v>
      </c>
      <c r="I390" s="35">
        <f t="shared" si="162"/>
        <v>47932.58</v>
      </c>
      <c r="J390" s="441"/>
      <c r="K390" s="334"/>
      <c r="L390" s="328">
        <v>474.58</v>
      </c>
      <c r="M390" s="329">
        <f t="shared" si="163"/>
        <v>0</v>
      </c>
      <c r="N390" s="328">
        <v>0</v>
      </c>
      <c r="O390" s="329">
        <f t="shared" si="164"/>
        <v>0</v>
      </c>
      <c r="P390" s="329">
        <f t="shared" si="165"/>
        <v>0</v>
      </c>
      <c r="Q390" s="473"/>
      <c r="R390" s="327">
        <f t="shared" si="147"/>
        <v>101</v>
      </c>
      <c r="S390" s="328">
        <v>474.58</v>
      </c>
      <c r="T390" s="329">
        <f t="shared" si="166"/>
        <v>47932.58</v>
      </c>
      <c r="U390" s="328">
        <v>0</v>
      </c>
      <c r="V390" s="329">
        <f t="shared" si="167"/>
        <v>0</v>
      </c>
      <c r="W390" s="329">
        <f t="shared" si="168"/>
        <v>47932.58</v>
      </c>
      <c r="X390" s="464">
        <f t="shared" ref="X390:X453" si="169">I390-P390</f>
        <v>47932.58</v>
      </c>
      <c r="Y390" s="497">
        <f t="shared" ref="Y390:Y453" si="170">W390-X390</f>
        <v>0</v>
      </c>
    </row>
    <row r="391" spans="1:25" x14ac:dyDescent="0.25">
      <c r="A391" s="154" t="s">
        <v>747</v>
      </c>
      <c r="B391" s="122" t="s">
        <v>748</v>
      </c>
      <c r="C391" s="50" t="s">
        <v>170</v>
      </c>
      <c r="D391" s="51">
        <v>101</v>
      </c>
      <c r="E391" s="40">
        <v>419.28</v>
      </c>
      <c r="F391" s="35">
        <f t="shared" si="160"/>
        <v>42347.28</v>
      </c>
      <c r="G391" s="40">
        <v>426.89</v>
      </c>
      <c r="H391" s="35">
        <f t="shared" si="161"/>
        <v>43115.89</v>
      </c>
      <c r="I391" s="35">
        <f t="shared" si="162"/>
        <v>85463.17</v>
      </c>
      <c r="J391" s="441"/>
      <c r="K391" s="334"/>
      <c r="L391" s="328">
        <v>419.28</v>
      </c>
      <c r="M391" s="329">
        <f t="shared" si="163"/>
        <v>0</v>
      </c>
      <c r="N391" s="328">
        <v>426.89</v>
      </c>
      <c r="O391" s="329">
        <f t="shared" si="164"/>
        <v>0</v>
      </c>
      <c r="P391" s="329">
        <f t="shared" si="165"/>
        <v>0</v>
      </c>
      <c r="Q391" s="473"/>
      <c r="R391" s="327">
        <f t="shared" si="147"/>
        <v>101</v>
      </c>
      <c r="S391" s="328">
        <v>419.28</v>
      </c>
      <c r="T391" s="329">
        <f t="shared" si="166"/>
        <v>42347.28</v>
      </c>
      <c r="U391" s="328">
        <v>426.89</v>
      </c>
      <c r="V391" s="329">
        <f t="shared" si="167"/>
        <v>43115.89</v>
      </c>
      <c r="W391" s="329">
        <f t="shared" si="168"/>
        <v>85463.17</v>
      </c>
      <c r="X391" s="464">
        <f t="shared" si="169"/>
        <v>85463.17</v>
      </c>
      <c r="Y391" s="497">
        <f t="shared" si="170"/>
        <v>0</v>
      </c>
    </row>
    <row r="392" spans="1:25" x14ac:dyDescent="0.25">
      <c r="A392" s="147" t="s">
        <v>749</v>
      </c>
      <c r="B392" s="83" t="s">
        <v>750</v>
      </c>
      <c r="C392" s="84"/>
      <c r="D392" s="85"/>
      <c r="E392" s="143"/>
      <c r="F392" s="143">
        <f>F393+F394+F395+F396</f>
        <v>4742399.2799999993</v>
      </c>
      <c r="G392" s="143"/>
      <c r="H392" s="143">
        <f>H393+H394+H395+H396</f>
        <v>3987897.42</v>
      </c>
      <c r="I392" s="143">
        <f>I393+I394+I395+I396</f>
        <v>8730296.6999999993</v>
      </c>
      <c r="J392" s="448"/>
      <c r="K392" s="354"/>
      <c r="L392" s="375"/>
      <c r="M392" s="375">
        <f>M393+M394+M395+M396</f>
        <v>2250871.2879999997</v>
      </c>
      <c r="N392" s="375"/>
      <c r="O392" s="375">
        <f>O393+O394+O395+O396</f>
        <v>2233210.5321999998</v>
      </c>
      <c r="P392" s="375">
        <f>P393+P394+P395+P396</f>
        <v>4484081.8202</v>
      </c>
      <c r="Q392" s="480"/>
      <c r="R392" s="327">
        <f t="shared" ref="R392:R455" si="171">D392-K392</f>
        <v>0</v>
      </c>
      <c r="S392" s="375"/>
      <c r="T392" s="375">
        <f>T393+T394+T395+T396</f>
        <v>2491527.9920000001</v>
      </c>
      <c r="U392" s="375"/>
      <c r="V392" s="375">
        <f>V393+V394+V395+V396</f>
        <v>1754686.8878000001</v>
      </c>
      <c r="W392" s="375">
        <f>W393+W394+W395+W396</f>
        <v>4246214.8798000002</v>
      </c>
      <c r="X392" s="464">
        <f t="shared" si="169"/>
        <v>4246214.8797999993</v>
      </c>
      <c r="Y392" s="497">
        <f t="shared" si="170"/>
        <v>0</v>
      </c>
    </row>
    <row r="393" spans="1:25" ht="28.5" x14ac:dyDescent="0.25">
      <c r="A393" s="146" t="s">
        <v>751</v>
      </c>
      <c r="B393" s="104" t="s">
        <v>752</v>
      </c>
      <c r="C393" s="105" t="s">
        <v>43</v>
      </c>
      <c r="D393" s="153">
        <v>211.62</v>
      </c>
      <c r="E393" s="40">
        <v>12208</v>
      </c>
      <c r="F393" s="35">
        <f>D393*E393</f>
        <v>2583456.96</v>
      </c>
      <c r="G393" s="40">
        <v>14998</v>
      </c>
      <c r="H393" s="35">
        <f>D393*G393</f>
        <v>3173876.7600000002</v>
      </c>
      <c r="I393" s="35">
        <f>E393*D393+G393*D393</f>
        <v>5757333.7200000007</v>
      </c>
      <c r="J393" s="441"/>
      <c r="K393" s="376">
        <v>130</v>
      </c>
      <c r="L393" s="328">
        <v>12208</v>
      </c>
      <c r="M393" s="329">
        <f>K393*L393</f>
        <v>1587040</v>
      </c>
      <c r="N393" s="328">
        <v>14998</v>
      </c>
      <c r="O393" s="329">
        <f>K393*N393</f>
        <v>1949740</v>
      </c>
      <c r="P393" s="329">
        <f>L393*K393+N393*K393</f>
        <v>3536780</v>
      </c>
      <c r="Q393" s="473"/>
      <c r="R393" s="327">
        <f t="shared" si="171"/>
        <v>81.62</v>
      </c>
      <c r="S393" s="328">
        <v>12208</v>
      </c>
      <c r="T393" s="329">
        <f>R393*S393</f>
        <v>996416.96000000008</v>
      </c>
      <c r="U393" s="328">
        <v>14998</v>
      </c>
      <c r="V393" s="329">
        <f>R393*U393</f>
        <v>1224136.76</v>
      </c>
      <c r="W393" s="329">
        <f>S393*R393+U393*R393</f>
        <v>2220553.7200000002</v>
      </c>
      <c r="X393" s="464">
        <f t="shared" si="169"/>
        <v>2220553.7200000007</v>
      </c>
      <c r="Y393" s="497">
        <f t="shared" si="170"/>
        <v>0</v>
      </c>
    </row>
    <row r="394" spans="1:25" ht="28.5" x14ac:dyDescent="0.25">
      <c r="A394" s="146" t="s">
        <v>753</v>
      </c>
      <c r="B394" s="104" t="s">
        <v>754</v>
      </c>
      <c r="C394" s="105" t="s">
        <v>19</v>
      </c>
      <c r="D394" s="153">
        <v>990</v>
      </c>
      <c r="E394" s="40">
        <v>1360.8</v>
      </c>
      <c r="F394" s="35">
        <f>D394*E394</f>
        <v>1347192</v>
      </c>
      <c r="G394" s="40">
        <v>549.02</v>
      </c>
      <c r="H394" s="35">
        <f>D394*G394</f>
        <v>543529.79999999993</v>
      </c>
      <c r="I394" s="35">
        <f>E394*D394+G394*D394</f>
        <v>1890721.7999999998</v>
      </c>
      <c r="J394" s="441"/>
      <c r="K394" s="376">
        <v>457.11</v>
      </c>
      <c r="L394" s="328">
        <v>1360.8</v>
      </c>
      <c r="M394" s="329">
        <f>K394*L394</f>
        <v>622035.28799999994</v>
      </c>
      <c r="N394" s="328">
        <v>549.02</v>
      </c>
      <c r="O394" s="329">
        <f>K394*N394</f>
        <v>250962.53219999999</v>
      </c>
      <c r="P394" s="329">
        <f>L394*K394+N394*K394</f>
        <v>872997.82019999996</v>
      </c>
      <c r="Q394" s="473"/>
      <c r="R394" s="327">
        <f t="shared" si="171"/>
        <v>532.89</v>
      </c>
      <c r="S394" s="328">
        <v>1360.8</v>
      </c>
      <c r="T394" s="329">
        <f>R394*S394</f>
        <v>725156.71199999994</v>
      </c>
      <c r="U394" s="328">
        <v>549.02</v>
      </c>
      <c r="V394" s="329">
        <f>R394*U394</f>
        <v>292567.26779999997</v>
      </c>
      <c r="W394" s="329">
        <f>S394*R394+U394*R394</f>
        <v>1017723.9797999999</v>
      </c>
      <c r="X394" s="464">
        <f t="shared" si="169"/>
        <v>1017723.9797999999</v>
      </c>
      <c r="Y394" s="497">
        <f t="shared" si="170"/>
        <v>0</v>
      </c>
    </row>
    <row r="395" spans="1:25" x14ac:dyDescent="0.25">
      <c r="A395" s="146" t="s">
        <v>755</v>
      </c>
      <c r="B395" s="104" t="s">
        <v>756</v>
      </c>
      <c r="C395" s="105" t="s">
        <v>19</v>
      </c>
      <c r="D395" s="153">
        <v>172.18</v>
      </c>
      <c r="E395" s="40">
        <v>324</v>
      </c>
      <c r="F395" s="35">
        <f>D395*E395</f>
        <v>55786.32</v>
      </c>
      <c r="G395" s="40">
        <v>252</v>
      </c>
      <c r="H395" s="35">
        <f>D395*G395</f>
        <v>43389.36</v>
      </c>
      <c r="I395" s="35">
        <f>E395*D395+G395*D395</f>
        <v>99175.679999999993</v>
      </c>
      <c r="J395" s="441"/>
      <c r="K395" s="376">
        <v>129</v>
      </c>
      <c r="L395" s="328">
        <v>324</v>
      </c>
      <c r="M395" s="329">
        <f>K395*L395</f>
        <v>41796</v>
      </c>
      <c r="N395" s="328">
        <v>252</v>
      </c>
      <c r="O395" s="329">
        <f>K395*N395</f>
        <v>32508</v>
      </c>
      <c r="P395" s="329">
        <f>L395*K395+N395*K395</f>
        <v>74304</v>
      </c>
      <c r="Q395" s="473"/>
      <c r="R395" s="327">
        <f t="shared" si="171"/>
        <v>43.180000000000007</v>
      </c>
      <c r="S395" s="328">
        <v>324</v>
      </c>
      <c r="T395" s="329">
        <f>R395*S395</f>
        <v>13990.320000000002</v>
      </c>
      <c r="U395" s="328">
        <v>252</v>
      </c>
      <c r="V395" s="329">
        <f>R395*U395</f>
        <v>10881.360000000002</v>
      </c>
      <c r="W395" s="329">
        <f>S395*R395+U395*R395</f>
        <v>24871.680000000004</v>
      </c>
      <c r="X395" s="464">
        <f t="shared" si="169"/>
        <v>24871.679999999993</v>
      </c>
      <c r="Y395" s="497">
        <f t="shared" si="170"/>
        <v>0</v>
      </c>
    </row>
    <row r="396" spans="1:25" ht="28.5" x14ac:dyDescent="0.25">
      <c r="A396" s="146" t="s">
        <v>757</v>
      </c>
      <c r="B396" s="104" t="s">
        <v>758</v>
      </c>
      <c r="C396" s="105" t="s">
        <v>19</v>
      </c>
      <c r="D396" s="153">
        <v>450</v>
      </c>
      <c r="E396" s="40">
        <v>1679.92</v>
      </c>
      <c r="F396" s="35">
        <f>D396*E396</f>
        <v>755964</v>
      </c>
      <c r="G396" s="40">
        <v>504.67</v>
      </c>
      <c r="H396" s="35">
        <f>D396*G396</f>
        <v>227101.5</v>
      </c>
      <c r="I396" s="35">
        <f>E396*D396+G396*D396</f>
        <v>983065.5</v>
      </c>
      <c r="J396" s="441"/>
      <c r="K396" s="376"/>
      <c r="L396" s="328">
        <v>1679.92</v>
      </c>
      <c r="M396" s="329">
        <f>K396*L396</f>
        <v>0</v>
      </c>
      <c r="N396" s="328">
        <v>504.67</v>
      </c>
      <c r="O396" s="329">
        <f>K396*N396</f>
        <v>0</v>
      </c>
      <c r="P396" s="329">
        <f>L396*K396+N396*K396</f>
        <v>0</v>
      </c>
      <c r="Q396" s="473"/>
      <c r="R396" s="327">
        <f t="shared" si="171"/>
        <v>450</v>
      </c>
      <c r="S396" s="328">
        <v>1679.92</v>
      </c>
      <c r="T396" s="329">
        <f>R396*S396</f>
        <v>755964</v>
      </c>
      <c r="U396" s="328">
        <v>504.67</v>
      </c>
      <c r="V396" s="329">
        <f>R396*U396</f>
        <v>227101.5</v>
      </c>
      <c r="W396" s="329">
        <f>S396*R396+U396*R396</f>
        <v>983065.5</v>
      </c>
      <c r="X396" s="464">
        <f t="shared" si="169"/>
        <v>983065.5</v>
      </c>
      <c r="Y396" s="497">
        <f t="shared" si="170"/>
        <v>0</v>
      </c>
    </row>
    <row r="397" spans="1:25" x14ac:dyDescent="0.25">
      <c r="A397" s="147" t="s">
        <v>759</v>
      </c>
      <c r="B397" s="83" t="s">
        <v>760</v>
      </c>
      <c r="C397" s="90"/>
      <c r="D397" s="91"/>
      <c r="E397" s="40"/>
      <c r="F397" s="143">
        <f>F398+F399+F400+F401+F402+F403+F404+F405+F406+F407+F408+F409+F410+F411+F412+F413+F414</f>
        <v>999937.98640000005</v>
      </c>
      <c r="G397" s="40"/>
      <c r="H397" s="143">
        <f>H398+H399+H400+H401+H402+H403+H404+H405+H406+H407+H408+H409+H410+H411+H412+H413+H414</f>
        <v>503749.88679999992</v>
      </c>
      <c r="I397" s="143">
        <f>I398+I399+I400+I401+I402+I403+I404+I405+I406+I407+I408+I409+I410+I411+I412+I413+I414</f>
        <v>1503687.8732000003</v>
      </c>
      <c r="J397" s="448"/>
      <c r="K397" s="357"/>
      <c r="L397" s="328"/>
      <c r="M397" s="375">
        <f>M398+M399+M400+M401+M402+M403+M404+M405+M406+M407+M408+M409+M410+M411+M412+M413+M414</f>
        <v>565796.8600000001</v>
      </c>
      <c r="N397" s="328"/>
      <c r="O397" s="375">
        <f>O398+O399+O400+O401+O402+O403+O404+O405+O406+O407+O408+O409+O410+O411+O412+O413+O414</f>
        <v>275563.12</v>
      </c>
      <c r="P397" s="375">
        <f>P398+P399+P400+P401+P402+P403+P404+P405+P406+P407+P408+P409+P410+P411+P412+P413+P414</f>
        <v>841359.98</v>
      </c>
      <c r="Q397" s="480"/>
      <c r="R397" s="327">
        <f t="shared" si="171"/>
        <v>0</v>
      </c>
      <c r="S397" s="328"/>
      <c r="T397" s="375">
        <f>T398+T399+T400+T401+T402+T403+T404+T405+T406+T407+T408+T409+T410+T411+T412+T413+T414</f>
        <v>434141.12640000001</v>
      </c>
      <c r="U397" s="328"/>
      <c r="V397" s="375">
        <f>V398+V399+V400+V401+V402+V403+V404+V405+V406+V407+V408+V409+V410+V411+V412+V413+V414</f>
        <v>228186.76679999995</v>
      </c>
      <c r="W397" s="375">
        <f>W398+W399+W400+W401+W402+W403+W404+W405+W406+W407+W408+W409+W410+W411+W412+W413+W414</f>
        <v>662327.89320000017</v>
      </c>
      <c r="X397" s="464">
        <f t="shared" si="169"/>
        <v>662327.89320000028</v>
      </c>
      <c r="Y397" s="497">
        <f t="shared" si="170"/>
        <v>0</v>
      </c>
    </row>
    <row r="398" spans="1:25" x14ac:dyDescent="0.25">
      <c r="A398" s="146" t="s">
        <v>761</v>
      </c>
      <c r="B398" s="89" t="s">
        <v>762</v>
      </c>
      <c r="C398" s="90" t="s">
        <v>406</v>
      </c>
      <c r="D398" s="91">
        <v>7.2</v>
      </c>
      <c r="E398" s="48">
        <v>3144</v>
      </c>
      <c r="F398" s="35">
        <f t="shared" ref="F398:F414" si="172">D398*E398</f>
        <v>22636.799999999999</v>
      </c>
      <c r="G398" s="48">
        <v>0</v>
      </c>
      <c r="H398" s="35">
        <f t="shared" ref="H398:H414" si="173">D398*G398</f>
        <v>0</v>
      </c>
      <c r="I398" s="35">
        <f t="shared" ref="I398:I414" si="174">E398*D398+G398*D398</f>
        <v>22636.799999999999</v>
      </c>
      <c r="J398" s="441"/>
      <c r="K398" s="357">
        <v>5</v>
      </c>
      <c r="L398" s="377">
        <v>3144</v>
      </c>
      <c r="M398" s="329">
        <f t="shared" ref="M398:M414" si="175">K398*L398</f>
        <v>15720</v>
      </c>
      <c r="N398" s="377">
        <v>0</v>
      </c>
      <c r="O398" s="329">
        <f t="shared" ref="O398:O414" si="176">K398*N398</f>
        <v>0</v>
      </c>
      <c r="P398" s="329">
        <f t="shared" ref="P398:P414" si="177">L398*K398+N398*K398</f>
        <v>15720</v>
      </c>
      <c r="Q398" s="473"/>
      <c r="R398" s="327">
        <f t="shared" si="171"/>
        <v>2.2000000000000002</v>
      </c>
      <c r="S398" s="377">
        <v>3144</v>
      </c>
      <c r="T398" s="329">
        <f t="shared" ref="T398:T414" si="178">R398*S398</f>
        <v>6916.8</v>
      </c>
      <c r="U398" s="377">
        <v>0</v>
      </c>
      <c r="V398" s="329">
        <f t="shared" ref="V398:V414" si="179">R398*U398</f>
        <v>0</v>
      </c>
      <c r="W398" s="329">
        <f t="shared" ref="W398:W414" si="180">S398*R398+U398*R398</f>
        <v>6916.8</v>
      </c>
      <c r="X398" s="464">
        <f t="shared" si="169"/>
        <v>6916.7999999999993</v>
      </c>
      <c r="Y398" s="497">
        <f t="shared" si="170"/>
        <v>0</v>
      </c>
    </row>
    <row r="399" spans="1:25" x14ac:dyDescent="0.25">
      <c r="A399" s="146" t="s">
        <v>763</v>
      </c>
      <c r="B399" s="89" t="s">
        <v>764</v>
      </c>
      <c r="C399" s="90" t="s">
        <v>765</v>
      </c>
      <c r="D399" s="91">
        <v>2.88</v>
      </c>
      <c r="E399" s="48">
        <v>1372.88</v>
      </c>
      <c r="F399" s="35">
        <f t="shared" si="172"/>
        <v>3953.8944000000001</v>
      </c>
      <c r="G399" s="48">
        <v>150.81</v>
      </c>
      <c r="H399" s="35">
        <f t="shared" si="173"/>
        <v>434.33279999999996</v>
      </c>
      <c r="I399" s="35">
        <f t="shared" si="174"/>
        <v>4388.2272000000003</v>
      </c>
      <c r="J399" s="441"/>
      <c r="K399" s="357">
        <v>2</v>
      </c>
      <c r="L399" s="377">
        <v>1372.88</v>
      </c>
      <c r="M399" s="329">
        <f t="shared" si="175"/>
        <v>2745.76</v>
      </c>
      <c r="N399" s="377">
        <v>150.81</v>
      </c>
      <c r="O399" s="329">
        <f t="shared" si="176"/>
        <v>301.62</v>
      </c>
      <c r="P399" s="329">
        <f t="shared" si="177"/>
        <v>3047.38</v>
      </c>
      <c r="Q399" s="473"/>
      <c r="R399" s="327">
        <f t="shared" si="171"/>
        <v>0.87999999999999989</v>
      </c>
      <c r="S399" s="377">
        <v>1372.88</v>
      </c>
      <c r="T399" s="329">
        <f t="shared" si="178"/>
        <v>1208.1343999999999</v>
      </c>
      <c r="U399" s="377">
        <v>150.81</v>
      </c>
      <c r="V399" s="329">
        <f t="shared" si="179"/>
        <v>132.71279999999999</v>
      </c>
      <c r="W399" s="329">
        <f t="shared" si="180"/>
        <v>1340.8471999999999</v>
      </c>
      <c r="X399" s="464">
        <f t="shared" si="169"/>
        <v>1340.8472000000002</v>
      </c>
      <c r="Y399" s="497">
        <f t="shared" si="170"/>
        <v>0</v>
      </c>
    </row>
    <row r="400" spans="1:25" x14ac:dyDescent="0.25">
      <c r="A400" s="146" t="s">
        <v>766</v>
      </c>
      <c r="B400" s="89" t="s">
        <v>767</v>
      </c>
      <c r="C400" s="90" t="s">
        <v>765</v>
      </c>
      <c r="D400" s="91">
        <v>2.88</v>
      </c>
      <c r="E400" s="48">
        <v>2602.9699999999998</v>
      </c>
      <c r="F400" s="35">
        <f t="shared" si="172"/>
        <v>7496.5535999999993</v>
      </c>
      <c r="G400" s="48">
        <v>0</v>
      </c>
      <c r="H400" s="35">
        <f t="shared" si="173"/>
        <v>0</v>
      </c>
      <c r="I400" s="35">
        <f t="shared" si="174"/>
        <v>7496.5535999999993</v>
      </c>
      <c r="J400" s="441"/>
      <c r="K400" s="357">
        <v>2</v>
      </c>
      <c r="L400" s="377">
        <v>2602.9699999999998</v>
      </c>
      <c r="M400" s="329">
        <f t="shared" si="175"/>
        <v>5205.9399999999996</v>
      </c>
      <c r="N400" s="377">
        <v>0</v>
      </c>
      <c r="O400" s="329">
        <f t="shared" si="176"/>
        <v>0</v>
      </c>
      <c r="P400" s="329">
        <f t="shared" si="177"/>
        <v>5205.9399999999996</v>
      </c>
      <c r="Q400" s="473"/>
      <c r="R400" s="327">
        <f t="shared" si="171"/>
        <v>0.87999999999999989</v>
      </c>
      <c r="S400" s="377">
        <v>2602.9699999999998</v>
      </c>
      <c r="T400" s="329">
        <f t="shared" si="178"/>
        <v>2290.6135999999997</v>
      </c>
      <c r="U400" s="377">
        <v>0</v>
      </c>
      <c r="V400" s="329">
        <f t="shared" si="179"/>
        <v>0</v>
      </c>
      <c r="W400" s="329">
        <f t="shared" si="180"/>
        <v>2290.6135999999997</v>
      </c>
      <c r="X400" s="464">
        <f t="shared" si="169"/>
        <v>2290.6135999999997</v>
      </c>
      <c r="Y400" s="497">
        <f t="shared" si="170"/>
        <v>0</v>
      </c>
    </row>
    <row r="401" spans="1:25" x14ac:dyDescent="0.25">
      <c r="A401" s="146" t="s">
        <v>768</v>
      </c>
      <c r="B401" s="89" t="s">
        <v>769</v>
      </c>
      <c r="C401" s="90" t="s">
        <v>765</v>
      </c>
      <c r="D401" s="91">
        <v>2.88</v>
      </c>
      <c r="E401" s="48">
        <v>3246.18</v>
      </c>
      <c r="F401" s="35">
        <f t="shared" si="172"/>
        <v>9348.9983999999986</v>
      </c>
      <c r="G401" s="48">
        <v>664.3</v>
      </c>
      <c r="H401" s="35">
        <f t="shared" si="173"/>
        <v>1913.1839999999997</v>
      </c>
      <c r="I401" s="35">
        <f t="shared" si="174"/>
        <v>11262.182399999998</v>
      </c>
      <c r="J401" s="441"/>
      <c r="K401" s="357">
        <v>2</v>
      </c>
      <c r="L401" s="377">
        <v>3246.18</v>
      </c>
      <c r="M401" s="329">
        <f t="shared" si="175"/>
        <v>6492.36</v>
      </c>
      <c r="N401" s="377">
        <v>664.3</v>
      </c>
      <c r="O401" s="329">
        <f t="shared" si="176"/>
        <v>1328.6</v>
      </c>
      <c r="P401" s="329">
        <f t="shared" si="177"/>
        <v>7820.9599999999991</v>
      </c>
      <c r="Q401" s="473"/>
      <c r="R401" s="327">
        <f t="shared" si="171"/>
        <v>0.87999999999999989</v>
      </c>
      <c r="S401" s="377">
        <v>3246.18</v>
      </c>
      <c r="T401" s="329">
        <f t="shared" si="178"/>
        <v>2856.6383999999994</v>
      </c>
      <c r="U401" s="377">
        <v>664.3</v>
      </c>
      <c r="V401" s="329">
        <f t="shared" si="179"/>
        <v>584.58399999999983</v>
      </c>
      <c r="W401" s="329">
        <f t="shared" si="180"/>
        <v>3441.2223999999992</v>
      </c>
      <c r="X401" s="464">
        <f t="shared" si="169"/>
        <v>3441.2223999999987</v>
      </c>
      <c r="Y401" s="497">
        <f t="shared" si="170"/>
        <v>0</v>
      </c>
    </row>
    <row r="402" spans="1:25" x14ac:dyDescent="0.25">
      <c r="A402" s="146" t="s">
        <v>770</v>
      </c>
      <c r="B402" s="89" t="s">
        <v>771</v>
      </c>
      <c r="C402" s="90" t="s">
        <v>406</v>
      </c>
      <c r="D402" s="91">
        <v>167</v>
      </c>
      <c r="E402" s="48">
        <v>972.02</v>
      </c>
      <c r="F402" s="35">
        <f t="shared" si="172"/>
        <v>162327.34</v>
      </c>
      <c r="G402" s="48">
        <v>167.08</v>
      </c>
      <c r="H402" s="35">
        <f t="shared" si="173"/>
        <v>27902.36</v>
      </c>
      <c r="I402" s="35">
        <f t="shared" si="174"/>
        <v>190229.7</v>
      </c>
      <c r="J402" s="441"/>
      <c r="K402" s="357">
        <v>90</v>
      </c>
      <c r="L402" s="377">
        <v>972.02</v>
      </c>
      <c r="M402" s="329">
        <f t="shared" si="175"/>
        <v>87481.8</v>
      </c>
      <c r="N402" s="377">
        <v>167.08</v>
      </c>
      <c r="O402" s="329">
        <f t="shared" si="176"/>
        <v>15037.2</v>
      </c>
      <c r="P402" s="329">
        <f t="shared" si="177"/>
        <v>102519</v>
      </c>
      <c r="Q402" s="473"/>
      <c r="R402" s="327">
        <f t="shared" si="171"/>
        <v>77</v>
      </c>
      <c r="S402" s="377">
        <v>972.02</v>
      </c>
      <c r="T402" s="329">
        <f t="shared" si="178"/>
        <v>74845.539999999994</v>
      </c>
      <c r="U402" s="377">
        <v>167.08</v>
      </c>
      <c r="V402" s="329">
        <f t="shared" si="179"/>
        <v>12865.160000000002</v>
      </c>
      <c r="W402" s="329">
        <f t="shared" si="180"/>
        <v>87710.7</v>
      </c>
      <c r="X402" s="464">
        <f t="shared" si="169"/>
        <v>87710.700000000012</v>
      </c>
      <c r="Y402" s="497">
        <f t="shared" si="170"/>
        <v>0</v>
      </c>
    </row>
    <row r="403" spans="1:25" ht="42.75" x14ac:dyDescent="0.25">
      <c r="A403" s="146" t="s">
        <v>772</v>
      </c>
      <c r="B403" s="89" t="s">
        <v>773</v>
      </c>
      <c r="C403" s="90" t="s">
        <v>406</v>
      </c>
      <c r="D403" s="91">
        <v>167</v>
      </c>
      <c r="E403" s="48">
        <v>1516.98</v>
      </c>
      <c r="F403" s="35">
        <f t="shared" si="172"/>
        <v>253335.66</v>
      </c>
      <c r="G403" s="48">
        <v>1164.8</v>
      </c>
      <c r="H403" s="35">
        <f t="shared" si="173"/>
        <v>194521.60000000001</v>
      </c>
      <c r="I403" s="35">
        <f t="shared" si="174"/>
        <v>447857.26</v>
      </c>
      <c r="J403" s="441"/>
      <c r="K403" s="357">
        <v>90</v>
      </c>
      <c r="L403" s="377">
        <v>1516.98</v>
      </c>
      <c r="M403" s="329">
        <f t="shared" si="175"/>
        <v>136528.20000000001</v>
      </c>
      <c r="N403" s="377">
        <v>1164.8</v>
      </c>
      <c r="O403" s="329">
        <f t="shared" si="176"/>
        <v>104832</v>
      </c>
      <c r="P403" s="329">
        <f t="shared" si="177"/>
        <v>241360.2</v>
      </c>
      <c r="Q403" s="473"/>
      <c r="R403" s="327">
        <f t="shared" si="171"/>
        <v>77</v>
      </c>
      <c r="S403" s="377">
        <v>1516.98</v>
      </c>
      <c r="T403" s="329">
        <f t="shared" si="178"/>
        <v>116807.46</v>
      </c>
      <c r="U403" s="377">
        <v>1164.8</v>
      </c>
      <c r="V403" s="329">
        <f t="shared" si="179"/>
        <v>89689.599999999991</v>
      </c>
      <c r="W403" s="329">
        <f t="shared" si="180"/>
        <v>206497.06</v>
      </c>
      <c r="X403" s="464">
        <f t="shared" si="169"/>
        <v>206497.06</v>
      </c>
      <c r="Y403" s="497">
        <f t="shared" si="170"/>
        <v>0</v>
      </c>
    </row>
    <row r="404" spans="1:25" x14ac:dyDescent="0.25">
      <c r="A404" s="146" t="s">
        <v>774</v>
      </c>
      <c r="B404" s="89" t="s">
        <v>775</v>
      </c>
      <c r="C404" s="90" t="s">
        <v>406</v>
      </c>
      <c r="D404" s="91">
        <v>167</v>
      </c>
      <c r="E404" s="48">
        <v>505.66</v>
      </c>
      <c r="F404" s="35">
        <f t="shared" si="172"/>
        <v>84445.22</v>
      </c>
      <c r="G404" s="48">
        <v>83.54</v>
      </c>
      <c r="H404" s="35">
        <f t="shared" si="173"/>
        <v>13951.18</v>
      </c>
      <c r="I404" s="35">
        <f t="shared" si="174"/>
        <v>98396.4</v>
      </c>
      <c r="J404" s="441"/>
      <c r="K404" s="357">
        <v>90</v>
      </c>
      <c r="L404" s="377">
        <v>505.66</v>
      </c>
      <c r="M404" s="329">
        <f t="shared" si="175"/>
        <v>45509.4</v>
      </c>
      <c r="N404" s="377">
        <v>83.54</v>
      </c>
      <c r="O404" s="329">
        <f t="shared" si="176"/>
        <v>7518.6</v>
      </c>
      <c r="P404" s="329">
        <f t="shared" si="177"/>
        <v>53028</v>
      </c>
      <c r="Q404" s="473"/>
      <c r="R404" s="327">
        <f t="shared" si="171"/>
        <v>77</v>
      </c>
      <c r="S404" s="377">
        <v>505.66</v>
      </c>
      <c r="T404" s="329">
        <f t="shared" si="178"/>
        <v>38935.82</v>
      </c>
      <c r="U404" s="377">
        <v>83.54</v>
      </c>
      <c r="V404" s="329">
        <f t="shared" si="179"/>
        <v>6432.5800000000008</v>
      </c>
      <c r="W404" s="329">
        <f t="shared" si="180"/>
        <v>45368.4</v>
      </c>
      <c r="X404" s="464">
        <f t="shared" si="169"/>
        <v>45368.399999999994</v>
      </c>
      <c r="Y404" s="497">
        <f t="shared" si="170"/>
        <v>0</v>
      </c>
    </row>
    <row r="405" spans="1:25" ht="28.5" x14ac:dyDescent="0.25">
      <c r="A405" s="146" t="s">
        <v>776</v>
      </c>
      <c r="B405" s="89" t="s">
        <v>777</v>
      </c>
      <c r="C405" s="90" t="s">
        <v>406</v>
      </c>
      <c r="D405" s="91">
        <v>167</v>
      </c>
      <c r="E405" s="48">
        <v>93.01</v>
      </c>
      <c r="F405" s="35">
        <f t="shared" si="172"/>
        <v>15532.67</v>
      </c>
      <c r="G405" s="48">
        <v>284.44</v>
      </c>
      <c r="H405" s="35">
        <f t="shared" si="173"/>
        <v>47501.48</v>
      </c>
      <c r="I405" s="35">
        <f t="shared" si="174"/>
        <v>63034.15</v>
      </c>
      <c r="J405" s="441"/>
      <c r="K405" s="357">
        <v>90</v>
      </c>
      <c r="L405" s="377">
        <v>93.01</v>
      </c>
      <c r="M405" s="329">
        <f t="shared" si="175"/>
        <v>8370.9</v>
      </c>
      <c r="N405" s="377">
        <v>284.44</v>
      </c>
      <c r="O405" s="329">
        <f t="shared" si="176"/>
        <v>25599.599999999999</v>
      </c>
      <c r="P405" s="329">
        <f t="shared" si="177"/>
        <v>33970.5</v>
      </c>
      <c r="Q405" s="473"/>
      <c r="R405" s="327">
        <f t="shared" si="171"/>
        <v>77</v>
      </c>
      <c r="S405" s="377">
        <v>93.01</v>
      </c>
      <c r="T405" s="329">
        <f t="shared" si="178"/>
        <v>7161.77</v>
      </c>
      <c r="U405" s="377">
        <v>284.44</v>
      </c>
      <c r="V405" s="329">
        <f t="shared" si="179"/>
        <v>21901.88</v>
      </c>
      <c r="W405" s="329">
        <f t="shared" si="180"/>
        <v>29063.65</v>
      </c>
      <c r="X405" s="464">
        <f t="shared" si="169"/>
        <v>29063.65</v>
      </c>
      <c r="Y405" s="497">
        <f t="shared" si="170"/>
        <v>0</v>
      </c>
    </row>
    <row r="406" spans="1:25" x14ac:dyDescent="0.25">
      <c r="A406" s="146" t="s">
        <v>778</v>
      </c>
      <c r="B406" s="89" t="s">
        <v>779</v>
      </c>
      <c r="C406" s="90" t="s">
        <v>406</v>
      </c>
      <c r="D406" s="91">
        <v>167</v>
      </c>
      <c r="E406" s="48">
        <v>40.61</v>
      </c>
      <c r="F406" s="35">
        <f t="shared" si="172"/>
        <v>6781.87</v>
      </c>
      <c r="G406" s="48">
        <v>44.2</v>
      </c>
      <c r="H406" s="35">
        <f t="shared" si="173"/>
        <v>7381.4000000000005</v>
      </c>
      <c r="I406" s="35">
        <f t="shared" si="174"/>
        <v>14163.27</v>
      </c>
      <c r="J406" s="441"/>
      <c r="K406" s="357">
        <v>90</v>
      </c>
      <c r="L406" s="377">
        <v>40.61</v>
      </c>
      <c r="M406" s="329">
        <f t="shared" si="175"/>
        <v>3654.9</v>
      </c>
      <c r="N406" s="377">
        <v>44.2</v>
      </c>
      <c r="O406" s="329">
        <f t="shared" si="176"/>
        <v>3978.0000000000005</v>
      </c>
      <c r="P406" s="329">
        <f t="shared" si="177"/>
        <v>7632.9000000000005</v>
      </c>
      <c r="Q406" s="473"/>
      <c r="R406" s="327">
        <f t="shared" si="171"/>
        <v>77</v>
      </c>
      <c r="S406" s="377">
        <v>40.61</v>
      </c>
      <c r="T406" s="329">
        <f t="shared" si="178"/>
        <v>3126.97</v>
      </c>
      <c r="U406" s="377">
        <v>44.2</v>
      </c>
      <c r="V406" s="329">
        <f t="shared" si="179"/>
        <v>3403.4</v>
      </c>
      <c r="W406" s="329">
        <f t="shared" si="180"/>
        <v>6530.37</v>
      </c>
      <c r="X406" s="464">
        <f t="shared" si="169"/>
        <v>6530.37</v>
      </c>
      <c r="Y406" s="497">
        <f t="shared" si="170"/>
        <v>0</v>
      </c>
    </row>
    <row r="407" spans="1:25" ht="28.5" x14ac:dyDescent="0.25">
      <c r="A407" s="146" t="s">
        <v>780</v>
      </c>
      <c r="B407" s="89" t="s">
        <v>781</v>
      </c>
      <c r="C407" s="90" t="s">
        <v>406</v>
      </c>
      <c r="D407" s="91">
        <v>167</v>
      </c>
      <c r="E407" s="48">
        <v>882.94</v>
      </c>
      <c r="F407" s="35">
        <f t="shared" si="172"/>
        <v>147450.98000000001</v>
      </c>
      <c r="G407" s="48">
        <v>1166.0999999999999</v>
      </c>
      <c r="H407" s="35">
        <f t="shared" si="173"/>
        <v>194738.69999999998</v>
      </c>
      <c r="I407" s="35">
        <f t="shared" si="174"/>
        <v>342189.68</v>
      </c>
      <c r="J407" s="441"/>
      <c r="K407" s="357">
        <v>90</v>
      </c>
      <c r="L407" s="377">
        <v>882.94</v>
      </c>
      <c r="M407" s="329">
        <f t="shared" si="175"/>
        <v>79464.600000000006</v>
      </c>
      <c r="N407" s="377">
        <v>1166.0999999999999</v>
      </c>
      <c r="O407" s="329">
        <f t="shared" si="176"/>
        <v>104948.99999999999</v>
      </c>
      <c r="P407" s="329">
        <f t="shared" si="177"/>
        <v>184413.59999999998</v>
      </c>
      <c r="Q407" s="473"/>
      <c r="R407" s="327">
        <f t="shared" si="171"/>
        <v>77</v>
      </c>
      <c r="S407" s="377">
        <v>882.94</v>
      </c>
      <c r="T407" s="329">
        <f t="shared" si="178"/>
        <v>67986.38</v>
      </c>
      <c r="U407" s="377">
        <v>1166.0999999999999</v>
      </c>
      <c r="V407" s="329">
        <f t="shared" si="179"/>
        <v>89789.7</v>
      </c>
      <c r="W407" s="329">
        <f t="shared" si="180"/>
        <v>157776.08000000002</v>
      </c>
      <c r="X407" s="464">
        <f t="shared" si="169"/>
        <v>157776.08000000002</v>
      </c>
      <c r="Y407" s="497">
        <f t="shared" si="170"/>
        <v>0</v>
      </c>
    </row>
    <row r="408" spans="1:25" x14ac:dyDescent="0.25">
      <c r="A408" s="146" t="s">
        <v>782</v>
      </c>
      <c r="B408" s="89" t="s">
        <v>783</v>
      </c>
      <c r="C408" s="90" t="s">
        <v>765</v>
      </c>
      <c r="D408" s="91">
        <v>11</v>
      </c>
      <c r="E408" s="48">
        <v>1965</v>
      </c>
      <c r="F408" s="35">
        <f t="shared" si="172"/>
        <v>21615</v>
      </c>
      <c r="G408" s="48">
        <v>0</v>
      </c>
      <c r="H408" s="35">
        <f t="shared" si="173"/>
        <v>0</v>
      </c>
      <c r="I408" s="35">
        <f t="shared" si="174"/>
        <v>21615</v>
      </c>
      <c r="J408" s="441"/>
      <c r="K408" s="357">
        <v>2</v>
      </c>
      <c r="L408" s="377">
        <v>1965</v>
      </c>
      <c r="M408" s="329">
        <f t="shared" si="175"/>
        <v>3930</v>
      </c>
      <c r="N408" s="377">
        <v>0</v>
      </c>
      <c r="O408" s="329">
        <f t="shared" si="176"/>
        <v>0</v>
      </c>
      <c r="P408" s="329">
        <f t="shared" si="177"/>
        <v>3930</v>
      </c>
      <c r="Q408" s="473"/>
      <c r="R408" s="327">
        <f t="shared" si="171"/>
        <v>9</v>
      </c>
      <c r="S408" s="377">
        <v>1965</v>
      </c>
      <c r="T408" s="329">
        <f t="shared" si="178"/>
        <v>17685</v>
      </c>
      <c r="U408" s="377">
        <v>0</v>
      </c>
      <c r="V408" s="329">
        <f t="shared" si="179"/>
        <v>0</v>
      </c>
      <c r="W408" s="329">
        <f t="shared" si="180"/>
        <v>17685</v>
      </c>
      <c r="X408" s="464">
        <f t="shared" si="169"/>
        <v>17685</v>
      </c>
      <c r="Y408" s="497">
        <f t="shared" si="170"/>
        <v>0</v>
      </c>
    </row>
    <row r="409" spans="1:25" x14ac:dyDescent="0.25">
      <c r="A409" s="146" t="s">
        <v>784</v>
      </c>
      <c r="B409" s="89" t="s">
        <v>785</v>
      </c>
      <c r="C409" s="90" t="s">
        <v>765</v>
      </c>
      <c r="D409" s="91">
        <v>11</v>
      </c>
      <c r="E409" s="48">
        <v>8515</v>
      </c>
      <c r="F409" s="35">
        <f t="shared" si="172"/>
        <v>93665</v>
      </c>
      <c r="G409" s="48">
        <v>308.10000000000002</v>
      </c>
      <c r="H409" s="35">
        <f t="shared" si="173"/>
        <v>3389.1000000000004</v>
      </c>
      <c r="I409" s="35">
        <f t="shared" si="174"/>
        <v>97054.1</v>
      </c>
      <c r="J409" s="441"/>
      <c r="K409" s="357">
        <v>2</v>
      </c>
      <c r="L409" s="377">
        <v>8515</v>
      </c>
      <c r="M409" s="329">
        <f t="shared" si="175"/>
        <v>17030</v>
      </c>
      <c r="N409" s="377">
        <v>308.10000000000002</v>
      </c>
      <c r="O409" s="329">
        <f t="shared" si="176"/>
        <v>616.20000000000005</v>
      </c>
      <c r="P409" s="329">
        <f t="shared" si="177"/>
        <v>17646.2</v>
      </c>
      <c r="Q409" s="473"/>
      <c r="R409" s="327">
        <f t="shared" si="171"/>
        <v>9</v>
      </c>
      <c r="S409" s="377">
        <v>8515</v>
      </c>
      <c r="T409" s="329">
        <f t="shared" si="178"/>
        <v>76635</v>
      </c>
      <c r="U409" s="377">
        <v>308.10000000000002</v>
      </c>
      <c r="V409" s="329">
        <f t="shared" si="179"/>
        <v>2772.9</v>
      </c>
      <c r="W409" s="329">
        <f t="shared" si="180"/>
        <v>79407.899999999994</v>
      </c>
      <c r="X409" s="464">
        <f t="shared" si="169"/>
        <v>79407.900000000009</v>
      </c>
      <c r="Y409" s="497">
        <f t="shared" si="170"/>
        <v>0</v>
      </c>
    </row>
    <row r="410" spans="1:25" x14ac:dyDescent="0.25">
      <c r="A410" s="146" t="s">
        <v>786</v>
      </c>
      <c r="B410" s="89" t="s">
        <v>787</v>
      </c>
      <c r="C410" s="90" t="s">
        <v>765</v>
      </c>
      <c r="D410" s="91">
        <v>11</v>
      </c>
      <c r="E410" s="48">
        <v>1965</v>
      </c>
      <c r="F410" s="35">
        <f t="shared" si="172"/>
        <v>21615</v>
      </c>
      <c r="G410" s="48">
        <v>68.25</v>
      </c>
      <c r="H410" s="35">
        <f t="shared" si="173"/>
        <v>750.75</v>
      </c>
      <c r="I410" s="35">
        <f t="shared" si="174"/>
        <v>22365.75</v>
      </c>
      <c r="J410" s="441"/>
      <c r="K410" s="357">
        <v>2</v>
      </c>
      <c r="L410" s="377">
        <v>1965</v>
      </c>
      <c r="M410" s="329">
        <f t="shared" si="175"/>
        <v>3930</v>
      </c>
      <c r="N410" s="377">
        <v>68.25</v>
      </c>
      <c r="O410" s="329">
        <f t="shared" si="176"/>
        <v>136.5</v>
      </c>
      <c r="P410" s="329">
        <f t="shared" si="177"/>
        <v>4066.5</v>
      </c>
      <c r="Q410" s="473"/>
      <c r="R410" s="327">
        <f t="shared" si="171"/>
        <v>9</v>
      </c>
      <c r="S410" s="377">
        <v>1965</v>
      </c>
      <c r="T410" s="329">
        <f t="shared" si="178"/>
        <v>17685</v>
      </c>
      <c r="U410" s="377">
        <v>68.25</v>
      </c>
      <c r="V410" s="329">
        <f t="shared" si="179"/>
        <v>614.25</v>
      </c>
      <c r="W410" s="329">
        <f t="shared" si="180"/>
        <v>18299.25</v>
      </c>
      <c r="X410" s="464">
        <f t="shared" si="169"/>
        <v>18299.25</v>
      </c>
      <c r="Y410" s="497">
        <f t="shared" si="170"/>
        <v>0</v>
      </c>
    </row>
    <row r="411" spans="1:25" ht="42.75" x14ac:dyDescent="0.25">
      <c r="A411" s="146" t="s">
        <v>788</v>
      </c>
      <c r="B411" s="89" t="s">
        <v>789</v>
      </c>
      <c r="C411" s="90" t="s">
        <v>170</v>
      </c>
      <c r="D411" s="91">
        <v>12</v>
      </c>
      <c r="E411" s="48">
        <v>6550</v>
      </c>
      <c r="F411" s="35">
        <f t="shared" si="172"/>
        <v>78600</v>
      </c>
      <c r="G411" s="48">
        <v>218.4</v>
      </c>
      <c r="H411" s="35">
        <f t="shared" si="173"/>
        <v>2620.8000000000002</v>
      </c>
      <c r="I411" s="35">
        <f t="shared" si="174"/>
        <v>81220.800000000003</v>
      </c>
      <c r="J411" s="441"/>
      <c r="K411" s="357">
        <v>12</v>
      </c>
      <c r="L411" s="377">
        <v>6550</v>
      </c>
      <c r="M411" s="329">
        <f t="shared" si="175"/>
        <v>78600</v>
      </c>
      <c r="N411" s="377">
        <v>218.4</v>
      </c>
      <c r="O411" s="329">
        <f t="shared" si="176"/>
        <v>2620.8000000000002</v>
      </c>
      <c r="P411" s="329">
        <f t="shared" si="177"/>
        <v>81220.800000000003</v>
      </c>
      <c r="Q411" s="473"/>
      <c r="R411" s="327">
        <f t="shared" si="171"/>
        <v>0</v>
      </c>
      <c r="S411" s="377">
        <v>6550</v>
      </c>
      <c r="T411" s="329">
        <f t="shared" si="178"/>
        <v>0</v>
      </c>
      <c r="U411" s="377">
        <v>218.4</v>
      </c>
      <c r="V411" s="329">
        <f t="shared" si="179"/>
        <v>0</v>
      </c>
      <c r="W411" s="329">
        <f t="shared" si="180"/>
        <v>0</v>
      </c>
      <c r="X411" s="464">
        <f t="shared" si="169"/>
        <v>0</v>
      </c>
      <c r="Y411" s="497">
        <f t="shared" si="170"/>
        <v>0</v>
      </c>
    </row>
    <row r="412" spans="1:25" x14ac:dyDescent="0.25">
      <c r="A412" s="146" t="s">
        <v>790</v>
      </c>
      <c r="B412" s="89" t="s">
        <v>769</v>
      </c>
      <c r="C412" s="90" t="s">
        <v>170</v>
      </c>
      <c r="D412" s="91">
        <v>12</v>
      </c>
      <c r="E412" s="48">
        <v>4061</v>
      </c>
      <c r="F412" s="35">
        <f t="shared" si="172"/>
        <v>48732</v>
      </c>
      <c r="G412" s="48">
        <v>45.5</v>
      </c>
      <c r="H412" s="35">
        <f t="shared" si="173"/>
        <v>546</v>
      </c>
      <c r="I412" s="35">
        <f t="shared" si="174"/>
        <v>49278</v>
      </c>
      <c r="J412" s="441"/>
      <c r="K412" s="357">
        <v>12</v>
      </c>
      <c r="L412" s="377">
        <v>4061</v>
      </c>
      <c r="M412" s="329">
        <f t="shared" si="175"/>
        <v>48732</v>
      </c>
      <c r="N412" s="377">
        <v>45.5</v>
      </c>
      <c r="O412" s="329">
        <f t="shared" si="176"/>
        <v>546</v>
      </c>
      <c r="P412" s="329">
        <f t="shared" si="177"/>
        <v>49278</v>
      </c>
      <c r="Q412" s="473"/>
      <c r="R412" s="327">
        <f t="shared" si="171"/>
        <v>0</v>
      </c>
      <c r="S412" s="377">
        <v>4061</v>
      </c>
      <c r="T412" s="329">
        <f t="shared" si="178"/>
        <v>0</v>
      </c>
      <c r="U412" s="377">
        <v>45.5</v>
      </c>
      <c r="V412" s="329">
        <f t="shared" si="179"/>
        <v>0</v>
      </c>
      <c r="W412" s="329">
        <f t="shared" si="180"/>
        <v>0</v>
      </c>
      <c r="X412" s="464">
        <f t="shared" si="169"/>
        <v>0</v>
      </c>
      <c r="Y412" s="497">
        <f t="shared" si="170"/>
        <v>0</v>
      </c>
    </row>
    <row r="413" spans="1:25" ht="28.5" x14ac:dyDescent="0.25">
      <c r="A413" s="146" t="s">
        <v>791</v>
      </c>
      <c r="B413" s="89" t="s">
        <v>792</v>
      </c>
      <c r="C413" s="90" t="s">
        <v>28</v>
      </c>
      <c r="D413" s="91">
        <v>1</v>
      </c>
      <c r="E413" s="48">
        <v>9825</v>
      </c>
      <c r="F413" s="35">
        <f t="shared" si="172"/>
        <v>9825</v>
      </c>
      <c r="G413" s="48">
        <v>8008</v>
      </c>
      <c r="H413" s="35">
        <f t="shared" si="173"/>
        <v>8008</v>
      </c>
      <c r="I413" s="35">
        <f t="shared" si="174"/>
        <v>17833</v>
      </c>
      <c r="J413" s="441"/>
      <c r="K413" s="357">
        <v>1</v>
      </c>
      <c r="L413" s="377">
        <v>9825</v>
      </c>
      <c r="M413" s="329">
        <f t="shared" si="175"/>
        <v>9825</v>
      </c>
      <c r="N413" s="377">
        <v>8008</v>
      </c>
      <c r="O413" s="329">
        <f t="shared" si="176"/>
        <v>8008</v>
      </c>
      <c r="P413" s="329">
        <f t="shared" si="177"/>
        <v>17833</v>
      </c>
      <c r="Q413" s="473"/>
      <c r="R413" s="327">
        <f t="shared" si="171"/>
        <v>0</v>
      </c>
      <c r="S413" s="377">
        <v>9825</v>
      </c>
      <c r="T413" s="329">
        <f t="shared" si="178"/>
        <v>0</v>
      </c>
      <c r="U413" s="377">
        <v>8008</v>
      </c>
      <c r="V413" s="329">
        <f t="shared" si="179"/>
        <v>0</v>
      </c>
      <c r="W413" s="329">
        <f t="shared" si="180"/>
        <v>0</v>
      </c>
      <c r="X413" s="464">
        <f t="shared" si="169"/>
        <v>0</v>
      </c>
      <c r="Y413" s="497">
        <f t="shared" si="170"/>
        <v>0</v>
      </c>
    </row>
    <row r="414" spans="1:25" x14ac:dyDescent="0.25">
      <c r="A414" s="146" t="s">
        <v>793</v>
      </c>
      <c r="B414" s="89" t="s">
        <v>769</v>
      </c>
      <c r="C414" s="90" t="s">
        <v>170</v>
      </c>
      <c r="D414" s="91">
        <v>1</v>
      </c>
      <c r="E414" s="48">
        <v>12576</v>
      </c>
      <c r="F414" s="35">
        <f t="shared" si="172"/>
        <v>12576</v>
      </c>
      <c r="G414" s="48">
        <v>91</v>
      </c>
      <c r="H414" s="35">
        <f t="shared" si="173"/>
        <v>91</v>
      </c>
      <c r="I414" s="35">
        <f t="shared" si="174"/>
        <v>12667</v>
      </c>
      <c r="J414" s="441"/>
      <c r="K414" s="357">
        <v>1</v>
      </c>
      <c r="L414" s="377">
        <v>12576</v>
      </c>
      <c r="M414" s="329">
        <f t="shared" si="175"/>
        <v>12576</v>
      </c>
      <c r="N414" s="377">
        <v>91</v>
      </c>
      <c r="O414" s="329">
        <f t="shared" si="176"/>
        <v>91</v>
      </c>
      <c r="P414" s="329">
        <f t="shared" si="177"/>
        <v>12667</v>
      </c>
      <c r="Q414" s="473"/>
      <c r="R414" s="327">
        <f t="shared" si="171"/>
        <v>0</v>
      </c>
      <c r="S414" s="377">
        <v>12576</v>
      </c>
      <c r="T414" s="329">
        <f t="shared" si="178"/>
        <v>0</v>
      </c>
      <c r="U414" s="377">
        <v>91</v>
      </c>
      <c r="V414" s="329">
        <f t="shared" si="179"/>
        <v>0</v>
      </c>
      <c r="W414" s="329">
        <f t="shared" si="180"/>
        <v>0</v>
      </c>
      <c r="X414" s="464">
        <f t="shared" si="169"/>
        <v>0</v>
      </c>
      <c r="Y414" s="497">
        <f t="shared" si="170"/>
        <v>0</v>
      </c>
    </row>
    <row r="415" spans="1:25" x14ac:dyDescent="0.25">
      <c r="A415" s="147" t="s">
        <v>794</v>
      </c>
      <c r="B415" s="83" t="s">
        <v>795</v>
      </c>
      <c r="C415" s="84"/>
      <c r="D415" s="85"/>
      <c r="E415" s="143"/>
      <c r="F415" s="143">
        <f>F416+F417</f>
        <v>17868624.800000001</v>
      </c>
      <c r="G415" s="143"/>
      <c r="H415" s="143">
        <f>H416+H417</f>
        <v>9784783.1999999993</v>
      </c>
      <c r="I415" s="143">
        <f>I416+I417</f>
        <v>27653408</v>
      </c>
      <c r="J415" s="448"/>
      <c r="K415" s="354"/>
      <c r="L415" s="375"/>
      <c r="M415" s="375">
        <f>M416+M417</f>
        <v>17868624.800000001</v>
      </c>
      <c r="N415" s="375"/>
      <c r="O415" s="375">
        <f>O416+O417</f>
        <v>9784783.1999999993</v>
      </c>
      <c r="P415" s="375">
        <f>P416+P417</f>
        <v>27653408</v>
      </c>
      <c r="Q415" s="480"/>
      <c r="R415" s="327">
        <f t="shared" si="171"/>
        <v>0</v>
      </c>
      <c r="S415" s="375"/>
      <c r="T415" s="375">
        <f>T416+T417</f>
        <v>0</v>
      </c>
      <c r="U415" s="375"/>
      <c r="V415" s="375">
        <f>V416+V417</f>
        <v>0</v>
      </c>
      <c r="W415" s="375">
        <f>W416+W417</f>
        <v>0</v>
      </c>
      <c r="X415" s="464">
        <f t="shared" si="169"/>
        <v>0</v>
      </c>
      <c r="Y415" s="497">
        <f t="shared" si="170"/>
        <v>0</v>
      </c>
    </row>
    <row r="416" spans="1:25" ht="42.75" x14ac:dyDescent="0.25">
      <c r="A416" s="146" t="s">
        <v>796</v>
      </c>
      <c r="B416" s="89" t="s">
        <v>797</v>
      </c>
      <c r="C416" s="90" t="s">
        <v>19</v>
      </c>
      <c r="D416" s="91">
        <v>3781</v>
      </c>
      <c r="E416" s="40">
        <v>4700</v>
      </c>
      <c r="F416" s="35">
        <f>D416*E416</f>
        <v>17770700</v>
      </c>
      <c r="G416" s="40">
        <v>2580</v>
      </c>
      <c r="H416" s="35">
        <f>D416*G416</f>
        <v>9754980</v>
      </c>
      <c r="I416" s="35">
        <f>E416*D416+G416*D416</f>
        <v>27525680</v>
      </c>
      <c r="J416" s="441"/>
      <c r="K416" s="357">
        <v>3781</v>
      </c>
      <c r="L416" s="328">
        <v>4700</v>
      </c>
      <c r="M416" s="329">
        <f>K416*L416</f>
        <v>17770700</v>
      </c>
      <c r="N416" s="328">
        <v>2580</v>
      </c>
      <c r="O416" s="329">
        <f>K416*N416</f>
        <v>9754980</v>
      </c>
      <c r="P416" s="329">
        <f>L416*K416+N416*K416</f>
        <v>27525680</v>
      </c>
      <c r="Q416" s="473"/>
      <c r="R416" s="327">
        <f t="shared" si="171"/>
        <v>0</v>
      </c>
      <c r="S416" s="328">
        <v>4700</v>
      </c>
      <c r="T416" s="329">
        <f>R416*S416</f>
        <v>0</v>
      </c>
      <c r="U416" s="328">
        <v>2580</v>
      </c>
      <c r="V416" s="329">
        <f>R416*U416</f>
        <v>0</v>
      </c>
      <c r="W416" s="329">
        <f>S416*R416+U416*R416</f>
        <v>0</v>
      </c>
      <c r="X416" s="464">
        <f t="shared" si="169"/>
        <v>0</v>
      </c>
      <c r="Y416" s="497">
        <f t="shared" si="170"/>
        <v>0</v>
      </c>
    </row>
    <row r="417" spans="1:25" x14ac:dyDescent="0.25">
      <c r="A417" s="151" t="s">
        <v>798</v>
      </c>
      <c r="B417" s="98" t="s">
        <v>799</v>
      </c>
      <c r="C417" s="149" t="s">
        <v>19</v>
      </c>
      <c r="D417" s="155">
        <v>212.88</v>
      </c>
      <c r="E417" s="40">
        <v>460</v>
      </c>
      <c r="F417" s="35">
        <f>D417*E417</f>
        <v>97924.800000000003</v>
      </c>
      <c r="G417" s="40">
        <v>140</v>
      </c>
      <c r="H417" s="35">
        <f>D417*G417</f>
        <v>29803.200000000001</v>
      </c>
      <c r="I417" s="35">
        <f>E417*D417+G417*D417</f>
        <v>127728</v>
      </c>
      <c r="J417" s="441"/>
      <c r="K417" s="378">
        <v>212.88</v>
      </c>
      <c r="L417" s="328">
        <v>460</v>
      </c>
      <c r="M417" s="329">
        <f>K417*L417</f>
        <v>97924.800000000003</v>
      </c>
      <c r="N417" s="328">
        <v>140</v>
      </c>
      <c r="O417" s="329">
        <f>K417*N417</f>
        <v>29803.200000000001</v>
      </c>
      <c r="P417" s="329">
        <f>L417*K417+N417*K417</f>
        <v>127728</v>
      </c>
      <c r="Q417" s="473"/>
      <c r="R417" s="327">
        <f t="shared" si="171"/>
        <v>0</v>
      </c>
      <c r="S417" s="328">
        <v>460</v>
      </c>
      <c r="T417" s="329">
        <f>R417*S417</f>
        <v>0</v>
      </c>
      <c r="U417" s="328">
        <v>140</v>
      </c>
      <c r="V417" s="329">
        <f>R417*U417</f>
        <v>0</v>
      </c>
      <c r="W417" s="329">
        <f>S417*R417+U417*R417</f>
        <v>0</v>
      </c>
      <c r="X417" s="464">
        <f t="shared" si="169"/>
        <v>0</v>
      </c>
      <c r="Y417" s="497">
        <f t="shared" si="170"/>
        <v>0</v>
      </c>
    </row>
    <row r="418" spans="1:25" ht="30" x14ac:dyDescent="0.25">
      <c r="A418" s="147" t="s">
        <v>800</v>
      </c>
      <c r="B418" s="95" t="s">
        <v>801</v>
      </c>
      <c r="C418" s="84"/>
      <c r="D418" s="85"/>
      <c r="E418" s="44"/>
      <c r="F418" s="143">
        <f>F419+F420+F421+F422+F423</f>
        <v>2829153.3535000002</v>
      </c>
      <c r="G418" s="44"/>
      <c r="H418" s="143">
        <f>H419+H420+H421+H422+H423</f>
        <v>2147341.2674000002</v>
      </c>
      <c r="I418" s="143">
        <f>I419+I420+I421+I422+I423</f>
        <v>4976494.6209000004</v>
      </c>
      <c r="J418" s="448"/>
      <c r="K418" s="354"/>
      <c r="L418" s="331"/>
      <c r="M418" s="375">
        <f>M419+M420+M421+M422+M423</f>
        <v>2423294.4317000005</v>
      </c>
      <c r="N418" s="331"/>
      <c r="O418" s="375">
        <f>O419+O420+O421+O422+O423</f>
        <v>1766173.9790000001</v>
      </c>
      <c r="P418" s="375">
        <f>P419+P420+P421+P422+P423</f>
        <v>4189468.4107000008</v>
      </c>
      <c r="Q418" s="480"/>
      <c r="R418" s="327">
        <f t="shared" si="171"/>
        <v>0</v>
      </c>
      <c r="S418" s="331"/>
      <c r="T418" s="375">
        <f>T419+T420+T421+T422+T423</f>
        <v>405858.92180000001</v>
      </c>
      <c r="U418" s="331"/>
      <c r="V418" s="375">
        <f>V419+V420+V421+V422+V423</f>
        <v>381167.28840000008</v>
      </c>
      <c r="W418" s="375">
        <f>W419+W420+W421+W422+W423</f>
        <v>787026.21020000009</v>
      </c>
      <c r="X418" s="464">
        <f t="shared" si="169"/>
        <v>787026.21019999962</v>
      </c>
      <c r="Y418" s="497">
        <f t="shared" si="170"/>
        <v>0</v>
      </c>
    </row>
    <row r="419" spans="1:25" x14ac:dyDescent="0.25">
      <c r="A419" s="146" t="s">
        <v>802</v>
      </c>
      <c r="B419" s="156" t="s">
        <v>803</v>
      </c>
      <c r="C419" s="90" t="s">
        <v>43</v>
      </c>
      <c r="D419" s="91">
        <v>43.06</v>
      </c>
      <c r="E419" s="40">
        <v>20171.61</v>
      </c>
      <c r="F419" s="35">
        <f>D419*E419</f>
        <v>868589.5266000001</v>
      </c>
      <c r="G419" s="40">
        <v>0</v>
      </c>
      <c r="H419" s="35">
        <f>D419*G419</f>
        <v>0</v>
      </c>
      <c r="I419" s="35">
        <f>E419*D419+G419*D419</f>
        <v>868589.5266000001</v>
      </c>
      <c r="J419" s="441"/>
      <c r="K419" s="357">
        <v>43.06</v>
      </c>
      <c r="L419" s="328">
        <v>20171.61</v>
      </c>
      <c r="M419" s="329">
        <f>K419*L419</f>
        <v>868589.5266000001</v>
      </c>
      <c r="N419" s="328">
        <v>0</v>
      </c>
      <c r="O419" s="329">
        <f>K419*N419</f>
        <v>0</v>
      </c>
      <c r="P419" s="329">
        <f>L419*K419+N419*K419</f>
        <v>868589.5266000001</v>
      </c>
      <c r="Q419" s="473"/>
      <c r="R419" s="327">
        <f t="shared" si="171"/>
        <v>0</v>
      </c>
      <c r="S419" s="328">
        <v>20171.61</v>
      </c>
      <c r="T419" s="329">
        <f>R419*S419</f>
        <v>0</v>
      </c>
      <c r="U419" s="328">
        <v>0</v>
      </c>
      <c r="V419" s="329">
        <f>R419*U419</f>
        <v>0</v>
      </c>
      <c r="W419" s="329">
        <f>S419*R419+U419*R419</f>
        <v>0</v>
      </c>
      <c r="X419" s="464">
        <f t="shared" si="169"/>
        <v>0</v>
      </c>
      <c r="Y419" s="497">
        <f t="shared" si="170"/>
        <v>0</v>
      </c>
    </row>
    <row r="420" spans="1:25" x14ac:dyDescent="0.25">
      <c r="A420" s="146" t="s">
        <v>804</v>
      </c>
      <c r="B420" s="157" t="s">
        <v>805</v>
      </c>
      <c r="C420" s="158" t="s">
        <v>43</v>
      </c>
      <c r="D420" s="155">
        <v>63.29</v>
      </c>
      <c r="E420" s="40">
        <v>1552.5</v>
      </c>
      <c r="F420" s="35">
        <f>D420*E420</f>
        <v>98257.725000000006</v>
      </c>
      <c r="G420" s="40">
        <v>0</v>
      </c>
      <c r="H420" s="35">
        <f>D420*G420</f>
        <v>0</v>
      </c>
      <c r="I420" s="35">
        <f>E420*D420+G420*D420</f>
        <v>98257.725000000006</v>
      </c>
      <c r="J420" s="441"/>
      <c r="K420" s="378">
        <v>63.29</v>
      </c>
      <c r="L420" s="328">
        <v>1552.5</v>
      </c>
      <c r="M420" s="329">
        <f>K420*L420</f>
        <v>98257.725000000006</v>
      </c>
      <c r="N420" s="328">
        <v>0</v>
      </c>
      <c r="O420" s="329">
        <f>K420*N420</f>
        <v>0</v>
      </c>
      <c r="P420" s="329">
        <f>L420*K420+N420*K420</f>
        <v>98257.725000000006</v>
      </c>
      <c r="Q420" s="473"/>
      <c r="R420" s="327">
        <f t="shared" si="171"/>
        <v>0</v>
      </c>
      <c r="S420" s="328">
        <v>1552.5</v>
      </c>
      <c r="T420" s="329">
        <f>R420*S420</f>
        <v>0</v>
      </c>
      <c r="U420" s="328">
        <v>0</v>
      </c>
      <c r="V420" s="329">
        <f>R420*U420</f>
        <v>0</v>
      </c>
      <c r="W420" s="329">
        <f>S420*R420+U420*R420</f>
        <v>0</v>
      </c>
      <c r="X420" s="464">
        <f t="shared" si="169"/>
        <v>0</v>
      </c>
      <c r="Y420" s="497">
        <f t="shared" si="170"/>
        <v>0</v>
      </c>
    </row>
    <row r="421" spans="1:25" x14ac:dyDescent="0.25">
      <c r="A421" s="146" t="s">
        <v>806</v>
      </c>
      <c r="B421" s="156" t="s">
        <v>807</v>
      </c>
      <c r="C421" s="114" t="s">
        <v>43</v>
      </c>
      <c r="D421" s="91">
        <v>52.62</v>
      </c>
      <c r="E421" s="40">
        <v>1941.98</v>
      </c>
      <c r="F421" s="35">
        <f>D421*E421</f>
        <v>102186.98759999999</v>
      </c>
      <c r="G421" s="40">
        <v>0</v>
      </c>
      <c r="H421" s="35">
        <f>D421*G421</f>
        <v>0</v>
      </c>
      <c r="I421" s="35">
        <f>E421*D421+G421*D421</f>
        <v>102186.98759999999</v>
      </c>
      <c r="J421" s="441"/>
      <c r="K421" s="357">
        <v>26.27</v>
      </c>
      <c r="L421" s="328">
        <v>1941.98</v>
      </c>
      <c r="M421" s="329">
        <f>K421*L421</f>
        <v>51015.814599999998</v>
      </c>
      <c r="N421" s="328">
        <v>0</v>
      </c>
      <c r="O421" s="329">
        <f>K421*N421</f>
        <v>0</v>
      </c>
      <c r="P421" s="329">
        <f>L421*K421+N421*K421</f>
        <v>51015.814599999998</v>
      </c>
      <c r="Q421" s="473"/>
      <c r="R421" s="327">
        <f t="shared" si="171"/>
        <v>26.349999999999998</v>
      </c>
      <c r="S421" s="328">
        <v>1941.98</v>
      </c>
      <c r="T421" s="329">
        <f>R421*S421</f>
        <v>51171.172999999995</v>
      </c>
      <c r="U421" s="328">
        <v>0</v>
      </c>
      <c r="V421" s="329">
        <f>R421*U421</f>
        <v>0</v>
      </c>
      <c r="W421" s="329">
        <f>S421*R421+U421*R421</f>
        <v>51171.172999999995</v>
      </c>
      <c r="X421" s="464">
        <f t="shared" si="169"/>
        <v>51171.172999999995</v>
      </c>
      <c r="Y421" s="497">
        <f t="shared" si="170"/>
        <v>0</v>
      </c>
    </row>
    <row r="422" spans="1:25" x14ac:dyDescent="0.25">
      <c r="A422" s="146" t="s">
        <v>808</v>
      </c>
      <c r="B422" s="157" t="s">
        <v>809</v>
      </c>
      <c r="C422" s="158" t="s">
        <v>43</v>
      </c>
      <c r="D422" s="149">
        <f>D421*1.6</f>
        <v>84.192000000000007</v>
      </c>
      <c r="E422" s="40">
        <v>1552.5</v>
      </c>
      <c r="F422" s="35">
        <f>D422*E422</f>
        <v>130708.08000000002</v>
      </c>
      <c r="G422" s="40">
        <v>0</v>
      </c>
      <c r="H422" s="35">
        <f>D422*G422</f>
        <v>0</v>
      </c>
      <c r="I422" s="35">
        <f>E422*D422+G422*D422</f>
        <v>130708.08000000002</v>
      </c>
      <c r="J422" s="441"/>
      <c r="K422" s="379">
        <v>42.03</v>
      </c>
      <c r="L422" s="328">
        <v>1552.5</v>
      </c>
      <c r="M422" s="329">
        <f>K422*L422</f>
        <v>65251.575000000004</v>
      </c>
      <c r="N422" s="328">
        <v>0</v>
      </c>
      <c r="O422" s="329">
        <f>K422*N422</f>
        <v>0</v>
      </c>
      <c r="P422" s="329">
        <f>L422*K422+N422*K422</f>
        <v>65251.575000000004</v>
      </c>
      <c r="Q422" s="473"/>
      <c r="R422" s="327">
        <f t="shared" si="171"/>
        <v>42.162000000000006</v>
      </c>
      <c r="S422" s="328">
        <v>1552.5</v>
      </c>
      <c r="T422" s="329">
        <f>R422*S422</f>
        <v>65456.505000000012</v>
      </c>
      <c r="U422" s="328">
        <v>0</v>
      </c>
      <c r="V422" s="329">
        <f>R422*U422</f>
        <v>0</v>
      </c>
      <c r="W422" s="329">
        <f>S422*R422+U422*R422</f>
        <v>65456.505000000012</v>
      </c>
      <c r="X422" s="464">
        <f t="shared" si="169"/>
        <v>65456.505000000012</v>
      </c>
      <c r="Y422" s="497">
        <f t="shared" si="170"/>
        <v>0</v>
      </c>
    </row>
    <row r="423" spans="1:25" x14ac:dyDescent="0.25">
      <c r="A423" s="146" t="s">
        <v>810</v>
      </c>
      <c r="B423" s="150" t="s">
        <v>811</v>
      </c>
      <c r="C423" s="90" t="s">
        <v>43</v>
      </c>
      <c r="D423" s="91">
        <v>86.87</v>
      </c>
      <c r="E423" s="40">
        <v>18756.89</v>
      </c>
      <c r="F423" s="35">
        <f>D423*E423</f>
        <v>1629411.0342999999</v>
      </c>
      <c r="G423" s="40">
        <v>24719.02</v>
      </c>
      <c r="H423" s="35">
        <f>D423*G423</f>
        <v>2147341.2674000002</v>
      </c>
      <c r="I423" s="35">
        <f>E423*D423+G423*D423</f>
        <v>3776752.3017000002</v>
      </c>
      <c r="J423" s="441"/>
      <c r="K423" s="357">
        <v>71.45</v>
      </c>
      <c r="L423" s="328">
        <v>18756.89</v>
      </c>
      <c r="M423" s="329">
        <f>K423*L423</f>
        <v>1340179.7905000001</v>
      </c>
      <c r="N423" s="328">
        <v>24719.02</v>
      </c>
      <c r="O423" s="329">
        <f>K423*N423</f>
        <v>1766173.9790000001</v>
      </c>
      <c r="P423" s="329">
        <f>L423*K423+N423*K423</f>
        <v>3106353.7695000004</v>
      </c>
      <c r="Q423" s="473"/>
      <c r="R423" s="327">
        <f t="shared" si="171"/>
        <v>15.420000000000002</v>
      </c>
      <c r="S423" s="328">
        <v>18756.89</v>
      </c>
      <c r="T423" s="329">
        <f>R423*S423</f>
        <v>289231.2438</v>
      </c>
      <c r="U423" s="328">
        <v>24719.02</v>
      </c>
      <c r="V423" s="329">
        <f>R423*U423</f>
        <v>381167.28840000008</v>
      </c>
      <c r="W423" s="329">
        <f>S423*R423+U423*R423</f>
        <v>670398.53220000002</v>
      </c>
      <c r="X423" s="464">
        <f t="shared" si="169"/>
        <v>670398.53219999978</v>
      </c>
      <c r="Y423" s="497">
        <f t="shared" si="170"/>
        <v>0</v>
      </c>
    </row>
    <row r="424" spans="1:25" ht="30" x14ac:dyDescent="0.25">
      <c r="A424" s="147" t="s">
        <v>812</v>
      </c>
      <c r="B424" s="83" t="s">
        <v>813</v>
      </c>
      <c r="C424" s="84"/>
      <c r="D424" s="85"/>
      <c r="E424" s="143"/>
      <c r="F424" s="143">
        <f>F425+F426+F427+F428+F429+F430+F431+F432+F433+F434+F435+F436</f>
        <v>12206835.988800004</v>
      </c>
      <c r="G424" s="143"/>
      <c r="H424" s="143">
        <f>H425+H426+H427+H428+H429+H430+H431+H432+H433+H434+H435+H436</f>
        <v>7935016.1066000015</v>
      </c>
      <c r="I424" s="143">
        <f>I425+I426+I427+I428+I429+I430+I431+I432+I433+I434+I435+I436</f>
        <v>20141851.455399998</v>
      </c>
      <c r="J424" s="448"/>
      <c r="K424" s="354"/>
      <c r="L424" s="375"/>
      <c r="M424" s="375">
        <f>M425+M426+M427+M428+M429+M430+M431+M432+M433+M434+M435+M436</f>
        <v>12095307.756000003</v>
      </c>
      <c r="N424" s="375"/>
      <c r="O424" s="375">
        <f>O425+O426+O427+O428+O429+O430+O431+O432+O433+O434+O435+O436</f>
        <v>7886110.1066000015</v>
      </c>
      <c r="P424" s="375">
        <f>P425+P426+P427+P428+P429+P430+P431+P432+P433+P434+P435+P436</f>
        <v>19981417.222599998</v>
      </c>
      <c r="Q424" s="480"/>
      <c r="R424" s="327">
        <f t="shared" si="171"/>
        <v>0</v>
      </c>
      <c r="S424" s="375"/>
      <c r="T424" s="375">
        <f>T425+T426+T427+T428+T429+T430+T431+T432+T433+T434+T435+T436</f>
        <v>111528.23279999998</v>
      </c>
      <c r="U424" s="375"/>
      <c r="V424" s="375">
        <f>V425+V426+V427+V428+V429+V430+V431+V432+V433+V434+V435+V436</f>
        <v>48906</v>
      </c>
      <c r="W424" s="375">
        <f>W425+W426+W427+W428+W429+W430+W431+W432+W433+W434+W435+W436</f>
        <v>160434.2328</v>
      </c>
      <c r="X424" s="464">
        <f t="shared" si="169"/>
        <v>160434.23279999942</v>
      </c>
      <c r="Y424" s="497">
        <f t="shared" si="170"/>
        <v>5.8207660913467407E-10</v>
      </c>
    </row>
    <row r="425" spans="1:25" ht="28.5" x14ac:dyDescent="0.25">
      <c r="A425" s="146" t="s">
        <v>814</v>
      </c>
      <c r="B425" s="89" t="s">
        <v>815</v>
      </c>
      <c r="C425" s="90" t="s">
        <v>43</v>
      </c>
      <c r="D425" s="91">
        <v>78.790000000000006</v>
      </c>
      <c r="E425" s="40">
        <v>68196.710000000006</v>
      </c>
      <c r="F425" s="35">
        <f t="shared" ref="F425:F436" si="181">D425*E425</f>
        <v>5373218.7809000006</v>
      </c>
      <c r="G425" s="40">
        <v>0</v>
      </c>
      <c r="H425" s="35">
        <f t="shared" ref="H425:H436" si="182">D425*G425</f>
        <v>0</v>
      </c>
      <c r="I425" s="35">
        <f t="shared" ref="I425:I436" si="183">E425*D425+G425*D425</f>
        <v>5373218.7809000006</v>
      </c>
      <c r="J425" s="441"/>
      <c r="K425" s="357">
        <v>78.790000000000006</v>
      </c>
      <c r="L425" s="328">
        <v>68196.710000000006</v>
      </c>
      <c r="M425" s="329">
        <f t="shared" ref="M425:M436" si="184">K425*L425</f>
        <v>5373218.7809000006</v>
      </c>
      <c r="N425" s="328">
        <v>0</v>
      </c>
      <c r="O425" s="329">
        <f t="shared" ref="O425:O436" si="185">K425*N425</f>
        <v>0</v>
      </c>
      <c r="P425" s="329">
        <f t="shared" ref="P425:P436" si="186">L425*K425+N425*K425</f>
        <v>5373218.7809000006</v>
      </c>
      <c r="Q425" s="473"/>
      <c r="R425" s="327">
        <f t="shared" si="171"/>
        <v>0</v>
      </c>
      <c r="S425" s="328">
        <v>68196.710000000006</v>
      </c>
      <c r="T425" s="329">
        <f t="shared" ref="T425:T436" si="187">R425*S425</f>
        <v>0</v>
      </c>
      <c r="U425" s="328">
        <v>0</v>
      </c>
      <c r="V425" s="329">
        <f t="shared" ref="V425:V436" si="188">R425*U425</f>
        <v>0</v>
      </c>
      <c r="W425" s="329">
        <f t="shared" ref="W425" si="189">S425*R425+U425*R425</f>
        <v>0</v>
      </c>
      <c r="X425" s="464">
        <f t="shared" si="169"/>
        <v>0</v>
      </c>
      <c r="Y425" s="497">
        <f t="shared" si="170"/>
        <v>0</v>
      </c>
    </row>
    <row r="426" spans="1:25" x14ac:dyDescent="0.25">
      <c r="A426" s="146" t="s">
        <v>816</v>
      </c>
      <c r="B426" s="157" t="s">
        <v>805</v>
      </c>
      <c r="C426" s="149" t="s">
        <v>43</v>
      </c>
      <c r="D426" s="155">
        <v>117.822</v>
      </c>
      <c r="E426" s="40">
        <v>1590</v>
      </c>
      <c r="F426" s="35">
        <f t="shared" si="181"/>
        <v>187336.98</v>
      </c>
      <c r="G426" s="40">
        <v>0</v>
      </c>
      <c r="H426" s="35">
        <f t="shared" si="182"/>
        <v>0</v>
      </c>
      <c r="I426" s="465">
        <f>E426*D426+G426*D426-0.64</f>
        <v>187336.34</v>
      </c>
      <c r="J426" s="441"/>
      <c r="K426" s="378">
        <v>117.822</v>
      </c>
      <c r="L426" s="328">
        <v>1590</v>
      </c>
      <c r="M426" s="329">
        <f t="shared" si="184"/>
        <v>187336.98</v>
      </c>
      <c r="N426" s="328">
        <v>0</v>
      </c>
      <c r="O426" s="329">
        <f t="shared" si="185"/>
        <v>0</v>
      </c>
      <c r="P426" s="466">
        <f>L426*K426+N426*K426-0.64</f>
        <v>187336.34</v>
      </c>
      <c r="Q426" s="473"/>
      <c r="R426" s="327">
        <f t="shared" si="171"/>
        <v>0</v>
      </c>
      <c r="S426" s="328">
        <v>1590</v>
      </c>
      <c r="T426" s="329">
        <f t="shared" si="187"/>
        <v>0</v>
      </c>
      <c r="U426" s="328">
        <v>0</v>
      </c>
      <c r="V426" s="329">
        <f t="shared" si="188"/>
        <v>0</v>
      </c>
      <c r="W426" s="466">
        <f>S426*R426+U426*R426</f>
        <v>0</v>
      </c>
      <c r="X426" s="464">
        <f t="shared" si="169"/>
        <v>0</v>
      </c>
      <c r="Y426" s="497">
        <f t="shared" si="170"/>
        <v>0</v>
      </c>
    </row>
    <row r="427" spans="1:25" x14ac:dyDescent="0.25">
      <c r="A427" s="146" t="s">
        <v>817</v>
      </c>
      <c r="B427" s="156" t="s">
        <v>818</v>
      </c>
      <c r="C427" s="90" t="s">
        <v>43</v>
      </c>
      <c r="D427" s="91">
        <v>38.979999999999997</v>
      </c>
      <c r="E427" s="40">
        <v>2772.16</v>
      </c>
      <c r="F427" s="35">
        <f t="shared" si="181"/>
        <v>108058.79679999998</v>
      </c>
      <c r="G427" s="40">
        <v>0</v>
      </c>
      <c r="H427" s="35">
        <f t="shared" si="182"/>
        <v>0</v>
      </c>
      <c r="I427" s="35">
        <f t="shared" si="183"/>
        <v>108058.79679999998</v>
      </c>
      <c r="J427" s="441"/>
      <c r="K427" s="357">
        <v>21.4</v>
      </c>
      <c r="L427" s="328">
        <v>2772.16</v>
      </c>
      <c r="M427" s="329">
        <f t="shared" si="184"/>
        <v>59324.223999999995</v>
      </c>
      <c r="N427" s="328">
        <v>0</v>
      </c>
      <c r="O427" s="329">
        <f t="shared" si="185"/>
        <v>0</v>
      </c>
      <c r="P427" s="329">
        <f t="shared" si="186"/>
        <v>59324.223999999995</v>
      </c>
      <c r="Q427" s="473"/>
      <c r="R427" s="327">
        <f t="shared" si="171"/>
        <v>17.579999999999998</v>
      </c>
      <c r="S427" s="328">
        <v>2772.16</v>
      </c>
      <c r="T427" s="329">
        <f t="shared" si="187"/>
        <v>48734.572799999994</v>
      </c>
      <c r="U427" s="328">
        <v>0</v>
      </c>
      <c r="V427" s="329">
        <f t="shared" si="188"/>
        <v>0</v>
      </c>
      <c r="W427" s="329">
        <f t="shared" ref="W427:W436" si="190">S427*R427+U427*R427</f>
        <v>48734.572799999994</v>
      </c>
      <c r="X427" s="464">
        <f t="shared" si="169"/>
        <v>48734.572799999987</v>
      </c>
      <c r="Y427" s="497">
        <f t="shared" si="170"/>
        <v>0</v>
      </c>
    </row>
    <row r="428" spans="1:25" x14ac:dyDescent="0.25">
      <c r="A428" s="146" t="s">
        <v>819</v>
      </c>
      <c r="B428" s="157" t="s">
        <v>809</v>
      </c>
      <c r="C428" s="149" t="s">
        <v>43</v>
      </c>
      <c r="D428" s="155">
        <f>D427*1.6</f>
        <v>62.367999999999995</v>
      </c>
      <c r="E428" s="40">
        <v>1590</v>
      </c>
      <c r="F428" s="35">
        <f t="shared" si="181"/>
        <v>99165.119999999995</v>
      </c>
      <c r="G428" s="40">
        <v>0</v>
      </c>
      <c r="H428" s="35">
        <f t="shared" si="182"/>
        <v>0</v>
      </c>
      <c r="I428" s="35">
        <f t="shared" si="183"/>
        <v>99165.119999999995</v>
      </c>
      <c r="J428" s="441"/>
      <c r="K428" s="378">
        <v>34.24</v>
      </c>
      <c r="L428" s="328">
        <v>1590</v>
      </c>
      <c r="M428" s="329">
        <f t="shared" si="184"/>
        <v>54441.600000000006</v>
      </c>
      <c r="N428" s="328">
        <v>0</v>
      </c>
      <c r="O428" s="329">
        <f t="shared" si="185"/>
        <v>0</v>
      </c>
      <c r="P428" s="329">
        <f t="shared" si="186"/>
        <v>54441.600000000006</v>
      </c>
      <c r="Q428" s="473"/>
      <c r="R428" s="327">
        <f t="shared" si="171"/>
        <v>28.127999999999993</v>
      </c>
      <c r="S428" s="328">
        <v>1590</v>
      </c>
      <c r="T428" s="329">
        <f t="shared" si="187"/>
        <v>44723.51999999999</v>
      </c>
      <c r="U428" s="328">
        <v>0</v>
      </c>
      <c r="V428" s="329">
        <f t="shared" si="188"/>
        <v>0</v>
      </c>
      <c r="W428" s="329">
        <f t="shared" si="190"/>
        <v>44723.51999999999</v>
      </c>
      <c r="X428" s="464">
        <f t="shared" si="169"/>
        <v>44723.51999999999</v>
      </c>
      <c r="Y428" s="497">
        <f t="shared" si="170"/>
        <v>0</v>
      </c>
    </row>
    <row r="429" spans="1:25" x14ac:dyDescent="0.25">
      <c r="A429" s="146" t="s">
        <v>820</v>
      </c>
      <c r="B429" s="89" t="s">
        <v>821</v>
      </c>
      <c r="C429" s="90" t="s">
        <v>43</v>
      </c>
      <c r="D429" s="91">
        <v>21.4</v>
      </c>
      <c r="E429" s="40">
        <v>8646</v>
      </c>
      <c r="F429" s="35">
        <f t="shared" si="181"/>
        <v>185024.4</v>
      </c>
      <c r="G429" s="40">
        <v>23400</v>
      </c>
      <c r="H429" s="35">
        <f t="shared" si="182"/>
        <v>500759.99999999994</v>
      </c>
      <c r="I429" s="35">
        <f t="shared" si="183"/>
        <v>685784.39999999991</v>
      </c>
      <c r="J429" s="441"/>
      <c r="K429" s="357">
        <v>21.4</v>
      </c>
      <c r="L429" s="328">
        <v>8646</v>
      </c>
      <c r="M429" s="329">
        <f t="shared" si="184"/>
        <v>185024.4</v>
      </c>
      <c r="N429" s="328">
        <v>23400</v>
      </c>
      <c r="O429" s="329">
        <f t="shared" si="185"/>
        <v>500759.99999999994</v>
      </c>
      <c r="P429" s="329">
        <f t="shared" si="186"/>
        <v>685784.39999999991</v>
      </c>
      <c r="Q429" s="473"/>
      <c r="R429" s="327">
        <f t="shared" si="171"/>
        <v>0</v>
      </c>
      <c r="S429" s="328">
        <v>8646</v>
      </c>
      <c r="T429" s="329">
        <f t="shared" si="187"/>
        <v>0</v>
      </c>
      <c r="U429" s="328">
        <v>23400</v>
      </c>
      <c r="V429" s="329">
        <f t="shared" si="188"/>
        <v>0</v>
      </c>
      <c r="W429" s="329">
        <f t="shared" si="190"/>
        <v>0</v>
      </c>
      <c r="X429" s="464">
        <f t="shared" si="169"/>
        <v>0</v>
      </c>
      <c r="Y429" s="497">
        <f t="shared" si="170"/>
        <v>0</v>
      </c>
    </row>
    <row r="430" spans="1:25" x14ac:dyDescent="0.25">
      <c r="A430" s="146" t="s">
        <v>822</v>
      </c>
      <c r="B430" s="104" t="s">
        <v>823</v>
      </c>
      <c r="C430" s="90" t="s">
        <v>43</v>
      </c>
      <c r="D430" s="91">
        <v>22.47</v>
      </c>
      <c r="E430" s="40">
        <v>61344.43</v>
      </c>
      <c r="F430" s="35">
        <f t="shared" si="181"/>
        <v>1378409.3421</v>
      </c>
      <c r="G430" s="40">
        <v>70814.53</v>
      </c>
      <c r="H430" s="35">
        <f t="shared" si="182"/>
        <v>1591202.4890999999</v>
      </c>
      <c r="I430" s="35">
        <f t="shared" si="183"/>
        <v>2969611.8311999999</v>
      </c>
      <c r="J430" s="441"/>
      <c r="K430" s="357">
        <v>22.47</v>
      </c>
      <c r="L430" s="328">
        <v>61344.43</v>
      </c>
      <c r="M430" s="329">
        <f t="shared" si="184"/>
        <v>1378409.3421</v>
      </c>
      <c r="N430" s="328">
        <v>70814.53</v>
      </c>
      <c r="O430" s="329">
        <f t="shared" si="185"/>
        <v>1591202.4890999999</v>
      </c>
      <c r="P430" s="329">
        <f t="shared" si="186"/>
        <v>2969611.8311999999</v>
      </c>
      <c r="Q430" s="473"/>
      <c r="R430" s="327">
        <f t="shared" si="171"/>
        <v>0</v>
      </c>
      <c r="S430" s="328">
        <v>61344.43</v>
      </c>
      <c r="T430" s="329">
        <f t="shared" si="187"/>
        <v>0</v>
      </c>
      <c r="U430" s="328">
        <v>70814.53</v>
      </c>
      <c r="V430" s="329">
        <f t="shared" si="188"/>
        <v>0</v>
      </c>
      <c r="W430" s="329">
        <f t="shared" si="190"/>
        <v>0</v>
      </c>
      <c r="X430" s="464">
        <f t="shared" si="169"/>
        <v>0</v>
      </c>
      <c r="Y430" s="497">
        <f t="shared" si="170"/>
        <v>0</v>
      </c>
    </row>
    <row r="431" spans="1:25" ht="28.5" x14ac:dyDescent="0.25">
      <c r="A431" s="146" t="s">
        <v>824</v>
      </c>
      <c r="B431" s="89" t="s">
        <v>825</v>
      </c>
      <c r="C431" s="90" t="s">
        <v>43</v>
      </c>
      <c r="D431" s="463">
        <v>36</v>
      </c>
      <c r="E431" s="40">
        <v>68196.7</v>
      </c>
      <c r="F431" s="35">
        <f t="shared" si="181"/>
        <v>2455081.1999999997</v>
      </c>
      <c r="G431" s="40">
        <v>0</v>
      </c>
      <c r="H431" s="35">
        <f t="shared" si="182"/>
        <v>0</v>
      </c>
      <c r="I431" s="35">
        <f t="shared" si="183"/>
        <v>2455081.1999999997</v>
      </c>
      <c r="J431" s="452"/>
      <c r="K431" s="462">
        <v>36</v>
      </c>
      <c r="L431" s="328">
        <v>68196.7</v>
      </c>
      <c r="M431" s="329">
        <f t="shared" si="184"/>
        <v>2455081.1999999997</v>
      </c>
      <c r="N431" s="328">
        <v>0</v>
      </c>
      <c r="O431" s="329">
        <f t="shared" si="185"/>
        <v>0</v>
      </c>
      <c r="P431" s="329">
        <f t="shared" si="186"/>
        <v>2455081.1999999997</v>
      </c>
      <c r="Q431" s="484"/>
      <c r="R431" s="327">
        <f t="shared" si="171"/>
        <v>0</v>
      </c>
      <c r="S431" s="328">
        <v>68196.7</v>
      </c>
      <c r="T431" s="329">
        <f t="shared" si="187"/>
        <v>0</v>
      </c>
      <c r="U431" s="328">
        <v>0</v>
      </c>
      <c r="V431" s="329">
        <f t="shared" si="188"/>
        <v>0</v>
      </c>
      <c r="W431" s="329">
        <f t="shared" si="190"/>
        <v>0</v>
      </c>
      <c r="X431" s="464">
        <f t="shared" si="169"/>
        <v>0</v>
      </c>
      <c r="Y431" s="497">
        <f t="shared" si="170"/>
        <v>0</v>
      </c>
    </row>
    <row r="432" spans="1:25" x14ac:dyDescent="0.25">
      <c r="A432" s="146" t="s">
        <v>826</v>
      </c>
      <c r="B432" s="157" t="s">
        <v>805</v>
      </c>
      <c r="C432" s="149" t="s">
        <v>43</v>
      </c>
      <c r="D432" s="160">
        <f>D431*1.47</f>
        <v>52.92</v>
      </c>
      <c r="E432" s="40">
        <v>1590</v>
      </c>
      <c r="F432" s="35">
        <f t="shared" si="181"/>
        <v>84142.8</v>
      </c>
      <c r="G432" s="40">
        <v>0</v>
      </c>
      <c r="H432" s="35">
        <f t="shared" si="182"/>
        <v>0</v>
      </c>
      <c r="I432" s="35">
        <f t="shared" si="183"/>
        <v>84142.8</v>
      </c>
      <c r="J432" s="440"/>
      <c r="K432" s="381">
        <v>52.92</v>
      </c>
      <c r="L432" s="328">
        <v>1590</v>
      </c>
      <c r="M432" s="329">
        <f t="shared" si="184"/>
        <v>84142.8</v>
      </c>
      <c r="N432" s="328">
        <v>0</v>
      </c>
      <c r="O432" s="329">
        <f t="shared" si="185"/>
        <v>0</v>
      </c>
      <c r="P432" s="329">
        <f t="shared" si="186"/>
        <v>84142.8</v>
      </c>
      <c r="Q432" s="472"/>
      <c r="R432" s="327">
        <f t="shared" si="171"/>
        <v>0</v>
      </c>
      <c r="S432" s="328">
        <v>1590</v>
      </c>
      <c r="T432" s="329">
        <f t="shared" si="187"/>
        <v>0</v>
      </c>
      <c r="U432" s="328">
        <v>0</v>
      </c>
      <c r="V432" s="329">
        <f t="shared" si="188"/>
        <v>0</v>
      </c>
      <c r="W432" s="329">
        <f t="shared" si="190"/>
        <v>0</v>
      </c>
      <c r="X432" s="464">
        <f t="shared" si="169"/>
        <v>0</v>
      </c>
      <c r="Y432" s="497">
        <f t="shared" si="170"/>
        <v>0</v>
      </c>
    </row>
    <row r="433" spans="1:25" x14ac:dyDescent="0.25">
      <c r="A433" s="146" t="s">
        <v>827</v>
      </c>
      <c r="B433" s="89" t="s">
        <v>821</v>
      </c>
      <c r="C433" s="90" t="s">
        <v>43</v>
      </c>
      <c r="D433" s="91">
        <v>11.09</v>
      </c>
      <c r="E433" s="40">
        <v>8646</v>
      </c>
      <c r="F433" s="35">
        <f t="shared" si="181"/>
        <v>95884.14</v>
      </c>
      <c r="G433" s="40">
        <v>23400</v>
      </c>
      <c r="H433" s="35">
        <f t="shared" si="182"/>
        <v>259506</v>
      </c>
      <c r="I433" s="35">
        <f t="shared" si="183"/>
        <v>355390.14</v>
      </c>
      <c r="J433" s="441"/>
      <c r="K433" s="357">
        <v>9</v>
      </c>
      <c r="L433" s="328">
        <v>8646</v>
      </c>
      <c r="M433" s="329">
        <f t="shared" si="184"/>
        <v>77814</v>
      </c>
      <c r="N433" s="328">
        <v>23400</v>
      </c>
      <c r="O433" s="329">
        <f t="shared" si="185"/>
        <v>210600</v>
      </c>
      <c r="P433" s="329">
        <f t="shared" si="186"/>
        <v>288414</v>
      </c>
      <c r="Q433" s="473"/>
      <c r="R433" s="327">
        <f t="shared" si="171"/>
        <v>2.09</v>
      </c>
      <c r="S433" s="328">
        <v>8646</v>
      </c>
      <c r="T433" s="329">
        <f t="shared" si="187"/>
        <v>18070.14</v>
      </c>
      <c r="U433" s="328">
        <v>23400</v>
      </c>
      <c r="V433" s="329">
        <f t="shared" si="188"/>
        <v>48906</v>
      </c>
      <c r="W433" s="329">
        <f t="shared" si="190"/>
        <v>66976.14</v>
      </c>
      <c r="X433" s="464">
        <f t="shared" si="169"/>
        <v>66976.140000000014</v>
      </c>
      <c r="Y433" s="497">
        <f t="shared" si="170"/>
        <v>0</v>
      </c>
    </row>
    <row r="434" spans="1:25" x14ac:dyDescent="0.25">
      <c r="A434" s="146" t="s">
        <v>828</v>
      </c>
      <c r="B434" s="89" t="s">
        <v>829</v>
      </c>
      <c r="C434" s="90" t="s">
        <v>43</v>
      </c>
      <c r="D434" s="91">
        <v>12.6</v>
      </c>
      <c r="E434" s="40">
        <v>67036.179999999993</v>
      </c>
      <c r="F434" s="35">
        <f t="shared" si="181"/>
        <v>844655.8679999999</v>
      </c>
      <c r="G434" s="40">
        <v>70340.38</v>
      </c>
      <c r="H434" s="35">
        <f t="shared" si="182"/>
        <v>886288.78800000006</v>
      </c>
      <c r="I434" s="35">
        <f t="shared" si="183"/>
        <v>1730944.656</v>
      </c>
      <c r="J434" s="441"/>
      <c r="K434" s="357">
        <v>12.6</v>
      </c>
      <c r="L434" s="328">
        <v>67036.179999999993</v>
      </c>
      <c r="M434" s="329">
        <f t="shared" si="184"/>
        <v>844655.8679999999</v>
      </c>
      <c r="N434" s="328">
        <v>70340.38</v>
      </c>
      <c r="O434" s="329">
        <f t="shared" si="185"/>
        <v>886288.78800000006</v>
      </c>
      <c r="P434" s="329">
        <f t="shared" si="186"/>
        <v>1730944.656</v>
      </c>
      <c r="Q434" s="473"/>
      <c r="R434" s="327">
        <f t="shared" si="171"/>
        <v>0</v>
      </c>
      <c r="S434" s="328">
        <v>67036.179999999993</v>
      </c>
      <c r="T434" s="329">
        <f t="shared" si="187"/>
        <v>0</v>
      </c>
      <c r="U434" s="328">
        <v>70340.38</v>
      </c>
      <c r="V434" s="329">
        <f t="shared" si="188"/>
        <v>0</v>
      </c>
      <c r="W434" s="329">
        <f t="shared" si="190"/>
        <v>0</v>
      </c>
      <c r="X434" s="464">
        <f t="shared" si="169"/>
        <v>0</v>
      </c>
      <c r="Y434" s="497">
        <f t="shared" si="170"/>
        <v>0</v>
      </c>
    </row>
    <row r="435" spans="1:25" x14ac:dyDescent="0.25">
      <c r="A435" s="146" t="s">
        <v>830</v>
      </c>
      <c r="B435" s="89" t="s">
        <v>831</v>
      </c>
      <c r="C435" s="90" t="s">
        <v>28</v>
      </c>
      <c r="D435" s="91">
        <v>21</v>
      </c>
      <c r="E435" s="40">
        <v>4881.92</v>
      </c>
      <c r="F435" s="35">
        <f t="shared" si="181"/>
        <v>102520.32000000001</v>
      </c>
      <c r="G435" s="40">
        <v>9317.7999999999993</v>
      </c>
      <c r="H435" s="35">
        <f t="shared" si="182"/>
        <v>195673.8</v>
      </c>
      <c r="I435" s="35">
        <f t="shared" si="183"/>
        <v>298194.12</v>
      </c>
      <c r="J435" s="441"/>
      <c r="K435" s="357">
        <v>21</v>
      </c>
      <c r="L435" s="328">
        <v>4881.92</v>
      </c>
      <c r="M435" s="329">
        <f t="shared" si="184"/>
        <v>102520.32000000001</v>
      </c>
      <c r="N435" s="328">
        <v>9317.7999999999993</v>
      </c>
      <c r="O435" s="329">
        <f t="shared" si="185"/>
        <v>195673.8</v>
      </c>
      <c r="P435" s="329">
        <f t="shared" si="186"/>
        <v>298194.12</v>
      </c>
      <c r="Q435" s="473"/>
      <c r="R435" s="327">
        <f t="shared" si="171"/>
        <v>0</v>
      </c>
      <c r="S435" s="328">
        <v>4881.92</v>
      </c>
      <c r="T435" s="329">
        <f t="shared" si="187"/>
        <v>0</v>
      </c>
      <c r="U435" s="328">
        <v>9317.7999999999993</v>
      </c>
      <c r="V435" s="329">
        <f t="shared" si="188"/>
        <v>0</v>
      </c>
      <c r="W435" s="329">
        <f t="shared" si="190"/>
        <v>0</v>
      </c>
      <c r="X435" s="464">
        <f t="shared" si="169"/>
        <v>0</v>
      </c>
      <c r="Y435" s="497">
        <f t="shared" si="170"/>
        <v>0</v>
      </c>
    </row>
    <row r="436" spans="1:25" x14ac:dyDescent="0.25">
      <c r="A436" s="146" t="s">
        <v>832</v>
      </c>
      <c r="B436" s="89" t="s">
        <v>833</v>
      </c>
      <c r="C436" s="90" t="s">
        <v>167</v>
      </c>
      <c r="D436" s="91">
        <v>17.03</v>
      </c>
      <c r="E436" s="40">
        <v>75944.7</v>
      </c>
      <c r="F436" s="35">
        <f t="shared" si="181"/>
        <v>1293338.2409999999</v>
      </c>
      <c r="G436" s="40">
        <v>264332.65000000002</v>
      </c>
      <c r="H436" s="35">
        <f t="shared" si="182"/>
        <v>4501585.0295000011</v>
      </c>
      <c r="I436" s="35">
        <f t="shared" si="183"/>
        <v>5794923.2705000006</v>
      </c>
      <c r="J436" s="441"/>
      <c r="K436" s="357">
        <v>17.03</v>
      </c>
      <c r="L436" s="328">
        <v>75944.7</v>
      </c>
      <c r="M436" s="329">
        <f t="shared" si="184"/>
        <v>1293338.2409999999</v>
      </c>
      <c r="N436" s="328">
        <v>264332.65000000002</v>
      </c>
      <c r="O436" s="329">
        <f t="shared" si="185"/>
        <v>4501585.0295000011</v>
      </c>
      <c r="P436" s="329">
        <f t="shared" si="186"/>
        <v>5794923.2705000006</v>
      </c>
      <c r="Q436" s="473"/>
      <c r="R436" s="327">
        <f t="shared" si="171"/>
        <v>0</v>
      </c>
      <c r="S436" s="328">
        <v>75944.7</v>
      </c>
      <c r="T436" s="329">
        <f t="shared" si="187"/>
        <v>0</v>
      </c>
      <c r="U436" s="328">
        <v>264332.65000000002</v>
      </c>
      <c r="V436" s="329">
        <f t="shared" si="188"/>
        <v>0</v>
      </c>
      <c r="W436" s="329">
        <f t="shared" si="190"/>
        <v>0</v>
      </c>
      <c r="X436" s="464">
        <f t="shared" si="169"/>
        <v>0</v>
      </c>
      <c r="Y436" s="497">
        <f t="shared" si="170"/>
        <v>0</v>
      </c>
    </row>
    <row r="437" spans="1:25" x14ac:dyDescent="0.25">
      <c r="A437" s="147" t="s">
        <v>834</v>
      </c>
      <c r="B437" s="83" t="s">
        <v>835</v>
      </c>
      <c r="C437" s="84"/>
      <c r="D437" s="85"/>
      <c r="E437" s="143"/>
      <c r="F437" s="143">
        <f>SUM(F438:F443)</f>
        <v>251244.89999999997</v>
      </c>
      <c r="G437" s="143"/>
      <c r="H437" s="143">
        <f>SUM(H438:H443)</f>
        <v>149682</v>
      </c>
      <c r="I437" s="143">
        <f>SUM(I438:I443)</f>
        <v>400926.9</v>
      </c>
      <c r="J437" s="448"/>
      <c r="K437" s="354"/>
      <c r="L437" s="375"/>
      <c r="M437" s="375">
        <f>SUM(M438:M443)</f>
        <v>0</v>
      </c>
      <c r="N437" s="375"/>
      <c r="O437" s="375">
        <f>SUM(O438:O443)</f>
        <v>0</v>
      </c>
      <c r="P437" s="375">
        <f>SUM(P438:P443)</f>
        <v>0</v>
      </c>
      <c r="Q437" s="480"/>
      <c r="R437" s="327">
        <f t="shared" si="171"/>
        <v>0</v>
      </c>
      <c r="S437" s="375"/>
      <c r="T437" s="375">
        <f>SUM(T438:T443)</f>
        <v>251244.89999999997</v>
      </c>
      <c r="U437" s="375"/>
      <c r="V437" s="375">
        <f>SUM(V438:V443)</f>
        <v>149682</v>
      </c>
      <c r="W437" s="375">
        <f>SUM(W438:W443)</f>
        <v>400926.9</v>
      </c>
      <c r="X437" s="464">
        <f t="shared" si="169"/>
        <v>400926.9</v>
      </c>
      <c r="Y437" s="497">
        <f t="shared" si="170"/>
        <v>0</v>
      </c>
    </row>
    <row r="438" spans="1:25" x14ac:dyDescent="0.25">
      <c r="A438" s="146" t="s">
        <v>836</v>
      </c>
      <c r="B438" s="89" t="s">
        <v>835</v>
      </c>
      <c r="C438" s="90" t="s">
        <v>28</v>
      </c>
      <c r="D438" s="91">
        <v>7</v>
      </c>
      <c r="E438" s="40">
        <v>19650</v>
      </c>
      <c r="F438" s="35">
        <f t="shared" ref="F438:F443" si="191">D438*E438</f>
        <v>137550</v>
      </c>
      <c r="G438" s="40">
        <v>8580</v>
      </c>
      <c r="H438" s="35">
        <f t="shared" ref="H438:H443" si="192">D438*G438</f>
        <v>60060</v>
      </c>
      <c r="I438" s="35">
        <f t="shared" ref="I438:I443" si="193">E438*D438+G438*D438</f>
        <v>197610</v>
      </c>
      <c r="J438" s="441"/>
      <c r="K438" s="357"/>
      <c r="L438" s="328">
        <v>19650</v>
      </c>
      <c r="M438" s="329">
        <f t="shared" ref="M438:M443" si="194">K438*L438</f>
        <v>0</v>
      </c>
      <c r="N438" s="328">
        <v>8580</v>
      </c>
      <c r="O438" s="329">
        <f t="shared" ref="O438:O443" si="195">K438*N438</f>
        <v>0</v>
      </c>
      <c r="P438" s="329">
        <f t="shared" ref="P438:P443" si="196">L438*K438+N438*K438</f>
        <v>0</v>
      </c>
      <c r="Q438" s="473"/>
      <c r="R438" s="327">
        <f t="shared" si="171"/>
        <v>7</v>
      </c>
      <c r="S438" s="328">
        <v>19650</v>
      </c>
      <c r="T438" s="329">
        <f t="shared" ref="T438:T443" si="197">R438*S438</f>
        <v>137550</v>
      </c>
      <c r="U438" s="328">
        <v>8580</v>
      </c>
      <c r="V438" s="329">
        <f t="shared" ref="V438:V443" si="198">R438*U438</f>
        <v>60060</v>
      </c>
      <c r="W438" s="329">
        <f t="shared" ref="W438:W443" si="199">S438*R438+U438*R438</f>
        <v>197610</v>
      </c>
      <c r="X438" s="464">
        <f t="shared" si="169"/>
        <v>197610</v>
      </c>
      <c r="Y438" s="497">
        <f t="shared" si="170"/>
        <v>0</v>
      </c>
    </row>
    <row r="439" spans="1:25" x14ac:dyDescent="0.25">
      <c r="A439" s="146" t="s">
        <v>837</v>
      </c>
      <c r="B439" s="89" t="s">
        <v>838</v>
      </c>
      <c r="C439" s="90" t="s">
        <v>19</v>
      </c>
      <c r="D439" s="91">
        <v>21</v>
      </c>
      <c r="E439" s="40">
        <v>1021.8</v>
      </c>
      <c r="F439" s="35">
        <f t="shared" si="191"/>
        <v>21457.8</v>
      </c>
      <c r="G439" s="40">
        <v>1248</v>
      </c>
      <c r="H439" s="35">
        <f t="shared" si="192"/>
        <v>26208</v>
      </c>
      <c r="I439" s="35">
        <f t="shared" si="193"/>
        <v>47665.8</v>
      </c>
      <c r="J439" s="441"/>
      <c r="K439" s="357"/>
      <c r="L439" s="328">
        <v>1021.8</v>
      </c>
      <c r="M439" s="329">
        <f t="shared" si="194"/>
        <v>0</v>
      </c>
      <c r="N439" s="328">
        <v>1248</v>
      </c>
      <c r="O439" s="329">
        <f t="shared" si="195"/>
        <v>0</v>
      </c>
      <c r="P439" s="329">
        <f t="shared" si="196"/>
        <v>0</v>
      </c>
      <c r="Q439" s="473"/>
      <c r="R439" s="327">
        <f t="shared" si="171"/>
        <v>21</v>
      </c>
      <c r="S439" s="328">
        <v>1021.8</v>
      </c>
      <c r="T439" s="329">
        <f t="shared" si="197"/>
        <v>21457.8</v>
      </c>
      <c r="U439" s="328">
        <v>1248</v>
      </c>
      <c r="V439" s="329">
        <f t="shared" si="198"/>
        <v>26208</v>
      </c>
      <c r="W439" s="329">
        <f t="shared" si="199"/>
        <v>47665.8</v>
      </c>
      <c r="X439" s="464">
        <f t="shared" si="169"/>
        <v>47665.8</v>
      </c>
      <c r="Y439" s="497">
        <f t="shared" si="170"/>
        <v>0</v>
      </c>
    </row>
    <row r="440" spans="1:25" x14ac:dyDescent="0.25">
      <c r="A440" s="146" t="s">
        <v>839</v>
      </c>
      <c r="B440" s="89" t="s">
        <v>840</v>
      </c>
      <c r="C440" s="90" t="s">
        <v>43</v>
      </c>
      <c r="D440" s="91">
        <v>0.05</v>
      </c>
      <c r="E440" s="40">
        <v>8646</v>
      </c>
      <c r="F440" s="35">
        <f t="shared" si="191"/>
        <v>432.3</v>
      </c>
      <c r="G440" s="40">
        <v>23400</v>
      </c>
      <c r="H440" s="35">
        <f t="shared" si="192"/>
        <v>1170</v>
      </c>
      <c r="I440" s="35">
        <f t="shared" si="193"/>
        <v>1602.3</v>
      </c>
      <c r="J440" s="441"/>
      <c r="K440" s="357"/>
      <c r="L440" s="328">
        <v>8646</v>
      </c>
      <c r="M440" s="329">
        <f t="shared" si="194"/>
        <v>0</v>
      </c>
      <c r="N440" s="328">
        <v>23400</v>
      </c>
      <c r="O440" s="329">
        <f t="shared" si="195"/>
        <v>0</v>
      </c>
      <c r="P440" s="329">
        <f t="shared" si="196"/>
        <v>0</v>
      </c>
      <c r="Q440" s="473"/>
      <c r="R440" s="327">
        <f t="shared" si="171"/>
        <v>0.05</v>
      </c>
      <c r="S440" s="328">
        <v>8646</v>
      </c>
      <c r="T440" s="329">
        <f t="shared" si="197"/>
        <v>432.3</v>
      </c>
      <c r="U440" s="328">
        <v>23400</v>
      </c>
      <c r="V440" s="329">
        <f t="shared" si="198"/>
        <v>1170</v>
      </c>
      <c r="W440" s="329">
        <f t="shared" si="199"/>
        <v>1602.3</v>
      </c>
      <c r="X440" s="464">
        <f t="shared" si="169"/>
        <v>1602.3</v>
      </c>
      <c r="Y440" s="497">
        <f t="shared" si="170"/>
        <v>0</v>
      </c>
    </row>
    <row r="441" spans="1:25" x14ac:dyDescent="0.25">
      <c r="A441" s="146" t="s">
        <v>841</v>
      </c>
      <c r="B441" s="89" t="s">
        <v>842</v>
      </c>
      <c r="C441" s="90" t="s">
        <v>28</v>
      </c>
      <c r="D441" s="91">
        <v>14</v>
      </c>
      <c r="E441" s="40">
        <v>3615.6</v>
      </c>
      <c r="F441" s="35">
        <f t="shared" si="191"/>
        <v>50618.400000000001</v>
      </c>
      <c r="G441" s="40">
        <v>1560</v>
      </c>
      <c r="H441" s="35">
        <f t="shared" si="192"/>
        <v>21840</v>
      </c>
      <c r="I441" s="35">
        <f t="shared" si="193"/>
        <v>72458.399999999994</v>
      </c>
      <c r="J441" s="441"/>
      <c r="K441" s="357"/>
      <c r="L441" s="328">
        <v>3615.6</v>
      </c>
      <c r="M441" s="329">
        <f t="shared" si="194"/>
        <v>0</v>
      </c>
      <c r="N441" s="328">
        <v>1560</v>
      </c>
      <c r="O441" s="329">
        <f t="shared" si="195"/>
        <v>0</v>
      </c>
      <c r="P441" s="329">
        <f t="shared" si="196"/>
        <v>0</v>
      </c>
      <c r="Q441" s="473"/>
      <c r="R441" s="327">
        <f t="shared" si="171"/>
        <v>14</v>
      </c>
      <c r="S441" s="328">
        <v>3615.6</v>
      </c>
      <c r="T441" s="329">
        <f t="shared" si="197"/>
        <v>50618.400000000001</v>
      </c>
      <c r="U441" s="328">
        <v>1560</v>
      </c>
      <c r="V441" s="329">
        <f t="shared" si="198"/>
        <v>21840</v>
      </c>
      <c r="W441" s="329">
        <f t="shared" si="199"/>
        <v>72458.399999999994</v>
      </c>
      <c r="X441" s="464">
        <f t="shared" si="169"/>
        <v>72458.399999999994</v>
      </c>
      <c r="Y441" s="497">
        <f t="shared" si="170"/>
        <v>0</v>
      </c>
    </row>
    <row r="442" spans="1:25" x14ac:dyDescent="0.25">
      <c r="A442" s="146" t="s">
        <v>843</v>
      </c>
      <c r="B442" s="89" t="s">
        <v>844</v>
      </c>
      <c r="C442" s="90" t="s">
        <v>28</v>
      </c>
      <c r="D442" s="91">
        <v>7</v>
      </c>
      <c r="E442" s="40">
        <v>5502</v>
      </c>
      <c r="F442" s="35">
        <f t="shared" si="191"/>
        <v>38514</v>
      </c>
      <c r="G442" s="40">
        <v>5460</v>
      </c>
      <c r="H442" s="35">
        <f t="shared" si="192"/>
        <v>38220</v>
      </c>
      <c r="I442" s="35">
        <f t="shared" si="193"/>
        <v>76734</v>
      </c>
      <c r="J442" s="441"/>
      <c r="K442" s="357"/>
      <c r="L442" s="328">
        <v>5502</v>
      </c>
      <c r="M442" s="329">
        <f t="shared" si="194"/>
        <v>0</v>
      </c>
      <c r="N442" s="328">
        <v>5460</v>
      </c>
      <c r="O442" s="329">
        <f t="shared" si="195"/>
        <v>0</v>
      </c>
      <c r="P442" s="329">
        <f t="shared" si="196"/>
        <v>0</v>
      </c>
      <c r="Q442" s="473"/>
      <c r="R442" s="327">
        <f t="shared" si="171"/>
        <v>7</v>
      </c>
      <c r="S442" s="328">
        <v>5502</v>
      </c>
      <c r="T442" s="329">
        <f t="shared" si="197"/>
        <v>38514</v>
      </c>
      <c r="U442" s="328">
        <v>5460</v>
      </c>
      <c r="V442" s="329">
        <f t="shared" si="198"/>
        <v>38220</v>
      </c>
      <c r="W442" s="329">
        <f t="shared" si="199"/>
        <v>76734</v>
      </c>
      <c r="X442" s="464">
        <f t="shared" si="169"/>
        <v>76734</v>
      </c>
      <c r="Y442" s="497">
        <f t="shared" si="170"/>
        <v>0</v>
      </c>
    </row>
    <row r="443" spans="1:25" x14ac:dyDescent="0.25">
      <c r="A443" s="146" t="s">
        <v>845</v>
      </c>
      <c r="B443" s="89" t="s">
        <v>846</v>
      </c>
      <c r="C443" s="90" t="s">
        <v>28</v>
      </c>
      <c r="D443" s="91">
        <v>2</v>
      </c>
      <c r="E443" s="40">
        <v>1336.2</v>
      </c>
      <c r="F443" s="35">
        <f t="shared" si="191"/>
        <v>2672.4</v>
      </c>
      <c r="G443" s="40">
        <v>1092</v>
      </c>
      <c r="H443" s="35">
        <f t="shared" si="192"/>
        <v>2184</v>
      </c>
      <c r="I443" s="35">
        <f t="shared" si="193"/>
        <v>4856.3999999999996</v>
      </c>
      <c r="J443" s="441"/>
      <c r="K443" s="357"/>
      <c r="L443" s="328">
        <v>1336.2</v>
      </c>
      <c r="M443" s="329">
        <f t="shared" si="194"/>
        <v>0</v>
      </c>
      <c r="N443" s="328">
        <v>1092</v>
      </c>
      <c r="O443" s="329">
        <f t="shared" si="195"/>
        <v>0</v>
      </c>
      <c r="P443" s="329">
        <f t="shared" si="196"/>
        <v>0</v>
      </c>
      <c r="Q443" s="473"/>
      <c r="R443" s="327">
        <f t="shared" si="171"/>
        <v>2</v>
      </c>
      <c r="S443" s="328">
        <v>1336.2</v>
      </c>
      <c r="T443" s="329">
        <f t="shared" si="197"/>
        <v>2672.4</v>
      </c>
      <c r="U443" s="328">
        <v>1092</v>
      </c>
      <c r="V443" s="329">
        <f t="shared" si="198"/>
        <v>2184</v>
      </c>
      <c r="W443" s="329">
        <f t="shared" si="199"/>
        <v>4856.3999999999996</v>
      </c>
      <c r="X443" s="464">
        <f t="shared" si="169"/>
        <v>4856.3999999999996</v>
      </c>
      <c r="Y443" s="497">
        <f t="shared" si="170"/>
        <v>0</v>
      </c>
    </row>
    <row r="444" spans="1:25" x14ac:dyDescent="0.25">
      <c r="A444" s="147" t="s">
        <v>847</v>
      </c>
      <c r="B444" s="83" t="s">
        <v>848</v>
      </c>
      <c r="C444" s="84"/>
      <c r="D444" s="85"/>
      <c r="E444" s="143"/>
      <c r="F444" s="143">
        <f>SUM(F445:F447)</f>
        <v>543912</v>
      </c>
      <c r="G444" s="143"/>
      <c r="H444" s="143">
        <f>SUM(H445:H447)</f>
        <v>336960</v>
      </c>
      <c r="I444" s="143">
        <f>SUM(I445:I447)</f>
        <v>880872</v>
      </c>
      <c r="J444" s="448"/>
      <c r="K444" s="354"/>
      <c r="L444" s="375"/>
      <c r="M444" s="375">
        <f>SUM(M445:M447)</f>
        <v>0</v>
      </c>
      <c r="N444" s="375"/>
      <c r="O444" s="375">
        <f>SUM(O445:O447)</f>
        <v>0</v>
      </c>
      <c r="P444" s="375">
        <f>SUM(P445:P447)</f>
        <v>0</v>
      </c>
      <c r="Q444" s="480"/>
      <c r="R444" s="327">
        <f t="shared" si="171"/>
        <v>0</v>
      </c>
      <c r="S444" s="375"/>
      <c r="T444" s="375">
        <f>SUM(T445:T447)</f>
        <v>543912</v>
      </c>
      <c r="U444" s="375"/>
      <c r="V444" s="375">
        <f>SUM(V445:V447)</f>
        <v>336960</v>
      </c>
      <c r="W444" s="375">
        <f>SUM(W445:W447)</f>
        <v>880872</v>
      </c>
      <c r="X444" s="464">
        <f t="shared" si="169"/>
        <v>880872</v>
      </c>
      <c r="Y444" s="497">
        <f t="shared" si="170"/>
        <v>0</v>
      </c>
    </row>
    <row r="445" spans="1:25" x14ac:dyDescent="0.25">
      <c r="A445" s="161" t="s">
        <v>849</v>
      </c>
      <c r="B445" s="89" t="s">
        <v>848</v>
      </c>
      <c r="C445" s="90" t="s">
        <v>406</v>
      </c>
      <c r="D445" s="91">
        <v>20</v>
      </c>
      <c r="E445" s="40">
        <v>19650</v>
      </c>
      <c r="F445" s="35">
        <f>D445*E445</f>
        <v>393000</v>
      </c>
      <c r="G445" s="40">
        <v>8580</v>
      </c>
      <c r="H445" s="35">
        <f>D445*G445</f>
        <v>171600</v>
      </c>
      <c r="I445" s="35">
        <f>E445*D445+G445*D445</f>
        <v>564600</v>
      </c>
      <c r="J445" s="441"/>
      <c r="K445" s="357"/>
      <c r="L445" s="328">
        <v>19650</v>
      </c>
      <c r="M445" s="329">
        <f>K445*L445</f>
        <v>0</v>
      </c>
      <c r="N445" s="328">
        <v>8580</v>
      </c>
      <c r="O445" s="329">
        <f>K445*N445</f>
        <v>0</v>
      </c>
      <c r="P445" s="329">
        <f>L445*K445+N445*K445</f>
        <v>0</v>
      </c>
      <c r="Q445" s="473"/>
      <c r="R445" s="327">
        <f t="shared" si="171"/>
        <v>20</v>
      </c>
      <c r="S445" s="328">
        <v>19650</v>
      </c>
      <c r="T445" s="329">
        <f>R445*S445</f>
        <v>393000</v>
      </c>
      <c r="U445" s="328">
        <v>8580</v>
      </c>
      <c r="V445" s="329">
        <f>R445*U445</f>
        <v>171600</v>
      </c>
      <c r="W445" s="329">
        <f>S445*R445+U445*R445</f>
        <v>564600</v>
      </c>
      <c r="X445" s="464">
        <f t="shared" si="169"/>
        <v>564600</v>
      </c>
      <c r="Y445" s="497">
        <f t="shared" si="170"/>
        <v>0</v>
      </c>
    </row>
    <row r="446" spans="1:25" x14ac:dyDescent="0.25">
      <c r="A446" s="161" t="s">
        <v>850</v>
      </c>
      <c r="B446" s="89" t="s">
        <v>838</v>
      </c>
      <c r="C446" s="90" t="s">
        <v>19</v>
      </c>
      <c r="D446" s="91">
        <v>40</v>
      </c>
      <c r="E446" s="40">
        <v>1021.8</v>
      </c>
      <c r="F446" s="35">
        <f>D446*E446</f>
        <v>40872</v>
      </c>
      <c r="G446" s="40">
        <v>1248</v>
      </c>
      <c r="H446" s="35">
        <f>D446*G446</f>
        <v>49920</v>
      </c>
      <c r="I446" s="35">
        <f>E446*D446+G446*D446</f>
        <v>90792</v>
      </c>
      <c r="J446" s="441"/>
      <c r="K446" s="357"/>
      <c r="L446" s="328">
        <v>1021.8</v>
      </c>
      <c r="M446" s="329">
        <f>K446*L446</f>
        <v>0</v>
      </c>
      <c r="N446" s="328">
        <v>1248</v>
      </c>
      <c r="O446" s="329">
        <f>K446*N446</f>
        <v>0</v>
      </c>
      <c r="P446" s="329">
        <f>L446*K446+N446*K446</f>
        <v>0</v>
      </c>
      <c r="Q446" s="473"/>
      <c r="R446" s="327">
        <f t="shared" si="171"/>
        <v>40</v>
      </c>
      <c r="S446" s="328">
        <v>1021.8</v>
      </c>
      <c r="T446" s="329">
        <f>R446*S446</f>
        <v>40872</v>
      </c>
      <c r="U446" s="328">
        <v>1248</v>
      </c>
      <c r="V446" s="329">
        <f>R446*U446</f>
        <v>49920</v>
      </c>
      <c r="W446" s="329">
        <f>S446*R446+U446*R446</f>
        <v>90792</v>
      </c>
      <c r="X446" s="464">
        <f t="shared" si="169"/>
        <v>90792</v>
      </c>
      <c r="Y446" s="497">
        <f t="shared" si="170"/>
        <v>0</v>
      </c>
    </row>
    <row r="447" spans="1:25" x14ac:dyDescent="0.25">
      <c r="A447" s="161" t="s">
        <v>851</v>
      </c>
      <c r="B447" s="89" t="s">
        <v>852</v>
      </c>
      <c r="C447" s="90" t="s">
        <v>406</v>
      </c>
      <c r="D447" s="91">
        <v>200</v>
      </c>
      <c r="E447" s="40">
        <v>550.20000000000005</v>
      </c>
      <c r="F447" s="35">
        <f>D447*E447</f>
        <v>110040.00000000001</v>
      </c>
      <c r="G447" s="40">
        <v>577.20000000000005</v>
      </c>
      <c r="H447" s="35">
        <f>D447*G447</f>
        <v>115440.00000000001</v>
      </c>
      <c r="I447" s="35">
        <f>E447*D447+G447*D447</f>
        <v>225480.00000000003</v>
      </c>
      <c r="J447" s="441"/>
      <c r="K447" s="357"/>
      <c r="L447" s="328">
        <v>550.20000000000005</v>
      </c>
      <c r="M447" s="329">
        <f>K447*L447</f>
        <v>0</v>
      </c>
      <c r="N447" s="328">
        <v>577.20000000000005</v>
      </c>
      <c r="O447" s="329">
        <f>K447*N447</f>
        <v>0</v>
      </c>
      <c r="P447" s="329">
        <f>L447*K447+N447*K447</f>
        <v>0</v>
      </c>
      <c r="Q447" s="473"/>
      <c r="R447" s="327">
        <f t="shared" si="171"/>
        <v>200</v>
      </c>
      <c r="S447" s="328">
        <v>550.20000000000005</v>
      </c>
      <c r="T447" s="329">
        <f>R447*S447</f>
        <v>110040.00000000001</v>
      </c>
      <c r="U447" s="328">
        <v>577.20000000000005</v>
      </c>
      <c r="V447" s="329">
        <f>R447*U447</f>
        <v>115440.00000000001</v>
      </c>
      <c r="W447" s="329">
        <f>S447*R447+U447*R447</f>
        <v>225480.00000000003</v>
      </c>
      <c r="X447" s="464">
        <f t="shared" si="169"/>
        <v>225480.00000000003</v>
      </c>
      <c r="Y447" s="497">
        <f t="shared" si="170"/>
        <v>0</v>
      </c>
    </row>
    <row r="448" spans="1:25" x14ac:dyDescent="0.25">
      <c r="A448" s="147" t="s">
        <v>853</v>
      </c>
      <c r="B448" s="83" t="s">
        <v>854</v>
      </c>
      <c r="C448" s="84"/>
      <c r="D448" s="85"/>
      <c r="E448" s="143"/>
      <c r="F448" s="143">
        <f>F449+F450</f>
        <v>30182.400000000001</v>
      </c>
      <c r="G448" s="143"/>
      <c r="H448" s="143">
        <f>H449+H450</f>
        <v>44304</v>
      </c>
      <c r="I448" s="143">
        <f>I449+I450</f>
        <v>74486.399999999994</v>
      </c>
      <c r="J448" s="448"/>
      <c r="K448" s="354"/>
      <c r="L448" s="375"/>
      <c r="M448" s="375">
        <f>M449+M450</f>
        <v>0</v>
      </c>
      <c r="N448" s="375"/>
      <c r="O448" s="375">
        <f>O449+O450</f>
        <v>0</v>
      </c>
      <c r="P448" s="375">
        <f>P449+P450</f>
        <v>0</v>
      </c>
      <c r="Q448" s="480"/>
      <c r="R448" s="327">
        <f t="shared" si="171"/>
        <v>0</v>
      </c>
      <c r="S448" s="375"/>
      <c r="T448" s="375">
        <f>T449+T450</f>
        <v>30182.400000000001</v>
      </c>
      <c r="U448" s="375"/>
      <c r="V448" s="375">
        <f>V449+V450</f>
        <v>44304</v>
      </c>
      <c r="W448" s="375">
        <f>W449+W450</f>
        <v>74486.399999999994</v>
      </c>
      <c r="X448" s="464">
        <f t="shared" si="169"/>
        <v>74486.399999999994</v>
      </c>
      <c r="Y448" s="497">
        <f t="shared" si="170"/>
        <v>0</v>
      </c>
    </row>
    <row r="449" spans="1:25" x14ac:dyDescent="0.25">
      <c r="A449" s="146" t="s">
        <v>855</v>
      </c>
      <c r="B449" s="89" t="s">
        <v>854</v>
      </c>
      <c r="C449" s="90" t="s">
        <v>19</v>
      </c>
      <c r="D449" s="91">
        <v>4</v>
      </c>
      <c r="E449" s="40">
        <v>5502</v>
      </c>
      <c r="F449" s="35">
        <f>D449*E449</f>
        <v>22008</v>
      </c>
      <c r="G449" s="40">
        <v>8580</v>
      </c>
      <c r="H449" s="35">
        <f>D449*G449</f>
        <v>34320</v>
      </c>
      <c r="I449" s="35">
        <f>E449*D449+G449*D449</f>
        <v>56328</v>
      </c>
      <c r="J449" s="441"/>
      <c r="K449" s="357"/>
      <c r="L449" s="328">
        <v>5502</v>
      </c>
      <c r="M449" s="329">
        <f>K449*L449</f>
        <v>0</v>
      </c>
      <c r="N449" s="328">
        <v>8580</v>
      </c>
      <c r="O449" s="329">
        <f>K449*N449</f>
        <v>0</v>
      </c>
      <c r="P449" s="329">
        <f>L449*K449+N449*K449</f>
        <v>0</v>
      </c>
      <c r="Q449" s="473"/>
      <c r="R449" s="327">
        <f t="shared" si="171"/>
        <v>4</v>
      </c>
      <c r="S449" s="328">
        <v>5502</v>
      </c>
      <c r="T449" s="329">
        <f>R449*S449</f>
        <v>22008</v>
      </c>
      <c r="U449" s="328">
        <v>8580</v>
      </c>
      <c r="V449" s="329">
        <f>R449*U449</f>
        <v>34320</v>
      </c>
      <c r="W449" s="329">
        <f>S449*R449+U449*R449</f>
        <v>56328</v>
      </c>
      <c r="X449" s="464">
        <f t="shared" si="169"/>
        <v>56328</v>
      </c>
      <c r="Y449" s="497">
        <f t="shared" si="170"/>
        <v>0</v>
      </c>
    </row>
    <row r="450" spans="1:25" x14ac:dyDescent="0.25">
      <c r="A450" s="146" t="s">
        <v>856</v>
      </c>
      <c r="B450" s="89" t="s">
        <v>838</v>
      </c>
      <c r="C450" s="90" t="s">
        <v>19</v>
      </c>
      <c r="D450" s="91">
        <v>8</v>
      </c>
      <c r="E450" s="40">
        <v>1021.8</v>
      </c>
      <c r="F450" s="35">
        <f>D450*E450</f>
        <v>8174.4</v>
      </c>
      <c r="G450" s="40">
        <v>1248</v>
      </c>
      <c r="H450" s="35">
        <f>D450*G450</f>
        <v>9984</v>
      </c>
      <c r="I450" s="35">
        <f>E450*D450+G450*D450</f>
        <v>18158.400000000001</v>
      </c>
      <c r="J450" s="441"/>
      <c r="K450" s="357"/>
      <c r="L450" s="328">
        <v>1021.8</v>
      </c>
      <c r="M450" s="329">
        <f>K450*L450</f>
        <v>0</v>
      </c>
      <c r="N450" s="328">
        <v>1248</v>
      </c>
      <c r="O450" s="329">
        <f>K450*N450</f>
        <v>0</v>
      </c>
      <c r="P450" s="329">
        <f>L450*K450+N450*K450</f>
        <v>0</v>
      </c>
      <c r="Q450" s="473"/>
      <c r="R450" s="327">
        <f t="shared" si="171"/>
        <v>8</v>
      </c>
      <c r="S450" s="328">
        <v>1021.8</v>
      </c>
      <c r="T450" s="329">
        <f>R450*S450</f>
        <v>8174.4</v>
      </c>
      <c r="U450" s="328">
        <v>1248</v>
      </c>
      <c r="V450" s="329">
        <f>R450*U450</f>
        <v>9984</v>
      </c>
      <c r="W450" s="329">
        <f>S450*R450+U450*R450</f>
        <v>18158.400000000001</v>
      </c>
      <c r="X450" s="464">
        <f t="shared" si="169"/>
        <v>18158.400000000001</v>
      </c>
      <c r="Y450" s="497">
        <f t="shared" si="170"/>
        <v>0</v>
      </c>
    </row>
    <row r="451" spans="1:25" ht="30" x14ac:dyDescent="0.25">
      <c r="A451" s="147" t="s">
        <v>857</v>
      </c>
      <c r="B451" s="83" t="s">
        <v>858</v>
      </c>
      <c r="C451" s="84"/>
      <c r="D451" s="85"/>
      <c r="E451" s="143"/>
      <c r="F451" s="143">
        <f>F452+F453+F454+F455+F456</f>
        <v>38139180.100000001</v>
      </c>
      <c r="G451" s="143"/>
      <c r="H451" s="143">
        <f>H452+H453+H454+H455+H456</f>
        <v>3785039.3</v>
      </c>
      <c r="I451" s="143">
        <f>I452+I453+I454+I455+I456</f>
        <v>41924219.399999999</v>
      </c>
      <c r="J451" s="448"/>
      <c r="K451" s="354"/>
      <c r="L451" s="375"/>
      <c r="M451" s="375">
        <f>M452+M453+M454+M455+M456</f>
        <v>38139180.100000001</v>
      </c>
      <c r="N451" s="375"/>
      <c r="O451" s="375">
        <f>O452+O453+O454+O455+O456</f>
        <v>3785039.3</v>
      </c>
      <c r="P451" s="375">
        <f>P452+P453+P454+P455+P456</f>
        <v>41924219.399999999</v>
      </c>
      <c r="Q451" s="480"/>
      <c r="R451" s="327">
        <f t="shared" si="171"/>
        <v>0</v>
      </c>
      <c r="S451" s="375"/>
      <c r="T451" s="375">
        <f>T452+T453+T454+T455+T456</f>
        <v>0</v>
      </c>
      <c r="U451" s="375"/>
      <c r="V451" s="375">
        <f>V452+V453+V454+V455+V456</f>
        <v>0</v>
      </c>
      <c r="W451" s="375">
        <f>W452+W453+W454+W455+W456</f>
        <v>0</v>
      </c>
      <c r="X451" s="464">
        <f t="shared" si="169"/>
        <v>0</v>
      </c>
      <c r="Y451" s="497">
        <f t="shared" si="170"/>
        <v>0</v>
      </c>
    </row>
    <row r="452" spans="1:25" x14ac:dyDescent="0.25">
      <c r="A452" s="146" t="s">
        <v>859</v>
      </c>
      <c r="B452" s="98" t="s">
        <v>860</v>
      </c>
      <c r="C452" s="149" t="s">
        <v>19</v>
      </c>
      <c r="D452" s="155">
        <v>11410</v>
      </c>
      <c r="E452" s="35">
        <v>750</v>
      </c>
      <c r="F452" s="35">
        <f>D452*E452</f>
        <v>8557500</v>
      </c>
      <c r="G452" s="35">
        <v>0</v>
      </c>
      <c r="H452" s="35">
        <f>D452*G452</f>
        <v>0</v>
      </c>
      <c r="I452" s="35">
        <f>E452*D452+G452*D452</f>
        <v>8557500</v>
      </c>
      <c r="J452" s="441"/>
      <c r="K452" s="378">
        <v>11410</v>
      </c>
      <c r="L452" s="329">
        <v>750</v>
      </c>
      <c r="M452" s="329">
        <f>K452*L452</f>
        <v>8557500</v>
      </c>
      <c r="N452" s="329">
        <v>0</v>
      </c>
      <c r="O452" s="329">
        <f>K452*N452</f>
        <v>0</v>
      </c>
      <c r="P452" s="329">
        <f>L452*K452+N452*K452</f>
        <v>8557500</v>
      </c>
      <c r="Q452" s="473"/>
      <c r="R452" s="327">
        <f t="shared" si="171"/>
        <v>0</v>
      </c>
      <c r="S452" s="329">
        <v>750</v>
      </c>
      <c r="T452" s="329">
        <f>R452*S452</f>
        <v>0</v>
      </c>
      <c r="U452" s="329">
        <v>0</v>
      </c>
      <c r="V452" s="329">
        <f>R452*U452</f>
        <v>0</v>
      </c>
      <c r="W452" s="329">
        <f>S452*R452+U452*R452</f>
        <v>0</v>
      </c>
      <c r="X452" s="464">
        <f t="shared" si="169"/>
        <v>0</v>
      </c>
      <c r="Y452" s="497">
        <f t="shared" si="170"/>
        <v>0</v>
      </c>
    </row>
    <row r="453" spans="1:25" x14ac:dyDescent="0.25">
      <c r="A453" s="146" t="s">
        <v>861</v>
      </c>
      <c r="B453" s="98" t="s">
        <v>862</v>
      </c>
      <c r="C453" s="149" t="s">
        <v>19</v>
      </c>
      <c r="D453" s="155">
        <v>11410</v>
      </c>
      <c r="E453" s="35">
        <v>89</v>
      </c>
      <c r="F453" s="35">
        <f>D453*E453</f>
        <v>1015490</v>
      </c>
      <c r="G453" s="35">
        <v>46</v>
      </c>
      <c r="H453" s="35">
        <f>D453*G453</f>
        <v>524860</v>
      </c>
      <c r="I453" s="35">
        <f>E453*D453+G453*D453</f>
        <v>1540350</v>
      </c>
      <c r="J453" s="441"/>
      <c r="K453" s="378">
        <v>11410</v>
      </c>
      <c r="L453" s="329">
        <v>89</v>
      </c>
      <c r="M453" s="329">
        <f>K453*L453</f>
        <v>1015490</v>
      </c>
      <c r="N453" s="329">
        <v>46</v>
      </c>
      <c r="O453" s="329">
        <f>K453*N453</f>
        <v>524860</v>
      </c>
      <c r="P453" s="329">
        <f>L453*K453+N453*K453</f>
        <v>1540350</v>
      </c>
      <c r="Q453" s="473"/>
      <c r="R453" s="327">
        <f t="shared" si="171"/>
        <v>0</v>
      </c>
      <c r="S453" s="329">
        <v>89</v>
      </c>
      <c r="T453" s="329">
        <f>R453*S453</f>
        <v>0</v>
      </c>
      <c r="U453" s="329">
        <v>46</v>
      </c>
      <c r="V453" s="329">
        <f>R453*U453</f>
        <v>0</v>
      </c>
      <c r="W453" s="329">
        <f>S453*R453+U453*R453</f>
        <v>0</v>
      </c>
      <c r="X453" s="464">
        <f t="shared" si="169"/>
        <v>0</v>
      </c>
      <c r="Y453" s="497">
        <f t="shared" si="170"/>
        <v>0</v>
      </c>
    </row>
    <row r="454" spans="1:25" x14ac:dyDescent="0.25">
      <c r="A454" s="146" t="s">
        <v>863</v>
      </c>
      <c r="B454" s="98" t="s">
        <v>864</v>
      </c>
      <c r="C454" s="149" t="s">
        <v>19</v>
      </c>
      <c r="D454" s="155">
        <v>11410</v>
      </c>
      <c r="E454" s="35">
        <v>1675</v>
      </c>
      <c r="F454" s="35">
        <f>D454*E454</f>
        <v>19111750</v>
      </c>
      <c r="G454" s="35">
        <v>0</v>
      </c>
      <c r="H454" s="35">
        <f>D454*G454</f>
        <v>0</v>
      </c>
      <c r="I454" s="35">
        <f>E454*D454+G454*D454</f>
        <v>19111750</v>
      </c>
      <c r="J454" s="441"/>
      <c r="K454" s="378">
        <v>11410</v>
      </c>
      <c r="L454" s="329">
        <v>1675</v>
      </c>
      <c r="M454" s="329">
        <f>K454*L454</f>
        <v>19111750</v>
      </c>
      <c r="N454" s="329">
        <v>0</v>
      </c>
      <c r="O454" s="329">
        <f>K454*N454</f>
        <v>0</v>
      </c>
      <c r="P454" s="329">
        <f>L454*K454+N454*K454</f>
        <v>19111750</v>
      </c>
      <c r="Q454" s="473"/>
      <c r="R454" s="327">
        <f t="shared" si="171"/>
        <v>0</v>
      </c>
      <c r="S454" s="329">
        <v>1675</v>
      </c>
      <c r="T454" s="329">
        <f>R454*S454</f>
        <v>0</v>
      </c>
      <c r="U454" s="329">
        <v>0</v>
      </c>
      <c r="V454" s="329">
        <f>R454*U454</f>
        <v>0</v>
      </c>
      <c r="W454" s="329">
        <f>S454*R454+U454*R454</f>
        <v>0</v>
      </c>
      <c r="X454" s="464">
        <f t="shared" ref="X454:X517" si="200">I454-P454</f>
        <v>0</v>
      </c>
      <c r="Y454" s="497">
        <f t="shared" ref="Y454:Y517" si="201">W454-X454</f>
        <v>0</v>
      </c>
    </row>
    <row r="455" spans="1:25" x14ac:dyDescent="0.25">
      <c r="A455" s="146" t="s">
        <v>865</v>
      </c>
      <c r="B455" s="98" t="s">
        <v>866</v>
      </c>
      <c r="C455" s="149" t="s">
        <v>19</v>
      </c>
      <c r="D455" s="155">
        <v>11410</v>
      </c>
      <c r="E455" s="35">
        <v>102.61</v>
      </c>
      <c r="F455" s="35">
        <f>D455*E455</f>
        <v>1170780.1000000001</v>
      </c>
      <c r="G455" s="35">
        <v>55.73</v>
      </c>
      <c r="H455" s="35">
        <f>D455*G455</f>
        <v>635879.29999999993</v>
      </c>
      <c r="I455" s="35">
        <f>E455*D455+G455*D455</f>
        <v>1806659.4</v>
      </c>
      <c r="J455" s="441"/>
      <c r="K455" s="378">
        <v>11410</v>
      </c>
      <c r="L455" s="329">
        <v>102.61</v>
      </c>
      <c r="M455" s="329">
        <f>K455*L455</f>
        <v>1170780.1000000001</v>
      </c>
      <c r="N455" s="329">
        <v>55.73</v>
      </c>
      <c r="O455" s="329">
        <f>K455*N455</f>
        <v>635879.29999999993</v>
      </c>
      <c r="P455" s="329">
        <f>L455*K455+N455*K455</f>
        <v>1806659.4</v>
      </c>
      <c r="Q455" s="473"/>
      <c r="R455" s="327">
        <f t="shared" si="171"/>
        <v>0</v>
      </c>
      <c r="S455" s="329">
        <v>102.61</v>
      </c>
      <c r="T455" s="329">
        <f>R455*S455</f>
        <v>0</v>
      </c>
      <c r="U455" s="329">
        <v>55.73</v>
      </c>
      <c r="V455" s="329">
        <f>R455*U455</f>
        <v>0</v>
      </c>
      <c r="W455" s="329">
        <f>S455*R455+U455*R455</f>
        <v>0</v>
      </c>
      <c r="X455" s="464">
        <f t="shared" si="200"/>
        <v>0</v>
      </c>
      <c r="Y455" s="497">
        <f t="shared" si="201"/>
        <v>0</v>
      </c>
    </row>
    <row r="456" spans="1:25" x14ac:dyDescent="0.25">
      <c r="A456" s="146" t="s">
        <v>867</v>
      </c>
      <c r="B456" s="98" t="s">
        <v>868</v>
      </c>
      <c r="C456" s="149" t="s">
        <v>19</v>
      </c>
      <c r="D456" s="155">
        <v>11410</v>
      </c>
      <c r="E456" s="35">
        <v>726</v>
      </c>
      <c r="F456" s="35">
        <f>D456*E456</f>
        <v>8283660</v>
      </c>
      <c r="G456" s="35">
        <v>230</v>
      </c>
      <c r="H456" s="35">
        <f>D456*G456</f>
        <v>2624300</v>
      </c>
      <c r="I456" s="35">
        <f>E456*D456+G456*D456</f>
        <v>10907960</v>
      </c>
      <c r="J456" s="441"/>
      <c r="K456" s="378">
        <v>11410</v>
      </c>
      <c r="L456" s="329">
        <v>726</v>
      </c>
      <c r="M456" s="329">
        <f>K456*L456</f>
        <v>8283660</v>
      </c>
      <c r="N456" s="329">
        <v>230</v>
      </c>
      <c r="O456" s="329">
        <f>K456*N456</f>
        <v>2624300</v>
      </c>
      <c r="P456" s="329">
        <f>L456*K456+N456*K456</f>
        <v>10907960</v>
      </c>
      <c r="Q456" s="473"/>
      <c r="R456" s="327">
        <f t="shared" ref="R456:R519" si="202">D456-K456</f>
        <v>0</v>
      </c>
      <c r="S456" s="329">
        <v>726</v>
      </c>
      <c r="T456" s="329">
        <f>R456*S456</f>
        <v>0</v>
      </c>
      <c r="U456" s="329">
        <v>230</v>
      </c>
      <c r="V456" s="329">
        <f>R456*U456</f>
        <v>0</v>
      </c>
      <c r="W456" s="329">
        <f>S456*R456+U456*R456</f>
        <v>0</v>
      </c>
      <c r="X456" s="464">
        <f t="shared" si="200"/>
        <v>0</v>
      </c>
      <c r="Y456" s="497">
        <f t="shared" si="201"/>
        <v>0</v>
      </c>
    </row>
    <row r="457" spans="1:25" ht="30" x14ac:dyDescent="0.25">
      <c r="A457" s="147" t="s">
        <v>869</v>
      </c>
      <c r="B457" s="162" t="s">
        <v>870</v>
      </c>
      <c r="C457" s="84"/>
      <c r="D457" s="85"/>
      <c r="E457" s="44"/>
      <c r="F457" s="143">
        <f>F458+F459+F460+F461+F462</f>
        <v>579753.6</v>
      </c>
      <c r="G457" s="44"/>
      <c r="H457" s="143">
        <f>H458+H459+H460+H461+H462</f>
        <v>767025.48</v>
      </c>
      <c r="I457" s="143">
        <f>I458+I459+I460+I461+I462</f>
        <v>1346779.08</v>
      </c>
      <c r="J457" s="448"/>
      <c r="K457" s="354"/>
      <c r="L457" s="331"/>
      <c r="M457" s="375">
        <f>M458+M459+M460+M461+M462</f>
        <v>357053.6</v>
      </c>
      <c r="N457" s="331"/>
      <c r="O457" s="375">
        <f>O458+O459+O460+O461+O462</f>
        <v>319825.48</v>
      </c>
      <c r="P457" s="375">
        <f>P458+P459+P460+P461+P462</f>
        <v>676879.08</v>
      </c>
      <c r="Q457" s="480"/>
      <c r="R457" s="327">
        <f t="shared" si="202"/>
        <v>0</v>
      </c>
      <c r="S457" s="331"/>
      <c r="T457" s="375">
        <f>T458+T459+T460+T461+T462</f>
        <v>222700</v>
      </c>
      <c r="U457" s="331"/>
      <c r="V457" s="375">
        <f>V458+V459+V460+V461+V462</f>
        <v>447200</v>
      </c>
      <c r="W457" s="375">
        <f>W458+W459+W460+W461+W462</f>
        <v>669900</v>
      </c>
      <c r="X457" s="464">
        <f t="shared" si="200"/>
        <v>669900.00000000012</v>
      </c>
      <c r="Y457" s="497">
        <f t="shared" si="201"/>
        <v>0</v>
      </c>
    </row>
    <row r="458" spans="1:25" x14ac:dyDescent="0.25">
      <c r="A458" s="163" t="s">
        <v>871</v>
      </c>
      <c r="B458" s="164" t="s">
        <v>872</v>
      </c>
      <c r="C458" s="149" t="s">
        <v>28</v>
      </c>
      <c r="D458" s="155">
        <v>1</v>
      </c>
      <c r="E458" s="40">
        <v>58950</v>
      </c>
      <c r="F458" s="35">
        <f>D458*E458</f>
        <v>58950</v>
      </c>
      <c r="G458" s="40">
        <v>0</v>
      </c>
      <c r="H458" s="35">
        <f>D458*G458</f>
        <v>0</v>
      </c>
      <c r="I458" s="35">
        <f>E458*D458+G458*D458</f>
        <v>58950</v>
      </c>
      <c r="J458" s="441"/>
      <c r="K458" s="378">
        <v>1</v>
      </c>
      <c r="L458" s="328">
        <v>58950</v>
      </c>
      <c r="M458" s="329">
        <f>K458*L458</f>
        <v>58950</v>
      </c>
      <c r="N458" s="328">
        <v>0</v>
      </c>
      <c r="O458" s="329">
        <f>K458*N458</f>
        <v>0</v>
      </c>
      <c r="P458" s="329">
        <f>L458*K458+N458*K458</f>
        <v>58950</v>
      </c>
      <c r="Q458" s="473"/>
      <c r="R458" s="327">
        <f t="shared" si="202"/>
        <v>0</v>
      </c>
      <c r="S458" s="328">
        <v>58950</v>
      </c>
      <c r="T458" s="329">
        <f>R458*S458</f>
        <v>0</v>
      </c>
      <c r="U458" s="328">
        <v>0</v>
      </c>
      <c r="V458" s="329">
        <f>R458*U458</f>
        <v>0</v>
      </c>
      <c r="W458" s="329">
        <f>S458*R458+U458*R458</f>
        <v>0</v>
      </c>
      <c r="X458" s="464">
        <f t="shared" si="200"/>
        <v>0</v>
      </c>
      <c r="Y458" s="497">
        <f t="shared" si="201"/>
        <v>0</v>
      </c>
    </row>
    <row r="459" spans="1:25" x14ac:dyDescent="0.25">
      <c r="A459" s="163" t="s">
        <v>873</v>
      </c>
      <c r="B459" s="165" t="s">
        <v>874</v>
      </c>
      <c r="C459" s="90" t="s">
        <v>183</v>
      </c>
      <c r="D459" s="91">
        <v>1.52</v>
      </c>
      <c r="E459" s="40">
        <v>118555</v>
      </c>
      <c r="F459" s="35">
        <f>D459*E459</f>
        <v>180203.6</v>
      </c>
      <c r="G459" s="40">
        <v>210411.5</v>
      </c>
      <c r="H459" s="35">
        <f>D459*G459</f>
        <v>319825.48</v>
      </c>
      <c r="I459" s="35">
        <f>E459*D459+G459*D459</f>
        <v>500029.07999999996</v>
      </c>
      <c r="J459" s="441"/>
      <c r="K459" s="357">
        <v>1.52</v>
      </c>
      <c r="L459" s="328">
        <v>118555</v>
      </c>
      <c r="M459" s="329">
        <f>K459*L459</f>
        <v>180203.6</v>
      </c>
      <c r="N459" s="328">
        <v>210411.5</v>
      </c>
      <c r="O459" s="329">
        <f>K459*N459</f>
        <v>319825.48</v>
      </c>
      <c r="P459" s="329">
        <f>L459*K459+N459*K459</f>
        <v>500029.07999999996</v>
      </c>
      <c r="Q459" s="473"/>
      <c r="R459" s="327">
        <f t="shared" si="202"/>
        <v>0</v>
      </c>
      <c r="S459" s="328">
        <v>118555</v>
      </c>
      <c r="T459" s="329">
        <f>R459*S459</f>
        <v>0</v>
      </c>
      <c r="U459" s="328">
        <v>210411.5</v>
      </c>
      <c r="V459" s="329">
        <f>R459*U459</f>
        <v>0</v>
      </c>
      <c r="W459" s="329">
        <f>S459*R459+U459*R459</f>
        <v>0</v>
      </c>
      <c r="X459" s="464">
        <f t="shared" si="200"/>
        <v>0</v>
      </c>
      <c r="Y459" s="497">
        <f t="shared" si="201"/>
        <v>0</v>
      </c>
    </row>
    <row r="460" spans="1:25" x14ac:dyDescent="0.25">
      <c r="A460" s="163" t="s">
        <v>875</v>
      </c>
      <c r="B460" s="145" t="s">
        <v>876</v>
      </c>
      <c r="C460" s="90" t="s">
        <v>170</v>
      </c>
      <c r="D460" s="91">
        <v>2</v>
      </c>
      <c r="E460" s="40">
        <v>58950</v>
      </c>
      <c r="F460" s="35">
        <f>D460*E460</f>
        <v>117900</v>
      </c>
      <c r="G460" s="40">
        <v>0</v>
      </c>
      <c r="H460" s="35">
        <f>D460*G460</f>
        <v>0</v>
      </c>
      <c r="I460" s="35">
        <f>E460*D460+G460*D460</f>
        <v>117900</v>
      </c>
      <c r="J460" s="441"/>
      <c r="K460" s="357">
        <v>2</v>
      </c>
      <c r="L460" s="328">
        <v>58950</v>
      </c>
      <c r="M460" s="329">
        <f>K460*L460</f>
        <v>117900</v>
      </c>
      <c r="N460" s="328">
        <v>0</v>
      </c>
      <c r="O460" s="329">
        <f>K460*N460</f>
        <v>0</v>
      </c>
      <c r="P460" s="329">
        <f>L460*K460+N460*K460</f>
        <v>117900</v>
      </c>
      <c r="Q460" s="473"/>
      <c r="R460" s="327">
        <f t="shared" si="202"/>
        <v>0</v>
      </c>
      <c r="S460" s="328">
        <v>58950</v>
      </c>
      <c r="T460" s="329">
        <f>R460*S460</f>
        <v>0</v>
      </c>
      <c r="U460" s="328">
        <v>0</v>
      </c>
      <c r="V460" s="329">
        <f>R460*U460</f>
        <v>0</v>
      </c>
      <c r="W460" s="329">
        <f>S460*R460+U460*R460</f>
        <v>0</v>
      </c>
      <c r="X460" s="464">
        <f t="shared" si="200"/>
        <v>0</v>
      </c>
      <c r="Y460" s="497">
        <f t="shared" si="201"/>
        <v>0</v>
      </c>
    </row>
    <row r="461" spans="1:25" x14ac:dyDescent="0.25">
      <c r="A461" s="163" t="s">
        <v>877</v>
      </c>
      <c r="B461" s="145" t="s">
        <v>878</v>
      </c>
      <c r="C461" s="90" t="s">
        <v>170</v>
      </c>
      <c r="D461" s="91">
        <v>2</v>
      </c>
      <c r="E461" s="40">
        <v>52400</v>
      </c>
      <c r="F461" s="35">
        <f>D461*E461</f>
        <v>104800</v>
      </c>
      <c r="G461" s="40">
        <v>32500</v>
      </c>
      <c r="H461" s="35">
        <f>D461*G461</f>
        <v>65000</v>
      </c>
      <c r="I461" s="35">
        <f>E461*D461+G461*D461</f>
        <v>169800</v>
      </c>
      <c r="J461" s="441"/>
      <c r="K461" s="357"/>
      <c r="L461" s="328">
        <v>52400</v>
      </c>
      <c r="M461" s="329">
        <f>K461*L461</f>
        <v>0</v>
      </c>
      <c r="N461" s="328">
        <v>32500</v>
      </c>
      <c r="O461" s="329">
        <f>K461*N461</f>
        <v>0</v>
      </c>
      <c r="P461" s="329">
        <f>L461*K461+N461*K461</f>
        <v>0</v>
      </c>
      <c r="Q461" s="473"/>
      <c r="R461" s="327">
        <f t="shared" si="202"/>
        <v>2</v>
      </c>
      <c r="S461" s="328">
        <v>52400</v>
      </c>
      <c r="T461" s="329">
        <f>R461*S461</f>
        <v>104800</v>
      </c>
      <c r="U461" s="328">
        <v>32500</v>
      </c>
      <c r="V461" s="329">
        <f>R461*U461</f>
        <v>65000</v>
      </c>
      <c r="W461" s="329">
        <f>S461*R461+U461*R461</f>
        <v>169800</v>
      </c>
      <c r="X461" s="464">
        <f t="shared" si="200"/>
        <v>169800</v>
      </c>
      <c r="Y461" s="497">
        <f t="shared" si="201"/>
        <v>0</v>
      </c>
    </row>
    <row r="462" spans="1:25" x14ac:dyDescent="0.25">
      <c r="A462" s="163" t="s">
        <v>879</v>
      </c>
      <c r="B462" s="145" t="s">
        <v>880</v>
      </c>
      <c r="C462" s="90" t="s">
        <v>170</v>
      </c>
      <c r="D462" s="91">
        <v>2</v>
      </c>
      <c r="E462" s="40">
        <v>58950</v>
      </c>
      <c r="F462" s="35">
        <f>D462*E462</f>
        <v>117900</v>
      </c>
      <c r="G462" s="40">
        <v>191100</v>
      </c>
      <c r="H462" s="35">
        <f>D462*G462</f>
        <v>382200</v>
      </c>
      <c r="I462" s="35">
        <f>E462*D462+G462*D462</f>
        <v>500100</v>
      </c>
      <c r="J462" s="441"/>
      <c r="K462" s="357"/>
      <c r="L462" s="328">
        <v>58950</v>
      </c>
      <c r="M462" s="329">
        <f>K462*L462</f>
        <v>0</v>
      </c>
      <c r="N462" s="328">
        <v>191100</v>
      </c>
      <c r="O462" s="329">
        <f>K462*N462</f>
        <v>0</v>
      </c>
      <c r="P462" s="329">
        <f>L462*K462+N462*K462</f>
        <v>0</v>
      </c>
      <c r="Q462" s="473"/>
      <c r="R462" s="327">
        <f t="shared" si="202"/>
        <v>2</v>
      </c>
      <c r="S462" s="328">
        <v>58950</v>
      </c>
      <c r="T462" s="329">
        <f>R462*S462</f>
        <v>117900</v>
      </c>
      <c r="U462" s="328">
        <v>191100</v>
      </c>
      <c r="V462" s="329">
        <f>R462*U462</f>
        <v>382200</v>
      </c>
      <c r="W462" s="329">
        <f>S462*R462+U462*R462</f>
        <v>500100</v>
      </c>
      <c r="X462" s="464">
        <f t="shared" si="200"/>
        <v>500100</v>
      </c>
      <c r="Y462" s="497">
        <f t="shared" si="201"/>
        <v>0</v>
      </c>
    </row>
    <row r="463" spans="1:25" x14ac:dyDescent="0.25">
      <c r="A463" s="166" t="s">
        <v>881</v>
      </c>
      <c r="B463" s="83" t="s">
        <v>882</v>
      </c>
      <c r="C463" s="83"/>
      <c r="D463" s="167"/>
      <c r="E463" s="40"/>
      <c r="F463" s="143">
        <f>F464+F465+F466+F467+F468+F469+F470+F471</f>
        <v>1722110.5720000002</v>
      </c>
      <c r="G463" s="40"/>
      <c r="H463" s="143">
        <f>H464+H465+H466+H467+H468+H469+H470+H471</f>
        <v>0</v>
      </c>
      <c r="I463" s="143">
        <f>I464+I465+I466+I467+I468+I469+I470+I471</f>
        <v>1722110.5720000002</v>
      </c>
      <c r="J463" s="448"/>
      <c r="K463" s="382"/>
      <c r="L463" s="328"/>
      <c r="M463" s="375">
        <f>M464+M465+M466+M467+M468+M469+M470+M471</f>
        <v>0</v>
      </c>
      <c r="N463" s="328"/>
      <c r="O463" s="375">
        <f>O464+O465+O466+O467+O468+O469+O470+O471</f>
        <v>0</v>
      </c>
      <c r="P463" s="375">
        <f>P464+P465+P466+P467+P468+P469+P470+P471</f>
        <v>0</v>
      </c>
      <c r="Q463" s="480"/>
      <c r="R463" s="327">
        <f t="shared" si="202"/>
        <v>0</v>
      </c>
      <c r="S463" s="328"/>
      <c r="T463" s="375">
        <f>T464+T465+T466+T467+T468+T469+T470+T471</f>
        <v>1722110.5720000002</v>
      </c>
      <c r="U463" s="328"/>
      <c r="V463" s="375">
        <f>V464+V465+V466+V467+V468+V469+V470+V471</f>
        <v>0</v>
      </c>
      <c r="W463" s="375">
        <f>W464+W465+W466+W467+W468+W469+W470+W471</f>
        <v>1722110.5720000002</v>
      </c>
      <c r="X463" s="464">
        <f t="shared" si="200"/>
        <v>1722110.5720000002</v>
      </c>
      <c r="Y463" s="497">
        <f t="shared" si="201"/>
        <v>0</v>
      </c>
    </row>
    <row r="464" spans="1:25" ht="28.5" x14ac:dyDescent="0.25">
      <c r="A464" s="163" t="s">
        <v>883</v>
      </c>
      <c r="B464" s="104" t="s">
        <v>884</v>
      </c>
      <c r="C464" s="105" t="s">
        <v>19</v>
      </c>
      <c r="D464" s="153">
        <v>150</v>
      </c>
      <c r="E464" s="40">
        <v>1944.56</v>
      </c>
      <c r="F464" s="35">
        <f t="shared" ref="F464:F474" si="203">D464*E464</f>
        <v>291684</v>
      </c>
      <c r="G464" s="40">
        <v>0</v>
      </c>
      <c r="H464" s="35">
        <f t="shared" ref="H464:H473" si="204">D464*G464</f>
        <v>0</v>
      </c>
      <c r="I464" s="35">
        <f t="shared" ref="I464:I474" si="205">E464*D464+G464*D464</f>
        <v>291684</v>
      </c>
      <c r="J464" s="441"/>
      <c r="K464" s="376"/>
      <c r="L464" s="328">
        <v>1944.56</v>
      </c>
      <c r="M464" s="329">
        <f t="shared" ref="M464:M474" si="206">K464*L464</f>
        <v>0</v>
      </c>
      <c r="N464" s="328">
        <v>0</v>
      </c>
      <c r="O464" s="329">
        <f t="shared" ref="O464:O473" si="207">K464*N464</f>
        <v>0</v>
      </c>
      <c r="P464" s="329">
        <f t="shared" ref="P464:P474" si="208">L464*K464+N464*K464</f>
        <v>0</v>
      </c>
      <c r="Q464" s="473"/>
      <c r="R464" s="327">
        <f t="shared" si="202"/>
        <v>150</v>
      </c>
      <c r="S464" s="328">
        <v>1944.56</v>
      </c>
      <c r="T464" s="329">
        <f t="shared" ref="T464:T474" si="209">R464*S464</f>
        <v>291684</v>
      </c>
      <c r="U464" s="328">
        <v>0</v>
      </c>
      <c r="V464" s="329">
        <f t="shared" ref="V464:V473" si="210">R464*U464</f>
        <v>0</v>
      </c>
      <c r="W464" s="329">
        <f t="shared" ref="W464:W474" si="211">S464*R464+U464*R464</f>
        <v>291684</v>
      </c>
      <c r="X464" s="464">
        <f t="shared" si="200"/>
        <v>291684</v>
      </c>
      <c r="Y464" s="497">
        <f t="shared" si="201"/>
        <v>0</v>
      </c>
    </row>
    <row r="465" spans="1:25" x14ac:dyDescent="0.25">
      <c r="A465" s="163" t="s">
        <v>885</v>
      </c>
      <c r="B465" s="150" t="s">
        <v>886</v>
      </c>
      <c r="C465" s="105" t="s">
        <v>167</v>
      </c>
      <c r="D465" s="153">
        <v>7.2</v>
      </c>
      <c r="E465" s="40">
        <v>79410.95</v>
      </c>
      <c r="F465" s="35">
        <f t="shared" si="203"/>
        <v>571758.84</v>
      </c>
      <c r="G465" s="40">
        <v>0</v>
      </c>
      <c r="H465" s="35">
        <f t="shared" si="204"/>
        <v>0</v>
      </c>
      <c r="I465" s="35">
        <f t="shared" si="205"/>
        <v>571758.84</v>
      </c>
      <c r="J465" s="441"/>
      <c r="K465" s="376"/>
      <c r="L465" s="328">
        <v>79410.95</v>
      </c>
      <c r="M465" s="329">
        <f t="shared" si="206"/>
        <v>0</v>
      </c>
      <c r="N465" s="328">
        <v>0</v>
      </c>
      <c r="O465" s="329">
        <f t="shared" si="207"/>
        <v>0</v>
      </c>
      <c r="P465" s="329">
        <f t="shared" si="208"/>
        <v>0</v>
      </c>
      <c r="Q465" s="473"/>
      <c r="R465" s="327">
        <f t="shared" si="202"/>
        <v>7.2</v>
      </c>
      <c r="S465" s="328">
        <v>79410.95</v>
      </c>
      <c r="T465" s="329">
        <f t="shared" si="209"/>
        <v>571758.84</v>
      </c>
      <c r="U465" s="328">
        <v>0</v>
      </c>
      <c r="V465" s="329">
        <f t="shared" si="210"/>
        <v>0</v>
      </c>
      <c r="W465" s="329">
        <f t="shared" si="211"/>
        <v>571758.84</v>
      </c>
      <c r="X465" s="464">
        <f t="shared" si="200"/>
        <v>571758.84</v>
      </c>
      <c r="Y465" s="497">
        <f t="shared" si="201"/>
        <v>0</v>
      </c>
    </row>
    <row r="466" spans="1:25" ht="28.5" x14ac:dyDescent="0.25">
      <c r="A466" s="163" t="s">
        <v>887</v>
      </c>
      <c r="B466" s="104" t="s">
        <v>888</v>
      </c>
      <c r="C466" s="105" t="s">
        <v>296</v>
      </c>
      <c r="D466" s="153">
        <v>84</v>
      </c>
      <c r="E466" s="40">
        <v>2661.4</v>
      </c>
      <c r="F466" s="35">
        <f t="shared" si="203"/>
        <v>223557.6</v>
      </c>
      <c r="G466" s="40">
        <v>0</v>
      </c>
      <c r="H466" s="35">
        <f t="shared" si="204"/>
        <v>0</v>
      </c>
      <c r="I466" s="35">
        <f t="shared" si="205"/>
        <v>223557.6</v>
      </c>
      <c r="J466" s="441"/>
      <c r="K466" s="376"/>
      <c r="L466" s="328">
        <v>2661.4</v>
      </c>
      <c r="M466" s="329">
        <f t="shared" si="206"/>
        <v>0</v>
      </c>
      <c r="N466" s="328">
        <v>0</v>
      </c>
      <c r="O466" s="329">
        <f t="shared" si="207"/>
        <v>0</v>
      </c>
      <c r="P466" s="329">
        <f t="shared" si="208"/>
        <v>0</v>
      </c>
      <c r="Q466" s="473"/>
      <c r="R466" s="327">
        <f t="shared" si="202"/>
        <v>84</v>
      </c>
      <c r="S466" s="328">
        <v>2661.4</v>
      </c>
      <c r="T466" s="329">
        <f t="shared" si="209"/>
        <v>223557.6</v>
      </c>
      <c r="U466" s="328">
        <v>0</v>
      </c>
      <c r="V466" s="329">
        <f t="shared" si="210"/>
        <v>0</v>
      </c>
      <c r="W466" s="329">
        <f t="shared" si="211"/>
        <v>223557.6</v>
      </c>
      <c r="X466" s="464">
        <f t="shared" si="200"/>
        <v>223557.6</v>
      </c>
      <c r="Y466" s="497">
        <f t="shared" si="201"/>
        <v>0</v>
      </c>
    </row>
    <row r="467" spans="1:25" x14ac:dyDescent="0.25">
      <c r="A467" s="163" t="s">
        <v>889</v>
      </c>
      <c r="B467" s="104" t="s">
        <v>890</v>
      </c>
      <c r="C467" s="105" t="s">
        <v>43</v>
      </c>
      <c r="D467" s="153">
        <v>33</v>
      </c>
      <c r="E467" s="40">
        <v>6385.96</v>
      </c>
      <c r="F467" s="35">
        <f t="shared" si="203"/>
        <v>210736.68</v>
      </c>
      <c r="G467" s="40">
        <v>0</v>
      </c>
      <c r="H467" s="35">
        <f t="shared" si="204"/>
        <v>0</v>
      </c>
      <c r="I467" s="35">
        <f t="shared" si="205"/>
        <v>210736.68</v>
      </c>
      <c r="J467" s="441"/>
      <c r="K467" s="376"/>
      <c r="L467" s="328">
        <v>6385.96</v>
      </c>
      <c r="M467" s="329">
        <f t="shared" si="206"/>
        <v>0</v>
      </c>
      <c r="N467" s="328">
        <v>0</v>
      </c>
      <c r="O467" s="329">
        <f t="shared" si="207"/>
        <v>0</v>
      </c>
      <c r="P467" s="329">
        <f t="shared" si="208"/>
        <v>0</v>
      </c>
      <c r="Q467" s="473"/>
      <c r="R467" s="327">
        <f t="shared" si="202"/>
        <v>33</v>
      </c>
      <c r="S467" s="328">
        <v>6385.96</v>
      </c>
      <c r="T467" s="329">
        <f t="shared" si="209"/>
        <v>210736.68</v>
      </c>
      <c r="U467" s="328">
        <v>0</v>
      </c>
      <c r="V467" s="329">
        <f t="shared" si="210"/>
        <v>0</v>
      </c>
      <c r="W467" s="329">
        <f t="shared" si="211"/>
        <v>210736.68</v>
      </c>
      <c r="X467" s="464">
        <f t="shared" si="200"/>
        <v>210736.68</v>
      </c>
      <c r="Y467" s="497">
        <f t="shared" si="201"/>
        <v>0</v>
      </c>
    </row>
    <row r="468" spans="1:25" x14ac:dyDescent="0.25">
      <c r="A468" s="163" t="s">
        <v>891</v>
      </c>
      <c r="B468" s="104" t="s">
        <v>892</v>
      </c>
      <c r="C468" s="105" t="s">
        <v>43</v>
      </c>
      <c r="D468" s="153">
        <v>2.2999999999999998</v>
      </c>
      <c r="E468" s="40">
        <v>7179.92</v>
      </c>
      <c r="F468" s="35">
        <f t="shared" si="203"/>
        <v>16513.815999999999</v>
      </c>
      <c r="G468" s="40">
        <v>0</v>
      </c>
      <c r="H468" s="35">
        <f t="shared" si="204"/>
        <v>0</v>
      </c>
      <c r="I468" s="35">
        <f t="shared" si="205"/>
        <v>16513.815999999999</v>
      </c>
      <c r="J468" s="441"/>
      <c r="K468" s="376"/>
      <c r="L468" s="328">
        <v>7179.92</v>
      </c>
      <c r="M468" s="329">
        <f t="shared" si="206"/>
        <v>0</v>
      </c>
      <c r="N468" s="328">
        <v>0</v>
      </c>
      <c r="O468" s="329">
        <f t="shared" si="207"/>
        <v>0</v>
      </c>
      <c r="P468" s="329">
        <f t="shared" si="208"/>
        <v>0</v>
      </c>
      <c r="Q468" s="473"/>
      <c r="R468" s="327">
        <f t="shared" si="202"/>
        <v>2.2999999999999998</v>
      </c>
      <c r="S468" s="328">
        <v>7179.92</v>
      </c>
      <c r="T468" s="329">
        <f t="shared" si="209"/>
        <v>16513.815999999999</v>
      </c>
      <c r="U468" s="328">
        <v>0</v>
      </c>
      <c r="V468" s="329">
        <f t="shared" si="210"/>
        <v>0</v>
      </c>
      <c r="W468" s="329">
        <f t="shared" si="211"/>
        <v>16513.815999999999</v>
      </c>
      <c r="X468" s="464">
        <f t="shared" si="200"/>
        <v>16513.815999999999</v>
      </c>
      <c r="Y468" s="497">
        <f t="shared" si="201"/>
        <v>0</v>
      </c>
    </row>
    <row r="469" spans="1:25" x14ac:dyDescent="0.25">
      <c r="A469" s="163" t="s">
        <v>893</v>
      </c>
      <c r="B469" s="104" t="s">
        <v>894</v>
      </c>
      <c r="C469" s="105" t="s">
        <v>19</v>
      </c>
      <c r="D469" s="153">
        <v>75.599999999999994</v>
      </c>
      <c r="E469" s="40">
        <v>1444.56</v>
      </c>
      <c r="F469" s="35">
        <f t="shared" si="203"/>
        <v>109208.73599999999</v>
      </c>
      <c r="G469" s="40">
        <v>0</v>
      </c>
      <c r="H469" s="35">
        <f t="shared" si="204"/>
        <v>0</v>
      </c>
      <c r="I469" s="35">
        <f t="shared" si="205"/>
        <v>109208.73599999999</v>
      </c>
      <c r="J469" s="441"/>
      <c r="K469" s="376"/>
      <c r="L469" s="328">
        <v>1444.56</v>
      </c>
      <c r="M469" s="329">
        <f t="shared" si="206"/>
        <v>0</v>
      </c>
      <c r="N469" s="328">
        <v>0</v>
      </c>
      <c r="O469" s="329">
        <f t="shared" si="207"/>
        <v>0</v>
      </c>
      <c r="P469" s="329">
        <f t="shared" si="208"/>
        <v>0</v>
      </c>
      <c r="Q469" s="473"/>
      <c r="R469" s="327">
        <f t="shared" si="202"/>
        <v>75.599999999999994</v>
      </c>
      <c r="S469" s="328">
        <v>1444.56</v>
      </c>
      <c r="T469" s="329">
        <f t="shared" si="209"/>
        <v>109208.73599999999</v>
      </c>
      <c r="U469" s="328">
        <v>0</v>
      </c>
      <c r="V469" s="329">
        <f t="shared" si="210"/>
        <v>0</v>
      </c>
      <c r="W469" s="329">
        <f t="shared" si="211"/>
        <v>109208.73599999999</v>
      </c>
      <c r="X469" s="464">
        <f t="shared" si="200"/>
        <v>109208.73599999999</v>
      </c>
      <c r="Y469" s="497">
        <f t="shared" si="201"/>
        <v>0</v>
      </c>
    </row>
    <row r="470" spans="1:25" ht="28.5" x14ac:dyDescent="0.25">
      <c r="A470" s="163" t="s">
        <v>895</v>
      </c>
      <c r="B470" s="104" t="s">
        <v>896</v>
      </c>
      <c r="C470" s="105" t="s">
        <v>167</v>
      </c>
      <c r="D470" s="153">
        <v>65</v>
      </c>
      <c r="E470" s="40">
        <v>3325.32</v>
      </c>
      <c r="F470" s="35">
        <f t="shared" si="203"/>
        <v>216145.80000000002</v>
      </c>
      <c r="G470" s="40">
        <v>0</v>
      </c>
      <c r="H470" s="35">
        <f t="shared" si="204"/>
        <v>0</v>
      </c>
      <c r="I470" s="35">
        <f t="shared" si="205"/>
        <v>216145.80000000002</v>
      </c>
      <c r="J470" s="441"/>
      <c r="K470" s="376"/>
      <c r="L470" s="328">
        <v>3325.32</v>
      </c>
      <c r="M470" s="329">
        <f t="shared" si="206"/>
        <v>0</v>
      </c>
      <c r="N470" s="328">
        <v>0</v>
      </c>
      <c r="O470" s="329">
        <f t="shared" si="207"/>
        <v>0</v>
      </c>
      <c r="P470" s="329">
        <f t="shared" si="208"/>
        <v>0</v>
      </c>
      <c r="Q470" s="473"/>
      <c r="R470" s="327">
        <f t="shared" si="202"/>
        <v>65</v>
      </c>
      <c r="S470" s="328">
        <v>3325.32</v>
      </c>
      <c r="T470" s="329">
        <f t="shared" si="209"/>
        <v>216145.80000000002</v>
      </c>
      <c r="U470" s="328">
        <v>0</v>
      </c>
      <c r="V470" s="329">
        <f t="shared" si="210"/>
        <v>0</v>
      </c>
      <c r="W470" s="329">
        <f t="shared" si="211"/>
        <v>216145.80000000002</v>
      </c>
      <c r="X470" s="464">
        <f t="shared" si="200"/>
        <v>216145.80000000002</v>
      </c>
      <c r="Y470" s="497">
        <f t="shared" si="201"/>
        <v>0</v>
      </c>
    </row>
    <row r="471" spans="1:25" x14ac:dyDescent="0.25">
      <c r="A471" s="163" t="s">
        <v>897</v>
      </c>
      <c r="B471" s="157" t="s">
        <v>805</v>
      </c>
      <c r="C471" s="158" t="s">
        <v>43</v>
      </c>
      <c r="D471" s="168">
        <v>51.89</v>
      </c>
      <c r="E471" s="40">
        <v>1590</v>
      </c>
      <c r="F471" s="35">
        <f t="shared" si="203"/>
        <v>82505.100000000006</v>
      </c>
      <c r="G471" s="40">
        <v>0</v>
      </c>
      <c r="H471" s="35">
        <f t="shared" si="204"/>
        <v>0</v>
      </c>
      <c r="I471" s="35">
        <f t="shared" si="205"/>
        <v>82505.100000000006</v>
      </c>
      <c r="J471" s="441"/>
      <c r="K471" s="383"/>
      <c r="L471" s="328">
        <v>1590</v>
      </c>
      <c r="M471" s="329">
        <f t="shared" si="206"/>
        <v>0</v>
      </c>
      <c r="N471" s="328">
        <v>0</v>
      </c>
      <c r="O471" s="329">
        <f t="shared" si="207"/>
        <v>0</v>
      </c>
      <c r="P471" s="329">
        <f t="shared" si="208"/>
        <v>0</v>
      </c>
      <c r="Q471" s="473"/>
      <c r="R471" s="327">
        <f t="shared" si="202"/>
        <v>51.89</v>
      </c>
      <c r="S471" s="328">
        <v>1590</v>
      </c>
      <c r="T471" s="329">
        <f t="shared" si="209"/>
        <v>82505.100000000006</v>
      </c>
      <c r="U471" s="328">
        <v>0</v>
      </c>
      <c r="V471" s="329">
        <f t="shared" si="210"/>
        <v>0</v>
      </c>
      <c r="W471" s="329">
        <f t="shared" si="211"/>
        <v>82505.100000000006</v>
      </c>
      <c r="X471" s="464">
        <f t="shared" si="200"/>
        <v>82505.100000000006</v>
      </c>
      <c r="Y471" s="497">
        <f t="shared" si="201"/>
        <v>0</v>
      </c>
    </row>
    <row r="472" spans="1:25" ht="30" x14ac:dyDescent="0.25">
      <c r="A472" s="166" t="s">
        <v>898</v>
      </c>
      <c r="B472" s="95" t="s">
        <v>899</v>
      </c>
      <c r="C472" s="84" t="s">
        <v>28</v>
      </c>
      <c r="D472" s="85">
        <v>2</v>
      </c>
      <c r="E472" s="44">
        <v>143000</v>
      </c>
      <c r="F472" s="45">
        <f t="shared" si="203"/>
        <v>286000</v>
      </c>
      <c r="G472" s="44">
        <v>547170</v>
      </c>
      <c r="H472" s="45">
        <f t="shared" si="204"/>
        <v>1094340</v>
      </c>
      <c r="I472" s="45">
        <f t="shared" si="205"/>
        <v>1380340</v>
      </c>
      <c r="J472" s="442"/>
      <c r="K472" s="354"/>
      <c r="L472" s="331">
        <v>143000</v>
      </c>
      <c r="M472" s="332">
        <f t="shared" si="206"/>
        <v>0</v>
      </c>
      <c r="N472" s="331">
        <v>547170</v>
      </c>
      <c r="O472" s="332">
        <f t="shared" si="207"/>
        <v>0</v>
      </c>
      <c r="P472" s="332">
        <f t="shared" si="208"/>
        <v>0</v>
      </c>
      <c r="Q472" s="474"/>
      <c r="R472" s="327">
        <f t="shared" si="202"/>
        <v>2</v>
      </c>
      <c r="S472" s="331">
        <v>143000</v>
      </c>
      <c r="T472" s="332">
        <f t="shared" si="209"/>
        <v>286000</v>
      </c>
      <c r="U472" s="331">
        <v>547170</v>
      </c>
      <c r="V472" s="332">
        <f t="shared" si="210"/>
        <v>1094340</v>
      </c>
      <c r="W472" s="332">
        <f t="shared" si="211"/>
        <v>1380340</v>
      </c>
      <c r="X472" s="464">
        <f t="shared" si="200"/>
        <v>1380340</v>
      </c>
      <c r="Y472" s="497">
        <f t="shared" si="201"/>
        <v>0</v>
      </c>
    </row>
    <row r="473" spans="1:25" x14ac:dyDescent="0.25">
      <c r="A473" s="166" t="s">
        <v>900</v>
      </c>
      <c r="B473" s="169" t="s">
        <v>901</v>
      </c>
      <c r="C473" s="170" t="s">
        <v>296</v>
      </c>
      <c r="D473" s="171">
        <v>163.22</v>
      </c>
      <c r="E473" s="44">
        <v>1821.19</v>
      </c>
      <c r="F473" s="45">
        <f t="shared" si="203"/>
        <v>297254.63180000003</v>
      </c>
      <c r="G473" s="44">
        <v>79.5</v>
      </c>
      <c r="H473" s="45">
        <f t="shared" si="204"/>
        <v>12975.99</v>
      </c>
      <c r="I473" s="45">
        <f t="shared" si="205"/>
        <v>310230.62180000002</v>
      </c>
      <c r="J473" s="442"/>
      <c r="K473" s="384">
        <v>155.69999999999999</v>
      </c>
      <c r="L473" s="331">
        <v>1821.19</v>
      </c>
      <c r="M473" s="332">
        <f t="shared" si="206"/>
        <v>283559.283</v>
      </c>
      <c r="N473" s="331">
        <v>79.5</v>
      </c>
      <c r="O473" s="332">
        <f t="shared" si="207"/>
        <v>12378.15</v>
      </c>
      <c r="P473" s="332">
        <f t="shared" si="208"/>
        <v>295937.43300000002</v>
      </c>
      <c r="Q473" s="474"/>
      <c r="R473" s="327">
        <f t="shared" si="202"/>
        <v>7.5200000000000102</v>
      </c>
      <c r="S473" s="331">
        <v>1821.19</v>
      </c>
      <c r="T473" s="332">
        <f t="shared" si="209"/>
        <v>13695.34880000002</v>
      </c>
      <c r="U473" s="331">
        <v>79.5</v>
      </c>
      <c r="V473" s="332">
        <f t="shared" si="210"/>
        <v>597.84000000000083</v>
      </c>
      <c r="W473" s="332">
        <f t="shared" si="211"/>
        <v>14293.18880000002</v>
      </c>
      <c r="X473" s="464">
        <f t="shared" si="200"/>
        <v>14293.188800000004</v>
      </c>
      <c r="Y473" s="497">
        <f t="shared" si="201"/>
        <v>1.6370904631912708E-11</v>
      </c>
    </row>
    <row r="474" spans="1:25" x14ac:dyDescent="0.25">
      <c r="A474" s="166" t="s">
        <v>902</v>
      </c>
      <c r="B474" s="169" t="s">
        <v>903</v>
      </c>
      <c r="C474" s="170" t="s">
        <v>296</v>
      </c>
      <c r="D474" s="171">
        <v>168.34</v>
      </c>
      <c r="E474" s="44">
        <v>1649.42</v>
      </c>
      <c r="F474" s="45">
        <f t="shared" si="203"/>
        <v>277663.3628</v>
      </c>
      <c r="G474" s="44"/>
      <c r="H474" s="45"/>
      <c r="I474" s="45">
        <f t="shared" si="205"/>
        <v>277663.3628</v>
      </c>
      <c r="J474" s="442"/>
      <c r="K474" s="384">
        <v>166.2</v>
      </c>
      <c r="L474" s="331">
        <v>1649.42</v>
      </c>
      <c r="M474" s="332">
        <f t="shared" si="206"/>
        <v>274133.60399999999</v>
      </c>
      <c r="N474" s="331"/>
      <c r="O474" s="332"/>
      <c r="P474" s="332">
        <f t="shared" si="208"/>
        <v>274133.60399999999</v>
      </c>
      <c r="Q474" s="474"/>
      <c r="R474" s="327">
        <f t="shared" si="202"/>
        <v>2.1400000000000148</v>
      </c>
      <c r="S474" s="331">
        <v>1649.42</v>
      </c>
      <c r="T474" s="332">
        <f t="shared" si="209"/>
        <v>3529.7588000000246</v>
      </c>
      <c r="U474" s="331"/>
      <c r="V474" s="332"/>
      <c r="W474" s="332">
        <f t="shared" si="211"/>
        <v>3529.7588000000246</v>
      </c>
      <c r="X474" s="464">
        <f t="shared" si="200"/>
        <v>3529.7588000000105</v>
      </c>
      <c r="Y474" s="497">
        <f t="shared" si="201"/>
        <v>1.4097167877480388E-11</v>
      </c>
    </row>
    <row r="475" spans="1:25" ht="30" x14ac:dyDescent="0.25">
      <c r="A475" s="166" t="s">
        <v>904</v>
      </c>
      <c r="B475" s="83" t="s">
        <v>905</v>
      </c>
      <c r="C475" s="84"/>
      <c r="D475" s="85"/>
      <c r="E475" s="143"/>
      <c r="F475" s="45"/>
      <c r="G475" s="143"/>
      <c r="H475" s="45"/>
      <c r="I475" s="143"/>
      <c r="J475" s="448"/>
      <c r="K475" s="354"/>
      <c r="L475" s="375"/>
      <c r="M475" s="332"/>
      <c r="N475" s="375"/>
      <c r="O475" s="332"/>
      <c r="P475" s="375"/>
      <c r="Q475" s="480"/>
      <c r="R475" s="327">
        <f t="shared" si="202"/>
        <v>0</v>
      </c>
      <c r="S475" s="375"/>
      <c r="T475" s="332"/>
      <c r="U475" s="375"/>
      <c r="V475" s="332"/>
      <c r="W475" s="375"/>
      <c r="X475" s="464">
        <f t="shared" si="200"/>
        <v>0</v>
      </c>
      <c r="Y475" s="497">
        <f t="shared" si="201"/>
        <v>0</v>
      </c>
    </row>
    <row r="476" spans="1:25" x14ac:dyDescent="0.25">
      <c r="A476" s="166" t="s">
        <v>906</v>
      </c>
      <c r="B476" s="172" t="s">
        <v>907</v>
      </c>
      <c r="C476" s="173"/>
      <c r="D476" s="174"/>
      <c r="E476" s="143"/>
      <c r="F476" s="143">
        <f>F477+F478+F479+F480</f>
        <v>1595505.192</v>
      </c>
      <c r="G476" s="143"/>
      <c r="H476" s="143">
        <f>H477+H478+H479+H480</f>
        <v>1148578</v>
      </c>
      <c r="I476" s="143">
        <f>I477+I478+I479+I480</f>
        <v>2744083.1919999998</v>
      </c>
      <c r="J476" s="448"/>
      <c r="K476" s="385"/>
      <c r="L476" s="375"/>
      <c r="M476" s="375">
        <f>M477+M478+M479+M480</f>
        <v>1041436.5</v>
      </c>
      <c r="N476" s="375"/>
      <c r="O476" s="375">
        <f>O477+O478+O479+O480</f>
        <v>848052</v>
      </c>
      <c r="P476" s="375">
        <f>P477+P478+P479+P480</f>
        <v>1889488.5</v>
      </c>
      <c r="Q476" s="480"/>
      <c r="R476" s="327">
        <f t="shared" si="202"/>
        <v>0</v>
      </c>
      <c r="S476" s="375"/>
      <c r="T476" s="375">
        <f>T477+T478+T479+T480</f>
        <v>554068.69199999992</v>
      </c>
      <c r="U476" s="375"/>
      <c r="V476" s="375">
        <f>V477+V478+V479+V480</f>
        <v>300526</v>
      </c>
      <c r="W476" s="375">
        <f>W477+W478+W479+W480</f>
        <v>854594.69199999992</v>
      </c>
      <c r="X476" s="464">
        <f t="shared" si="200"/>
        <v>854594.69199999981</v>
      </c>
      <c r="Y476" s="497">
        <f t="shared" si="201"/>
        <v>0</v>
      </c>
    </row>
    <row r="477" spans="1:25" x14ac:dyDescent="0.25">
      <c r="A477" s="163" t="s">
        <v>908</v>
      </c>
      <c r="B477" s="98" t="s">
        <v>909</v>
      </c>
      <c r="C477" s="149" t="s">
        <v>19</v>
      </c>
      <c r="D477" s="155">
        <v>1091.3</v>
      </c>
      <c r="E477" s="48">
        <v>96</v>
      </c>
      <c r="F477" s="35">
        <f>D477*E477</f>
        <v>104764.79999999999</v>
      </c>
      <c r="G477" s="48">
        <v>0</v>
      </c>
      <c r="H477" s="35">
        <f>D477*G477</f>
        <v>0</v>
      </c>
      <c r="I477" s="48">
        <f>E477*D477+D477*G477</f>
        <v>104764.79999999999</v>
      </c>
      <c r="J477" s="449"/>
      <c r="K477" s="378"/>
      <c r="L477" s="377">
        <v>96</v>
      </c>
      <c r="M477" s="329">
        <f>K477*L477</f>
        <v>0</v>
      </c>
      <c r="N477" s="377">
        <v>0</v>
      </c>
      <c r="O477" s="329">
        <f>K477*N477</f>
        <v>0</v>
      </c>
      <c r="P477" s="377">
        <f>L477*K477+K477*N477</f>
        <v>0</v>
      </c>
      <c r="Q477" s="481"/>
      <c r="R477" s="327">
        <f t="shared" si="202"/>
        <v>1091.3</v>
      </c>
      <c r="S477" s="377">
        <v>96</v>
      </c>
      <c r="T477" s="329">
        <f>R477*S477</f>
        <v>104764.79999999999</v>
      </c>
      <c r="U477" s="377">
        <v>0</v>
      </c>
      <c r="V477" s="329">
        <f>R477*U477</f>
        <v>0</v>
      </c>
      <c r="W477" s="377">
        <f>S477*R477+R477*U477</f>
        <v>104764.79999999999</v>
      </c>
      <c r="X477" s="464">
        <f t="shared" si="200"/>
        <v>104764.79999999999</v>
      </c>
      <c r="Y477" s="497">
        <f t="shared" si="201"/>
        <v>0</v>
      </c>
    </row>
    <row r="478" spans="1:25" x14ac:dyDescent="0.25">
      <c r="A478" s="163" t="s">
        <v>910</v>
      </c>
      <c r="B478" s="98" t="s">
        <v>911</v>
      </c>
      <c r="C478" s="149" t="s">
        <v>19</v>
      </c>
      <c r="D478" s="155">
        <v>1091.3</v>
      </c>
      <c r="E478" s="48">
        <v>130.56</v>
      </c>
      <c r="F478" s="35">
        <f>D478*E478</f>
        <v>142480.128</v>
      </c>
      <c r="G478" s="48">
        <v>60</v>
      </c>
      <c r="H478" s="35">
        <f>D478*G478</f>
        <v>65478</v>
      </c>
      <c r="I478" s="48">
        <f>E478*D478+D478*G478</f>
        <v>207958.128</v>
      </c>
      <c r="J478" s="449"/>
      <c r="K478" s="378">
        <v>825</v>
      </c>
      <c r="L478" s="377">
        <v>130.56</v>
      </c>
      <c r="M478" s="329">
        <f>K478*L478</f>
        <v>107712</v>
      </c>
      <c r="N478" s="377">
        <v>60</v>
      </c>
      <c r="O478" s="329">
        <f>K478*N478</f>
        <v>49500</v>
      </c>
      <c r="P478" s="377">
        <f>L478*K478+K478*N478</f>
        <v>157212</v>
      </c>
      <c r="Q478" s="481"/>
      <c r="R478" s="327">
        <f t="shared" si="202"/>
        <v>266.29999999999995</v>
      </c>
      <c r="S478" s="377">
        <v>130.56</v>
      </c>
      <c r="T478" s="329">
        <f>R478*S478</f>
        <v>34768.127999999997</v>
      </c>
      <c r="U478" s="377">
        <v>60</v>
      </c>
      <c r="V478" s="329">
        <f>R478*U478</f>
        <v>15977.999999999996</v>
      </c>
      <c r="W478" s="377">
        <f>S478*R478+R478*U478</f>
        <v>50746.127999999997</v>
      </c>
      <c r="X478" s="464">
        <f t="shared" si="200"/>
        <v>50746.127999999997</v>
      </c>
      <c r="Y478" s="497">
        <f t="shared" si="201"/>
        <v>0</v>
      </c>
    </row>
    <row r="479" spans="1:25" x14ac:dyDescent="0.25">
      <c r="A479" s="163" t="s">
        <v>912</v>
      </c>
      <c r="B479" s="98" t="s">
        <v>913</v>
      </c>
      <c r="C479" s="149" t="s">
        <v>19</v>
      </c>
      <c r="D479" s="155">
        <v>1091.3</v>
      </c>
      <c r="E479" s="48">
        <v>929.28</v>
      </c>
      <c r="F479" s="35">
        <f>D479*E479</f>
        <v>1014123.264</v>
      </c>
      <c r="G479" s="48">
        <v>920</v>
      </c>
      <c r="H479" s="35">
        <f>D479*G479</f>
        <v>1003996</v>
      </c>
      <c r="I479" s="48">
        <f>E479*D479+D479*G479</f>
        <v>2018119.264</v>
      </c>
      <c r="J479" s="449"/>
      <c r="K479" s="378">
        <v>825</v>
      </c>
      <c r="L479" s="377">
        <v>929.28</v>
      </c>
      <c r="M479" s="329">
        <f>K479*L479</f>
        <v>766656</v>
      </c>
      <c r="N479" s="377">
        <v>920</v>
      </c>
      <c r="O479" s="329">
        <f>K479*N479</f>
        <v>759000</v>
      </c>
      <c r="P479" s="377">
        <f>L479*K479+K479*N479</f>
        <v>1525656</v>
      </c>
      <c r="Q479" s="481"/>
      <c r="R479" s="327">
        <f t="shared" si="202"/>
        <v>266.29999999999995</v>
      </c>
      <c r="S479" s="377">
        <v>929.28</v>
      </c>
      <c r="T479" s="329">
        <f>R479*S479</f>
        <v>247467.26399999994</v>
      </c>
      <c r="U479" s="377">
        <v>920</v>
      </c>
      <c r="V479" s="329">
        <f>R479*U479</f>
        <v>244995.99999999997</v>
      </c>
      <c r="W479" s="377">
        <f>S479*R479+R479*U479</f>
        <v>492463.26399999991</v>
      </c>
      <c r="X479" s="464">
        <f t="shared" si="200"/>
        <v>492463.26399999997</v>
      </c>
      <c r="Y479" s="497">
        <f t="shared" si="201"/>
        <v>0</v>
      </c>
    </row>
    <row r="480" spans="1:25" x14ac:dyDescent="0.25">
      <c r="A480" s="163" t="s">
        <v>914</v>
      </c>
      <c r="B480" s="98" t="s">
        <v>915</v>
      </c>
      <c r="C480" s="149" t="s">
        <v>916</v>
      </c>
      <c r="D480" s="91">
        <v>1</v>
      </c>
      <c r="E480" s="48">
        <v>334137</v>
      </c>
      <c r="F480" s="35">
        <f>D480*E480</f>
        <v>334137</v>
      </c>
      <c r="G480" s="48">
        <v>79104</v>
      </c>
      <c r="H480" s="35">
        <f>D480*G480</f>
        <v>79104</v>
      </c>
      <c r="I480" s="48">
        <f>E480*D480+D480*G480</f>
        <v>413241</v>
      </c>
      <c r="J480" s="449"/>
      <c r="K480" s="357">
        <v>0.5</v>
      </c>
      <c r="L480" s="377">
        <v>334137</v>
      </c>
      <c r="M480" s="329">
        <f>K480*L480</f>
        <v>167068.5</v>
      </c>
      <c r="N480" s="377">
        <v>79104</v>
      </c>
      <c r="O480" s="329">
        <f>K480*N480</f>
        <v>39552</v>
      </c>
      <c r="P480" s="377">
        <f>L480*K480+K480*N480</f>
        <v>206620.5</v>
      </c>
      <c r="Q480" s="481"/>
      <c r="R480" s="327">
        <f t="shared" si="202"/>
        <v>0.5</v>
      </c>
      <c r="S480" s="377">
        <v>334137</v>
      </c>
      <c r="T480" s="329">
        <f>R480*S480</f>
        <v>167068.5</v>
      </c>
      <c r="U480" s="377">
        <v>79104</v>
      </c>
      <c r="V480" s="329">
        <f>R480*U480</f>
        <v>39552</v>
      </c>
      <c r="W480" s="377">
        <f>S480*R480+R480*U480</f>
        <v>206620.5</v>
      </c>
      <c r="X480" s="464">
        <f t="shared" si="200"/>
        <v>206620.5</v>
      </c>
      <c r="Y480" s="497">
        <f t="shared" si="201"/>
        <v>0</v>
      </c>
    </row>
    <row r="481" spans="1:25" x14ac:dyDescent="0.25">
      <c r="A481" s="166" t="s">
        <v>917</v>
      </c>
      <c r="B481" s="172" t="s">
        <v>918</v>
      </c>
      <c r="C481" s="173"/>
      <c r="D481" s="174"/>
      <c r="E481" s="143"/>
      <c r="F481" s="143">
        <f>SUM(F482:F483)</f>
        <v>394092</v>
      </c>
      <c r="G481" s="143"/>
      <c r="H481" s="143">
        <f>SUM(H482:H483)</f>
        <v>364900</v>
      </c>
      <c r="I481" s="143">
        <f>SUM(I482:I483)</f>
        <v>758992</v>
      </c>
      <c r="J481" s="448"/>
      <c r="K481" s="385"/>
      <c r="L481" s="375"/>
      <c r="M481" s="375">
        <f>SUM(M482:M483)</f>
        <v>394092</v>
      </c>
      <c r="N481" s="375"/>
      <c r="O481" s="375">
        <f>SUM(O482:O483)</f>
        <v>364900</v>
      </c>
      <c r="P481" s="375">
        <f>SUM(P482:P483)</f>
        <v>758992</v>
      </c>
      <c r="Q481" s="480"/>
      <c r="R481" s="327">
        <f t="shared" si="202"/>
        <v>0</v>
      </c>
      <c r="S481" s="375"/>
      <c r="T481" s="375">
        <f>SUM(T482:T483)</f>
        <v>0</v>
      </c>
      <c r="U481" s="375"/>
      <c r="V481" s="375">
        <f>SUM(V482:V483)</f>
        <v>0</v>
      </c>
      <c r="W481" s="375">
        <f>SUM(W482:W483)</f>
        <v>0</v>
      </c>
      <c r="X481" s="464">
        <f t="shared" si="200"/>
        <v>0</v>
      </c>
      <c r="Y481" s="497">
        <f t="shared" si="201"/>
        <v>0</v>
      </c>
    </row>
    <row r="482" spans="1:25" x14ac:dyDescent="0.25">
      <c r="A482" s="163" t="s">
        <v>919</v>
      </c>
      <c r="B482" s="98" t="s">
        <v>909</v>
      </c>
      <c r="C482" s="149" t="s">
        <v>19</v>
      </c>
      <c r="D482" s="155">
        <v>410</v>
      </c>
      <c r="E482" s="48">
        <v>90</v>
      </c>
      <c r="F482" s="35">
        <f>D482*E482</f>
        <v>36900</v>
      </c>
      <c r="G482" s="48">
        <v>0</v>
      </c>
      <c r="H482" s="35">
        <f>G482*D482</f>
        <v>0</v>
      </c>
      <c r="I482" s="48">
        <f>E482*D482+D482*G482</f>
        <v>36900</v>
      </c>
      <c r="J482" s="449"/>
      <c r="K482" s="378">
        <v>410</v>
      </c>
      <c r="L482" s="377">
        <v>90</v>
      </c>
      <c r="M482" s="329">
        <f>K482*L482</f>
        <v>36900</v>
      </c>
      <c r="N482" s="377">
        <v>0</v>
      </c>
      <c r="O482" s="329">
        <f>N482*K482</f>
        <v>0</v>
      </c>
      <c r="P482" s="377">
        <f>L482*K482+K482*N482</f>
        <v>36900</v>
      </c>
      <c r="Q482" s="481"/>
      <c r="R482" s="327">
        <f t="shared" si="202"/>
        <v>0</v>
      </c>
      <c r="S482" s="377">
        <v>90</v>
      </c>
      <c r="T482" s="329">
        <f>R482*S482</f>
        <v>0</v>
      </c>
      <c r="U482" s="377">
        <v>0</v>
      </c>
      <c r="V482" s="329">
        <f>U482*R482</f>
        <v>0</v>
      </c>
      <c r="W482" s="377">
        <f>S482*R482+R482*U482</f>
        <v>0</v>
      </c>
      <c r="X482" s="464">
        <f t="shared" si="200"/>
        <v>0</v>
      </c>
      <c r="Y482" s="497">
        <f t="shared" si="201"/>
        <v>0</v>
      </c>
    </row>
    <row r="483" spans="1:25" x14ac:dyDescent="0.25">
      <c r="A483" s="163" t="s">
        <v>920</v>
      </c>
      <c r="B483" s="98" t="s">
        <v>921</v>
      </c>
      <c r="C483" s="149" t="s">
        <v>19</v>
      </c>
      <c r="D483" s="155">
        <v>410</v>
      </c>
      <c r="E483" s="48">
        <v>871.2</v>
      </c>
      <c r="F483" s="35">
        <f>D483*E483</f>
        <v>357192</v>
      </c>
      <c r="G483" s="48">
        <v>890</v>
      </c>
      <c r="H483" s="35">
        <f>D483*G483</f>
        <v>364900</v>
      </c>
      <c r="I483" s="48">
        <f>E483*D483+D483*G483</f>
        <v>722092</v>
      </c>
      <c r="J483" s="449"/>
      <c r="K483" s="378">
        <v>410</v>
      </c>
      <c r="L483" s="377">
        <v>871.2</v>
      </c>
      <c r="M483" s="329">
        <f>K483*L483</f>
        <v>357192</v>
      </c>
      <c r="N483" s="377">
        <v>890</v>
      </c>
      <c r="O483" s="329">
        <f>K483*N483</f>
        <v>364900</v>
      </c>
      <c r="P483" s="377">
        <f>L483*K483+K483*N483</f>
        <v>722092</v>
      </c>
      <c r="Q483" s="481"/>
      <c r="R483" s="327">
        <f t="shared" si="202"/>
        <v>0</v>
      </c>
      <c r="S483" s="377">
        <v>871.2</v>
      </c>
      <c r="T483" s="329">
        <f>R483*S483</f>
        <v>0</v>
      </c>
      <c r="U483" s="377">
        <v>890</v>
      </c>
      <c r="V483" s="329">
        <f>R483*U483</f>
        <v>0</v>
      </c>
      <c r="W483" s="377">
        <f>S483*R483+R483*U483</f>
        <v>0</v>
      </c>
      <c r="X483" s="464">
        <f t="shared" si="200"/>
        <v>0</v>
      </c>
      <c r="Y483" s="497">
        <f t="shared" si="201"/>
        <v>0</v>
      </c>
    </row>
    <row r="484" spans="1:25" x14ac:dyDescent="0.25">
      <c r="A484" s="166" t="s">
        <v>922</v>
      </c>
      <c r="B484" s="83" t="s">
        <v>923</v>
      </c>
      <c r="C484" s="84"/>
      <c r="D484" s="85"/>
      <c r="E484" s="143"/>
      <c r="F484" s="143">
        <f>F485+F486+F487+F488+F489+F490</f>
        <v>874103.95970000001</v>
      </c>
      <c r="G484" s="143"/>
      <c r="H484" s="143">
        <f>H485+H486+H487+H488+H489+H490</f>
        <v>222570.32</v>
      </c>
      <c r="I484" s="143">
        <f>I485+I486+I487+I488+I489+I490</f>
        <v>1096674.2797000001</v>
      </c>
      <c r="J484" s="448"/>
      <c r="K484" s="354"/>
      <c r="L484" s="375"/>
      <c r="M484" s="375">
        <f>M485+M486+M487+M488+M489+M490</f>
        <v>577636.34210000001</v>
      </c>
      <c r="N484" s="375"/>
      <c r="O484" s="375">
        <f>O485+O486+O487+O488+O489+O490</f>
        <v>209972</v>
      </c>
      <c r="P484" s="375">
        <f>P485+P486+P487+P488+P489+P490</f>
        <v>787608.34210000001</v>
      </c>
      <c r="Q484" s="480"/>
      <c r="R484" s="327">
        <f t="shared" si="202"/>
        <v>0</v>
      </c>
      <c r="S484" s="375"/>
      <c r="T484" s="375">
        <f>T485+T486+T487+T488+T489+T490</f>
        <v>296467.6176</v>
      </c>
      <c r="U484" s="375"/>
      <c r="V484" s="375">
        <f>V485+V486+V487+V488+V489+V490</f>
        <v>12598.319999999998</v>
      </c>
      <c r="W484" s="375">
        <f>W485+W486+W487+W488+W489+W490</f>
        <v>309065.9376</v>
      </c>
      <c r="X484" s="464">
        <f t="shared" si="200"/>
        <v>309065.93760000006</v>
      </c>
      <c r="Y484" s="497">
        <f t="shared" si="201"/>
        <v>0</v>
      </c>
    </row>
    <row r="485" spans="1:25" x14ac:dyDescent="0.25">
      <c r="A485" s="163" t="s">
        <v>924</v>
      </c>
      <c r="B485" s="89" t="s">
        <v>925</v>
      </c>
      <c r="C485" s="90" t="s">
        <v>205</v>
      </c>
      <c r="D485" s="91">
        <v>42.06</v>
      </c>
      <c r="E485" s="48">
        <v>6500</v>
      </c>
      <c r="F485" s="35">
        <f t="shared" ref="F485:F490" si="212">D485*E485</f>
        <v>273390</v>
      </c>
      <c r="G485" s="48">
        <v>0</v>
      </c>
      <c r="H485" s="35">
        <f>G485*D485</f>
        <v>0</v>
      </c>
      <c r="I485" s="48">
        <f t="shared" ref="I485:I490" si="213">E485*D485+D485*G485</f>
        <v>273390</v>
      </c>
      <c r="J485" s="449"/>
      <c r="K485" s="357">
        <v>42.06</v>
      </c>
      <c r="L485" s="377">
        <v>6500</v>
      </c>
      <c r="M485" s="329">
        <f t="shared" ref="M485:M490" si="214">K485*L485</f>
        <v>273390</v>
      </c>
      <c r="N485" s="377">
        <v>0</v>
      </c>
      <c r="O485" s="329">
        <f>N485*K485</f>
        <v>0</v>
      </c>
      <c r="P485" s="377">
        <f t="shared" ref="P485:P490" si="215">L485*K485+K485*N485</f>
        <v>273390</v>
      </c>
      <c r="Q485" s="481"/>
      <c r="R485" s="327">
        <f t="shared" si="202"/>
        <v>0</v>
      </c>
      <c r="S485" s="377">
        <v>6500</v>
      </c>
      <c r="T485" s="329">
        <f t="shared" ref="T485:T490" si="216">R485*S485</f>
        <v>0</v>
      </c>
      <c r="U485" s="377">
        <v>0</v>
      </c>
      <c r="V485" s="329">
        <f>U485*R485</f>
        <v>0</v>
      </c>
      <c r="W485" s="377">
        <f t="shared" ref="W485:W490" si="217">S485*R485+R485*U485</f>
        <v>0</v>
      </c>
      <c r="X485" s="464">
        <f t="shared" si="200"/>
        <v>0</v>
      </c>
      <c r="Y485" s="497">
        <f t="shared" si="201"/>
        <v>0</v>
      </c>
    </row>
    <row r="486" spans="1:25" x14ac:dyDescent="0.25">
      <c r="A486" s="163" t="s">
        <v>926</v>
      </c>
      <c r="B486" s="89" t="s">
        <v>803</v>
      </c>
      <c r="C486" s="90" t="s">
        <v>43</v>
      </c>
      <c r="D486" s="91">
        <v>6.61</v>
      </c>
      <c r="E486" s="40">
        <v>20171.61</v>
      </c>
      <c r="F486" s="35">
        <f t="shared" si="212"/>
        <v>133334.34210000001</v>
      </c>
      <c r="G486" s="48">
        <v>0</v>
      </c>
      <c r="H486" s="35">
        <f>G486*D486</f>
        <v>0</v>
      </c>
      <c r="I486" s="48">
        <f t="shared" si="213"/>
        <v>133334.34210000001</v>
      </c>
      <c r="J486" s="449"/>
      <c r="K486" s="357">
        <v>6.61</v>
      </c>
      <c r="L486" s="328">
        <v>20171.61</v>
      </c>
      <c r="M486" s="329">
        <f t="shared" si="214"/>
        <v>133334.34210000001</v>
      </c>
      <c r="N486" s="377">
        <v>0</v>
      </c>
      <c r="O486" s="329">
        <f>N486*K486</f>
        <v>0</v>
      </c>
      <c r="P486" s="377">
        <f t="shared" si="215"/>
        <v>133334.34210000001</v>
      </c>
      <c r="Q486" s="481"/>
      <c r="R486" s="327">
        <f t="shared" si="202"/>
        <v>0</v>
      </c>
      <c r="S486" s="328">
        <v>20171.61</v>
      </c>
      <c r="T486" s="329">
        <f t="shared" si="216"/>
        <v>0</v>
      </c>
      <c r="U486" s="377">
        <v>0</v>
      </c>
      <c r="V486" s="329">
        <f>U486*R486</f>
        <v>0</v>
      </c>
      <c r="W486" s="377">
        <f t="shared" si="217"/>
        <v>0</v>
      </c>
      <c r="X486" s="464">
        <f t="shared" si="200"/>
        <v>0</v>
      </c>
      <c r="Y486" s="497">
        <f t="shared" si="201"/>
        <v>0</v>
      </c>
    </row>
    <row r="487" spans="1:25" ht="28.5" x14ac:dyDescent="0.25">
      <c r="A487" s="163" t="s">
        <v>927</v>
      </c>
      <c r="B487" s="89" t="s">
        <v>752</v>
      </c>
      <c r="C487" s="90" t="s">
        <v>43</v>
      </c>
      <c r="D487" s="91">
        <v>14.84</v>
      </c>
      <c r="E487" s="40">
        <v>12208</v>
      </c>
      <c r="F487" s="35">
        <f t="shared" si="212"/>
        <v>181166.72</v>
      </c>
      <c r="G487" s="40">
        <v>14998</v>
      </c>
      <c r="H487" s="35">
        <f>D487*G487</f>
        <v>222570.32</v>
      </c>
      <c r="I487" s="48">
        <f t="shared" si="213"/>
        <v>403737.04000000004</v>
      </c>
      <c r="J487" s="449"/>
      <c r="K487" s="357">
        <v>14</v>
      </c>
      <c r="L487" s="328">
        <v>12208</v>
      </c>
      <c r="M487" s="329">
        <f t="shared" si="214"/>
        <v>170912</v>
      </c>
      <c r="N487" s="328">
        <v>14998</v>
      </c>
      <c r="O487" s="329">
        <f>K487*N487</f>
        <v>209972</v>
      </c>
      <c r="P487" s="377">
        <f t="shared" si="215"/>
        <v>380884</v>
      </c>
      <c r="Q487" s="481"/>
      <c r="R487" s="327">
        <f t="shared" si="202"/>
        <v>0.83999999999999986</v>
      </c>
      <c r="S487" s="328">
        <v>12208</v>
      </c>
      <c r="T487" s="329">
        <f t="shared" si="216"/>
        <v>10254.719999999998</v>
      </c>
      <c r="U487" s="328">
        <v>14998</v>
      </c>
      <c r="V487" s="329">
        <f>R487*U487</f>
        <v>12598.319999999998</v>
      </c>
      <c r="W487" s="377">
        <f t="shared" si="217"/>
        <v>22853.039999999994</v>
      </c>
      <c r="X487" s="464">
        <f t="shared" si="200"/>
        <v>22853.040000000037</v>
      </c>
      <c r="Y487" s="497">
        <f t="shared" si="201"/>
        <v>-4.3655745685100555E-11</v>
      </c>
    </row>
    <row r="488" spans="1:25" ht="28.5" x14ac:dyDescent="0.25">
      <c r="A488" s="175" t="s">
        <v>928</v>
      </c>
      <c r="B488" s="136" t="s">
        <v>929</v>
      </c>
      <c r="C488" s="135" t="s">
        <v>43</v>
      </c>
      <c r="D488" s="39">
        <v>8.58</v>
      </c>
      <c r="E488" s="40">
        <v>12208</v>
      </c>
      <c r="F488" s="35">
        <f t="shared" si="212"/>
        <v>104744.64</v>
      </c>
      <c r="G488" s="40"/>
      <c r="H488" s="35">
        <f>D488*G488</f>
        <v>0</v>
      </c>
      <c r="I488" s="48">
        <f t="shared" si="213"/>
        <v>104744.64</v>
      </c>
      <c r="J488" s="449"/>
      <c r="K488" s="327"/>
      <c r="L488" s="328">
        <v>12208</v>
      </c>
      <c r="M488" s="329">
        <f t="shared" si="214"/>
        <v>0</v>
      </c>
      <c r="N488" s="328"/>
      <c r="O488" s="329">
        <f>K488*N488</f>
        <v>0</v>
      </c>
      <c r="P488" s="377">
        <f t="shared" si="215"/>
        <v>0</v>
      </c>
      <c r="Q488" s="481"/>
      <c r="R488" s="327">
        <f t="shared" si="202"/>
        <v>8.58</v>
      </c>
      <c r="S488" s="328">
        <v>12208</v>
      </c>
      <c r="T488" s="329">
        <f t="shared" si="216"/>
        <v>104744.64</v>
      </c>
      <c r="U488" s="328"/>
      <c r="V488" s="329">
        <f>R488*U488</f>
        <v>0</v>
      </c>
      <c r="W488" s="377">
        <f t="shared" si="217"/>
        <v>104744.64</v>
      </c>
      <c r="X488" s="464">
        <f t="shared" si="200"/>
        <v>104744.64</v>
      </c>
      <c r="Y488" s="497">
        <f t="shared" si="201"/>
        <v>0</v>
      </c>
    </row>
    <row r="489" spans="1:25" x14ac:dyDescent="0.25">
      <c r="A489" s="175" t="s">
        <v>930</v>
      </c>
      <c r="B489" s="136" t="s">
        <v>809</v>
      </c>
      <c r="C489" s="135" t="s">
        <v>43</v>
      </c>
      <c r="D489" s="39">
        <f>D488*1.6-D488</f>
        <v>5.1480000000000015</v>
      </c>
      <c r="E489" s="40">
        <v>12208</v>
      </c>
      <c r="F489" s="35">
        <f t="shared" si="212"/>
        <v>62846.784000000021</v>
      </c>
      <c r="G489" s="40"/>
      <c r="H489" s="35">
        <f>D489*G489</f>
        <v>0</v>
      </c>
      <c r="I489" s="48">
        <f t="shared" si="213"/>
        <v>62846.784000000021</v>
      </c>
      <c r="J489" s="449"/>
      <c r="K489" s="327"/>
      <c r="L489" s="328">
        <v>12208</v>
      </c>
      <c r="M489" s="329">
        <f t="shared" si="214"/>
        <v>0</v>
      </c>
      <c r="N489" s="328"/>
      <c r="O489" s="329">
        <f>K489*N489</f>
        <v>0</v>
      </c>
      <c r="P489" s="377">
        <f t="shared" si="215"/>
        <v>0</v>
      </c>
      <c r="Q489" s="481"/>
      <c r="R489" s="327">
        <f t="shared" si="202"/>
        <v>5.1480000000000015</v>
      </c>
      <c r="S489" s="328">
        <v>12208</v>
      </c>
      <c r="T489" s="329">
        <f t="shared" si="216"/>
        <v>62846.784000000021</v>
      </c>
      <c r="U489" s="328"/>
      <c r="V489" s="329">
        <f>R489*U489</f>
        <v>0</v>
      </c>
      <c r="W489" s="377">
        <f t="shared" si="217"/>
        <v>62846.784000000021</v>
      </c>
      <c r="X489" s="464">
        <f t="shared" si="200"/>
        <v>62846.784000000021</v>
      </c>
      <c r="Y489" s="497">
        <f t="shared" si="201"/>
        <v>0</v>
      </c>
    </row>
    <row r="490" spans="1:25" x14ac:dyDescent="0.25">
      <c r="A490" s="175" t="s">
        <v>931</v>
      </c>
      <c r="B490" s="136" t="s">
        <v>805</v>
      </c>
      <c r="C490" s="135" t="s">
        <v>43</v>
      </c>
      <c r="D490" s="39">
        <f>D486*1.47</f>
        <v>9.7166999999999994</v>
      </c>
      <c r="E490" s="40">
        <v>12208</v>
      </c>
      <c r="F490" s="35">
        <f t="shared" si="212"/>
        <v>118621.4736</v>
      </c>
      <c r="G490" s="40"/>
      <c r="H490" s="35">
        <f>D490*G490</f>
        <v>0</v>
      </c>
      <c r="I490" s="48">
        <f t="shared" si="213"/>
        <v>118621.4736</v>
      </c>
      <c r="J490" s="449"/>
      <c r="K490" s="327"/>
      <c r="L490" s="328">
        <v>12208</v>
      </c>
      <c r="M490" s="329">
        <f t="shared" si="214"/>
        <v>0</v>
      </c>
      <c r="N490" s="328"/>
      <c r="O490" s="329">
        <f>K490*N490</f>
        <v>0</v>
      </c>
      <c r="P490" s="377">
        <f t="shared" si="215"/>
        <v>0</v>
      </c>
      <c r="Q490" s="481"/>
      <c r="R490" s="327">
        <f t="shared" si="202"/>
        <v>9.7166999999999994</v>
      </c>
      <c r="S490" s="328">
        <v>12208</v>
      </c>
      <c r="T490" s="329">
        <f t="shared" si="216"/>
        <v>118621.4736</v>
      </c>
      <c r="U490" s="328"/>
      <c r="V490" s="329">
        <f>R490*U490</f>
        <v>0</v>
      </c>
      <c r="W490" s="377">
        <f t="shared" si="217"/>
        <v>118621.4736</v>
      </c>
      <c r="X490" s="464">
        <f t="shared" si="200"/>
        <v>118621.4736</v>
      </c>
      <c r="Y490" s="497">
        <f t="shared" si="201"/>
        <v>0</v>
      </c>
    </row>
    <row r="491" spans="1:25" x14ac:dyDescent="0.25">
      <c r="A491" s="166" t="s">
        <v>932</v>
      </c>
      <c r="B491" s="83" t="s">
        <v>933</v>
      </c>
      <c r="C491" s="84"/>
      <c r="D491" s="85"/>
      <c r="E491" s="44"/>
      <c r="F491" s="143">
        <f>F492+F493+F494+F495</f>
        <v>474403.4</v>
      </c>
      <c r="G491" s="143"/>
      <c r="H491" s="143">
        <f>H492+H493+H494+H495</f>
        <v>410962.5</v>
      </c>
      <c r="I491" s="143">
        <f>I492+I493+I494+I495</f>
        <v>885365.9</v>
      </c>
      <c r="J491" s="448"/>
      <c r="K491" s="354"/>
      <c r="L491" s="331"/>
      <c r="M491" s="375">
        <f>M492+M493+M494+M495</f>
        <v>0</v>
      </c>
      <c r="N491" s="375"/>
      <c r="O491" s="375">
        <f>O492+O493+O494+O495</f>
        <v>0</v>
      </c>
      <c r="P491" s="375">
        <f>P492+P493+P494+P495</f>
        <v>0</v>
      </c>
      <c r="Q491" s="480"/>
      <c r="R491" s="327">
        <f t="shared" si="202"/>
        <v>0</v>
      </c>
      <c r="S491" s="331"/>
      <c r="T491" s="375">
        <f>T492+T493+T494+T495</f>
        <v>474403.4</v>
      </c>
      <c r="U491" s="375"/>
      <c r="V491" s="375">
        <f>V492+V493+V494+V495</f>
        <v>410962.5</v>
      </c>
      <c r="W491" s="375">
        <f>W492+W493+W494+W495</f>
        <v>885365.9</v>
      </c>
      <c r="X491" s="464">
        <f t="shared" si="200"/>
        <v>885365.9</v>
      </c>
      <c r="Y491" s="497">
        <f t="shared" si="201"/>
        <v>0</v>
      </c>
    </row>
    <row r="492" spans="1:25" ht="28.5" x14ac:dyDescent="0.25">
      <c r="A492" s="163" t="s">
        <v>934</v>
      </c>
      <c r="B492" s="165" t="s">
        <v>935</v>
      </c>
      <c r="C492" s="90" t="s">
        <v>19</v>
      </c>
      <c r="D492" s="91">
        <v>140</v>
      </c>
      <c r="E492" s="40">
        <v>589.5</v>
      </c>
      <c r="F492" s="35">
        <f>D492*E492</f>
        <v>82530</v>
      </c>
      <c r="G492" s="40">
        <v>364</v>
      </c>
      <c r="H492" s="35">
        <f>D492*G492</f>
        <v>50960</v>
      </c>
      <c r="I492" s="35">
        <f>E492*D492+G492*D492</f>
        <v>133490</v>
      </c>
      <c r="J492" s="441"/>
      <c r="K492" s="357"/>
      <c r="L492" s="328">
        <v>589.5</v>
      </c>
      <c r="M492" s="329">
        <f>K492*L492</f>
        <v>0</v>
      </c>
      <c r="N492" s="328">
        <v>364</v>
      </c>
      <c r="O492" s="329">
        <f>K492*N492</f>
        <v>0</v>
      </c>
      <c r="P492" s="329">
        <f>L492*K492+N492*K492</f>
        <v>0</v>
      </c>
      <c r="Q492" s="473"/>
      <c r="R492" s="327">
        <f t="shared" si="202"/>
        <v>140</v>
      </c>
      <c r="S492" s="328">
        <v>589.5</v>
      </c>
      <c r="T492" s="329">
        <f>R492*S492</f>
        <v>82530</v>
      </c>
      <c r="U492" s="328">
        <v>364</v>
      </c>
      <c r="V492" s="329">
        <f>R492*U492</f>
        <v>50960</v>
      </c>
      <c r="W492" s="329">
        <f>S492*R492+U492*R492</f>
        <v>133490</v>
      </c>
      <c r="X492" s="464">
        <f t="shared" si="200"/>
        <v>133490</v>
      </c>
      <c r="Y492" s="497">
        <f t="shared" si="201"/>
        <v>0</v>
      </c>
    </row>
    <row r="493" spans="1:25" x14ac:dyDescent="0.25">
      <c r="A493" s="163" t="s">
        <v>936</v>
      </c>
      <c r="B493" s="165" t="s">
        <v>937</v>
      </c>
      <c r="C493" s="90" t="s">
        <v>19</v>
      </c>
      <c r="D493" s="91">
        <v>125</v>
      </c>
      <c r="E493" s="40">
        <v>1506.5</v>
      </c>
      <c r="F493" s="35">
        <f>D493*E493</f>
        <v>188312.5</v>
      </c>
      <c r="G493" s="40">
        <v>1049.0999999999999</v>
      </c>
      <c r="H493" s="35">
        <f>D493*G493</f>
        <v>131137.5</v>
      </c>
      <c r="I493" s="35">
        <f>E493*D493+G493*D493</f>
        <v>319450</v>
      </c>
      <c r="J493" s="441"/>
      <c r="K493" s="357"/>
      <c r="L493" s="328">
        <v>1506.5</v>
      </c>
      <c r="M493" s="329">
        <f>K493*L493</f>
        <v>0</v>
      </c>
      <c r="N493" s="328">
        <v>1049.0999999999999</v>
      </c>
      <c r="O493" s="329">
        <f>K493*N493</f>
        <v>0</v>
      </c>
      <c r="P493" s="329">
        <f>L493*K493+N493*K493</f>
        <v>0</v>
      </c>
      <c r="Q493" s="473"/>
      <c r="R493" s="327">
        <f t="shared" si="202"/>
        <v>125</v>
      </c>
      <c r="S493" s="328">
        <v>1506.5</v>
      </c>
      <c r="T493" s="329">
        <f>R493*S493</f>
        <v>188312.5</v>
      </c>
      <c r="U493" s="328">
        <v>1049.0999999999999</v>
      </c>
      <c r="V493" s="329">
        <f>R493*U493</f>
        <v>131137.5</v>
      </c>
      <c r="W493" s="329">
        <f>S493*R493+U493*R493</f>
        <v>319450</v>
      </c>
      <c r="X493" s="464">
        <f t="shared" si="200"/>
        <v>319450</v>
      </c>
      <c r="Y493" s="497">
        <f t="shared" si="201"/>
        <v>0</v>
      </c>
    </row>
    <row r="494" spans="1:25" x14ac:dyDescent="0.25">
      <c r="A494" s="163" t="s">
        <v>938</v>
      </c>
      <c r="B494" s="165" t="s">
        <v>939</v>
      </c>
      <c r="C494" s="90" t="s">
        <v>19</v>
      </c>
      <c r="D494" s="91">
        <v>125</v>
      </c>
      <c r="E494" s="40">
        <v>1244.5</v>
      </c>
      <c r="F494" s="35">
        <f>D494*E494</f>
        <v>155562.5</v>
      </c>
      <c r="G494" s="40">
        <v>1281.8</v>
      </c>
      <c r="H494" s="35">
        <f>D494*G494</f>
        <v>160225</v>
      </c>
      <c r="I494" s="35">
        <f>E494*D494+G494*D494</f>
        <v>315787.5</v>
      </c>
      <c r="J494" s="441"/>
      <c r="K494" s="357"/>
      <c r="L494" s="328">
        <v>1244.5</v>
      </c>
      <c r="M494" s="329">
        <f>K494*L494</f>
        <v>0</v>
      </c>
      <c r="N494" s="328">
        <v>1281.8</v>
      </c>
      <c r="O494" s="329">
        <f>K494*N494</f>
        <v>0</v>
      </c>
      <c r="P494" s="329">
        <f>L494*K494+N494*K494</f>
        <v>0</v>
      </c>
      <c r="Q494" s="473"/>
      <c r="R494" s="327">
        <f t="shared" si="202"/>
        <v>125</v>
      </c>
      <c r="S494" s="328">
        <v>1244.5</v>
      </c>
      <c r="T494" s="329">
        <f>R494*S494</f>
        <v>155562.5</v>
      </c>
      <c r="U494" s="328">
        <v>1281.8</v>
      </c>
      <c r="V494" s="329">
        <f>R494*U494</f>
        <v>160225</v>
      </c>
      <c r="W494" s="329">
        <f>S494*R494+U494*R494</f>
        <v>315787.5</v>
      </c>
      <c r="X494" s="464">
        <f t="shared" si="200"/>
        <v>315787.5</v>
      </c>
      <c r="Y494" s="497">
        <f t="shared" si="201"/>
        <v>0</v>
      </c>
    </row>
    <row r="495" spans="1:25" x14ac:dyDescent="0.25">
      <c r="A495" s="163" t="s">
        <v>940</v>
      </c>
      <c r="B495" s="165" t="s">
        <v>89</v>
      </c>
      <c r="C495" s="90" t="s">
        <v>205</v>
      </c>
      <c r="D495" s="91">
        <v>80</v>
      </c>
      <c r="E495" s="40">
        <v>599.98</v>
      </c>
      <c r="F495" s="35">
        <f>D495*E495</f>
        <v>47998.400000000001</v>
      </c>
      <c r="G495" s="40">
        <v>858</v>
      </c>
      <c r="H495" s="35">
        <f>D495*G495</f>
        <v>68640</v>
      </c>
      <c r="I495" s="35">
        <f>E495*D495+G495*D495</f>
        <v>116638.39999999999</v>
      </c>
      <c r="J495" s="441"/>
      <c r="K495" s="357"/>
      <c r="L495" s="328">
        <v>599.98</v>
      </c>
      <c r="M495" s="329">
        <f>K495*L495</f>
        <v>0</v>
      </c>
      <c r="N495" s="328">
        <v>858</v>
      </c>
      <c r="O495" s="329">
        <f>K495*N495</f>
        <v>0</v>
      </c>
      <c r="P495" s="329">
        <f>L495*K495+N495*K495</f>
        <v>0</v>
      </c>
      <c r="Q495" s="473"/>
      <c r="R495" s="327">
        <f t="shared" si="202"/>
        <v>80</v>
      </c>
      <c r="S495" s="328">
        <v>599.98</v>
      </c>
      <c r="T495" s="329">
        <f>R495*S495</f>
        <v>47998.400000000001</v>
      </c>
      <c r="U495" s="328">
        <v>858</v>
      </c>
      <c r="V495" s="329">
        <f>R495*U495</f>
        <v>68640</v>
      </c>
      <c r="W495" s="329">
        <f>S495*R495+U495*R495</f>
        <v>116638.39999999999</v>
      </c>
      <c r="X495" s="464">
        <f t="shared" si="200"/>
        <v>116638.39999999999</v>
      </c>
      <c r="Y495" s="497">
        <f t="shared" si="201"/>
        <v>0</v>
      </c>
    </row>
    <row r="496" spans="1:25" x14ac:dyDescent="0.25">
      <c r="A496" s="166" t="s">
        <v>941</v>
      </c>
      <c r="B496" s="95" t="s">
        <v>942</v>
      </c>
      <c r="C496" s="90"/>
      <c r="D496" s="91"/>
      <c r="E496" s="40">
        <v>0</v>
      </c>
      <c r="F496" s="143">
        <f>F497</f>
        <v>1769569.0803999999</v>
      </c>
      <c r="G496" s="40">
        <v>0</v>
      </c>
      <c r="H496" s="143">
        <f>H497</f>
        <v>1784443.6433999999</v>
      </c>
      <c r="I496" s="143">
        <f>I497</f>
        <v>3554012.7237999998</v>
      </c>
      <c r="J496" s="448"/>
      <c r="K496" s="357"/>
      <c r="L496" s="328">
        <v>0</v>
      </c>
      <c r="M496" s="375">
        <f>M497</f>
        <v>1281350.5543999998</v>
      </c>
      <c r="N496" s="328">
        <v>0</v>
      </c>
      <c r="O496" s="375">
        <f>O497</f>
        <v>1292121.2724000001</v>
      </c>
      <c r="P496" s="375">
        <f>P497</f>
        <v>2573471.8267999999</v>
      </c>
      <c r="Q496" s="480"/>
      <c r="R496" s="327">
        <f t="shared" si="202"/>
        <v>0</v>
      </c>
      <c r="S496" s="328">
        <v>0</v>
      </c>
      <c r="T496" s="375">
        <f>T497</f>
        <v>488218.52599999995</v>
      </c>
      <c r="U496" s="328">
        <v>0</v>
      </c>
      <c r="V496" s="375">
        <f>V497</f>
        <v>492322.37099999998</v>
      </c>
      <c r="W496" s="375">
        <f>W497</f>
        <v>980540.89699999988</v>
      </c>
      <c r="X496" s="464">
        <f t="shared" si="200"/>
        <v>980540.89699999988</v>
      </c>
      <c r="Y496" s="497">
        <f t="shared" si="201"/>
        <v>0</v>
      </c>
    </row>
    <row r="497" spans="1:25" x14ac:dyDescent="0.25">
      <c r="A497" s="163" t="s">
        <v>943</v>
      </c>
      <c r="B497" s="150" t="s">
        <v>944</v>
      </c>
      <c r="C497" s="90" t="s">
        <v>43</v>
      </c>
      <c r="D497" s="91">
        <v>69.41</v>
      </c>
      <c r="E497" s="40">
        <v>25494.44</v>
      </c>
      <c r="F497" s="35">
        <f>D497*E497</f>
        <v>1769569.0803999999</v>
      </c>
      <c r="G497" s="40">
        <v>25708.74</v>
      </c>
      <c r="H497" s="35">
        <f>D497*G497</f>
        <v>1784443.6433999999</v>
      </c>
      <c r="I497" s="35">
        <f>E497*D497+G497*D497</f>
        <v>3554012.7237999998</v>
      </c>
      <c r="J497" s="441"/>
      <c r="K497" s="357">
        <v>50.26</v>
      </c>
      <c r="L497" s="328">
        <v>25494.44</v>
      </c>
      <c r="M497" s="329">
        <f>K497*L497</f>
        <v>1281350.5543999998</v>
      </c>
      <c r="N497" s="328">
        <v>25708.74</v>
      </c>
      <c r="O497" s="329">
        <f>K497*N497</f>
        <v>1292121.2724000001</v>
      </c>
      <c r="P497" s="329">
        <f>L497*K497+N497*K497</f>
        <v>2573471.8267999999</v>
      </c>
      <c r="Q497" s="473"/>
      <c r="R497" s="327">
        <f t="shared" si="202"/>
        <v>19.149999999999999</v>
      </c>
      <c r="S497" s="328">
        <v>25494.44</v>
      </c>
      <c r="T497" s="329">
        <f>R497*S497</f>
        <v>488218.52599999995</v>
      </c>
      <c r="U497" s="328">
        <v>25708.74</v>
      </c>
      <c r="V497" s="329">
        <f>R497*U497</f>
        <v>492322.37099999998</v>
      </c>
      <c r="W497" s="329">
        <f>S497*R497+U497*R497</f>
        <v>980540.89699999988</v>
      </c>
      <c r="X497" s="464">
        <f t="shared" si="200"/>
        <v>980540.89699999988</v>
      </c>
      <c r="Y497" s="497">
        <f t="shared" si="201"/>
        <v>0</v>
      </c>
    </row>
    <row r="498" spans="1:25" ht="30" x14ac:dyDescent="0.25">
      <c r="A498" s="166" t="s">
        <v>945</v>
      </c>
      <c r="B498" s="95" t="s">
        <v>946</v>
      </c>
      <c r="C498" s="84"/>
      <c r="D498" s="85"/>
      <c r="E498" s="44"/>
      <c r="F498" s="143">
        <f>F499+F500+F501+F502+F503</f>
        <v>2862852.2787000001</v>
      </c>
      <c r="G498" s="143"/>
      <c r="H498" s="143">
        <f>H499+H500+H501+H502+H503</f>
        <v>1102378.2757999999</v>
      </c>
      <c r="I498" s="143">
        <f>I499+I500+I501+I502+I503</f>
        <v>3965230.5545000001</v>
      </c>
      <c r="J498" s="448"/>
      <c r="K498" s="354"/>
      <c r="L498" s="331"/>
      <c r="M498" s="375">
        <f>M499+M500+M501+M502+M503</f>
        <v>2770507.2483999995</v>
      </c>
      <c r="N498" s="375"/>
      <c r="O498" s="375">
        <f>O499+O500+O501+O502+O503</f>
        <v>979030.16799999995</v>
      </c>
      <c r="P498" s="375">
        <f>P499+P500+P501+P502+P503</f>
        <v>3749537.4163999995</v>
      </c>
      <c r="Q498" s="480"/>
      <c r="R498" s="327">
        <f t="shared" si="202"/>
        <v>0</v>
      </c>
      <c r="S498" s="331"/>
      <c r="T498" s="375">
        <f>T499+T500+T501+T502+T503</f>
        <v>92345.03030000013</v>
      </c>
      <c r="U498" s="375"/>
      <c r="V498" s="375">
        <f>V499+V500+V501+V502+V503</f>
        <v>123348.10780000007</v>
      </c>
      <c r="W498" s="375">
        <f>W499+W500+W501+W502+W503</f>
        <v>215693.13810000019</v>
      </c>
      <c r="X498" s="464">
        <f t="shared" si="200"/>
        <v>215693.13810000056</v>
      </c>
      <c r="Y498" s="497">
        <f t="shared" si="201"/>
        <v>-3.7834979593753815E-10</v>
      </c>
    </row>
    <row r="499" spans="1:25" x14ac:dyDescent="0.25">
      <c r="A499" s="163" t="s">
        <v>947</v>
      </c>
      <c r="B499" s="156" t="s">
        <v>803</v>
      </c>
      <c r="C499" s="90" t="s">
        <v>43</v>
      </c>
      <c r="D499" s="91">
        <v>26.4</v>
      </c>
      <c r="E499" s="40">
        <v>20171.61</v>
      </c>
      <c r="F499" s="35">
        <f>D499*E499</f>
        <v>532530.50399999996</v>
      </c>
      <c r="G499" s="40">
        <v>0</v>
      </c>
      <c r="H499" s="35">
        <f>D499*G499</f>
        <v>0</v>
      </c>
      <c r="I499" s="35">
        <f>E499*D499+G499*D499</f>
        <v>532530.50399999996</v>
      </c>
      <c r="J499" s="441"/>
      <c r="K499" s="357">
        <v>26.4</v>
      </c>
      <c r="L499" s="328">
        <v>20171.61</v>
      </c>
      <c r="M499" s="329">
        <f>K499*L499</f>
        <v>532530.50399999996</v>
      </c>
      <c r="N499" s="328">
        <v>0</v>
      </c>
      <c r="O499" s="329">
        <f>K499*N499</f>
        <v>0</v>
      </c>
      <c r="P499" s="329">
        <f>L499*K499+N499*K499</f>
        <v>532530.50399999996</v>
      </c>
      <c r="Q499" s="473"/>
      <c r="R499" s="327">
        <f t="shared" si="202"/>
        <v>0</v>
      </c>
      <c r="S499" s="328">
        <v>20171.61</v>
      </c>
      <c r="T499" s="329">
        <f>R499*S499</f>
        <v>0</v>
      </c>
      <c r="U499" s="328">
        <v>0</v>
      </c>
      <c r="V499" s="329">
        <f>R499*U499</f>
        <v>0</v>
      </c>
      <c r="W499" s="329">
        <f>S499*R499+U499*R499</f>
        <v>0</v>
      </c>
      <c r="X499" s="464">
        <f t="shared" si="200"/>
        <v>0</v>
      </c>
      <c r="Y499" s="497">
        <f t="shared" si="201"/>
        <v>0</v>
      </c>
    </row>
    <row r="500" spans="1:25" x14ac:dyDescent="0.25">
      <c r="A500" s="163" t="s">
        <v>948</v>
      </c>
      <c r="B500" s="157" t="s">
        <v>805</v>
      </c>
      <c r="C500" s="149" t="s">
        <v>43</v>
      </c>
      <c r="D500" s="155">
        <v>38.81</v>
      </c>
      <c r="E500" s="40">
        <v>1590</v>
      </c>
      <c r="F500" s="35">
        <f>D500*E500</f>
        <v>61707.9</v>
      </c>
      <c r="G500" s="40">
        <v>0</v>
      </c>
      <c r="H500" s="35">
        <f>D500*G500</f>
        <v>0</v>
      </c>
      <c r="I500" s="35">
        <f>E500*D500+G500*D500</f>
        <v>61707.9</v>
      </c>
      <c r="J500" s="441"/>
      <c r="K500" s="378">
        <v>38.81</v>
      </c>
      <c r="L500" s="328">
        <v>1590</v>
      </c>
      <c r="M500" s="329">
        <f>K500*L500</f>
        <v>61707.9</v>
      </c>
      <c r="N500" s="328">
        <v>0</v>
      </c>
      <c r="O500" s="329">
        <f>K500*N500</f>
        <v>0</v>
      </c>
      <c r="P500" s="329">
        <f>L500*K500+N500*K500</f>
        <v>61707.9</v>
      </c>
      <c r="Q500" s="473"/>
      <c r="R500" s="327">
        <f t="shared" si="202"/>
        <v>0</v>
      </c>
      <c r="S500" s="328">
        <v>1590</v>
      </c>
      <c r="T500" s="329">
        <f>R500*S500</f>
        <v>0</v>
      </c>
      <c r="U500" s="328">
        <v>0</v>
      </c>
      <c r="V500" s="329">
        <f>R500*U500</f>
        <v>0</v>
      </c>
      <c r="W500" s="329">
        <f>S500*R500+U500*R500</f>
        <v>0</v>
      </c>
      <c r="X500" s="464">
        <f t="shared" si="200"/>
        <v>0</v>
      </c>
      <c r="Y500" s="497">
        <f t="shared" si="201"/>
        <v>0</v>
      </c>
    </row>
    <row r="501" spans="1:25" x14ac:dyDescent="0.25">
      <c r="A501" s="163" t="s">
        <v>949</v>
      </c>
      <c r="B501" s="156" t="s">
        <v>807</v>
      </c>
      <c r="C501" s="90" t="s">
        <v>43</v>
      </c>
      <c r="D501" s="91">
        <v>317.68</v>
      </c>
      <c r="E501" s="40">
        <v>2045.87</v>
      </c>
      <c r="F501" s="35">
        <f>D501*E501</f>
        <v>649931.98159999994</v>
      </c>
      <c r="G501" s="40">
        <v>0</v>
      </c>
      <c r="H501" s="35">
        <f>D501*G501</f>
        <v>0</v>
      </c>
      <c r="I501" s="35">
        <f>E501*D501+G501*D501</f>
        <v>649931.98159999994</v>
      </c>
      <c r="J501" s="441"/>
      <c r="K501" s="357">
        <v>317.32</v>
      </c>
      <c r="L501" s="328">
        <v>2045.87</v>
      </c>
      <c r="M501" s="329">
        <f>K501*L501</f>
        <v>649195.4683999999</v>
      </c>
      <c r="N501" s="328">
        <v>0</v>
      </c>
      <c r="O501" s="329">
        <f>K501*N501</f>
        <v>0</v>
      </c>
      <c r="P501" s="329">
        <f>L501*K501+N501*K501</f>
        <v>649195.4683999999</v>
      </c>
      <c r="Q501" s="473"/>
      <c r="R501" s="327">
        <f t="shared" si="202"/>
        <v>0.36000000000001364</v>
      </c>
      <c r="S501" s="328">
        <v>2045.87</v>
      </c>
      <c r="T501" s="329">
        <f>R501*S501</f>
        <v>736.51320000002784</v>
      </c>
      <c r="U501" s="328">
        <v>0</v>
      </c>
      <c r="V501" s="329">
        <f>R501*U501</f>
        <v>0</v>
      </c>
      <c r="W501" s="329">
        <f>S501*R501+U501*R501</f>
        <v>736.51320000002784</v>
      </c>
      <c r="X501" s="464">
        <f t="shared" si="200"/>
        <v>736.51320000004489</v>
      </c>
      <c r="Y501" s="497">
        <f t="shared" si="201"/>
        <v>-1.7053025658242404E-11</v>
      </c>
    </row>
    <row r="502" spans="1:25" x14ac:dyDescent="0.25">
      <c r="A502" s="163" t="s">
        <v>950</v>
      </c>
      <c r="B502" s="157" t="s">
        <v>809</v>
      </c>
      <c r="C502" s="149" t="s">
        <v>43</v>
      </c>
      <c r="D502" s="155">
        <f>D501*1.6</f>
        <v>508.28800000000001</v>
      </c>
      <c r="E502" s="40">
        <v>1590</v>
      </c>
      <c r="F502" s="35">
        <f>D502*E502</f>
        <v>808177.92</v>
      </c>
      <c r="G502" s="40">
        <v>0</v>
      </c>
      <c r="H502" s="35">
        <f>D502*G502</f>
        <v>0</v>
      </c>
      <c r="I502" s="35">
        <f>E502*D502+G502*D502</f>
        <v>808177.92</v>
      </c>
      <c r="J502" s="441"/>
      <c r="K502" s="378">
        <v>507.71</v>
      </c>
      <c r="L502" s="328">
        <v>1590</v>
      </c>
      <c r="M502" s="329">
        <f>K502*L502</f>
        <v>807258.9</v>
      </c>
      <c r="N502" s="328">
        <v>0</v>
      </c>
      <c r="O502" s="329">
        <f>K502*N502</f>
        <v>0</v>
      </c>
      <c r="P502" s="329">
        <f>L502*K502+N502*K502</f>
        <v>807258.9</v>
      </c>
      <c r="Q502" s="473"/>
      <c r="R502" s="327">
        <f t="shared" si="202"/>
        <v>0.57800000000003138</v>
      </c>
      <c r="S502" s="328">
        <v>1590</v>
      </c>
      <c r="T502" s="329">
        <f>R502*S502</f>
        <v>919.02000000004989</v>
      </c>
      <c r="U502" s="328">
        <v>0</v>
      </c>
      <c r="V502" s="329">
        <f>R502*U502</f>
        <v>0</v>
      </c>
      <c r="W502" s="329">
        <f>S502*R502+U502*R502</f>
        <v>919.02000000004989</v>
      </c>
      <c r="X502" s="464">
        <f t="shared" si="200"/>
        <v>919.02000000001863</v>
      </c>
      <c r="Y502" s="497">
        <f t="shared" si="201"/>
        <v>3.1263880373444408E-11</v>
      </c>
    </row>
    <row r="503" spans="1:25" x14ac:dyDescent="0.25">
      <c r="A503" s="163" t="s">
        <v>951</v>
      </c>
      <c r="B503" s="150" t="s">
        <v>952</v>
      </c>
      <c r="C503" s="176" t="s">
        <v>43</v>
      </c>
      <c r="D503" s="159">
        <v>45.49</v>
      </c>
      <c r="E503" s="40">
        <v>17817.189999999999</v>
      </c>
      <c r="F503" s="35">
        <f>D503*E503</f>
        <v>810503.97309999994</v>
      </c>
      <c r="G503" s="40">
        <v>24233.42</v>
      </c>
      <c r="H503" s="35">
        <f>D503*G503</f>
        <v>1102378.2757999999</v>
      </c>
      <c r="I503" s="35">
        <f>E503*D503+G503*D503</f>
        <v>1912882.2489</v>
      </c>
      <c r="J503" s="452"/>
      <c r="K503" s="380">
        <v>40.4</v>
      </c>
      <c r="L503" s="328">
        <v>17817.189999999999</v>
      </c>
      <c r="M503" s="329">
        <f>K503*L503</f>
        <v>719814.47599999991</v>
      </c>
      <c r="N503" s="328">
        <v>24233.42</v>
      </c>
      <c r="O503" s="329">
        <f>K503*N503</f>
        <v>979030.16799999995</v>
      </c>
      <c r="P503" s="329">
        <f>L503*K503+N503*K503</f>
        <v>1698844.6439999999</v>
      </c>
      <c r="Q503" s="484"/>
      <c r="R503" s="327">
        <f t="shared" si="202"/>
        <v>5.0900000000000034</v>
      </c>
      <c r="S503" s="328">
        <v>17817.189999999999</v>
      </c>
      <c r="T503" s="329">
        <f>R503*S503</f>
        <v>90689.497100000051</v>
      </c>
      <c r="U503" s="328">
        <v>24233.42</v>
      </c>
      <c r="V503" s="329">
        <f>R503*U503</f>
        <v>123348.10780000007</v>
      </c>
      <c r="W503" s="329">
        <f>S503*R503+U503*R503</f>
        <v>214037.60490000012</v>
      </c>
      <c r="X503" s="464">
        <f t="shared" si="200"/>
        <v>214037.60490000015</v>
      </c>
      <c r="Y503" s="497">
        <f t="shared" si="201"/>
        <v>0</v>
      </c>
    </row>
    <row r="504" spans="1:25" x14ac:dyDescent="0.25">
      <c r="A504" s="177" t="s">
        <v>953</v>
      </c>
      <c r="B504" s="47" t="s">
        <v>954</v>
      </c>
      <c r="C504" s="178"/>
      <c r="D504" s="179"/>
      <c r="E504" s="59"/>
      <c r="F504" s="143">
        <f>F505+F506+F507+F508+F509</f>
        <v>652021.97699999996</v>
      </c>
      <c r="G504" s="180"/>
      <c r="H504" s="143">
        <f>H505+H506+H507+H508+H509</f>
        <v>296047.83</v>
      </c>
      <c r="I504" s="143">
        <f>I505+I506+I507+I508+I509</f>
        <v>948069.80700000003</v>
      </c>
      <c r="J504" s="453"/>
      <c r="K504" s="386"/>
      <c r="L504" s="338"/>
      <c r="M504" s="375">
        <f>M505+M506+M507+M508+M509</f>
        <v>0</v>
      </c>
      <c r="N504" s="387"/>
      <c r="O504" s="375">
        <f>O505+O506+O507+O508+O509</f>
        <v>0</v>
      </c>
      <c r="P504" s="375">
        <f>P505+P506+P507+P508+P509</f>
        <v>0</v>
      </c>
      <c r="Q504" s="485"/>
      <c r="R504" s="327">
        <f t="shared" si="202"/>
        <v>0</v>
      </c>
      <c r="S504" s="338"/>
      <c r="T504" s="375">
        <f>T505+T506+T507+T508+T509</f>
        <v>652021.97699999996</v>
      </c>
      <c r="U504" s="387"/>
      <c r="V504" s="375">
        <f>V505+V506+V507+V508+V509</f>
        <v>296047.83</v>
      </c>
      <c r="W504" s="375">
        <f>W505+W506+W507+W508+W509</f>
        <v>948069.80700000003</v>
      </c>
      <c r="X504" s="464">
        <f t="shared" si="200"/>
        <v>948069.80700000003</v>
      </c>
      <c r="Y504" s="497">
        <f t="shared" si="201"/>
        <v>0</v>
      </c>
    </row>
    <row r="505" spans="1:25" x14ac:dyDescent="0.25">
      <c r="A505" s="175" t="s">
        <v>955</v>
      </c>
      <c r="B505" s="122" t="s">
        <v>860</v>
      </c>
      <c r="C505" s="181" t="s">
        <v>19</v>
      </c>
      <c r="D505" s="140">
        <v>310</v>
      </c>
      <c r="E505" s="40">
        <v>478.51679999999999</v>
      </c>
      <c r="F505" s="35">
        <f>D505*E505</f>
        <v>148340.20799999998</v>
      </c>
      <c r="G505" s="40">
        <v>39.078000000000003</v>
      </c>
      <c r="H505" s="35">
        <f>D505*G505</f>
        <v>12114.18</v>
      </c>
      <c r="I505" s="35">
        <f>F505+H505</f>
        <v>160454.38799999998</v>
      </c>
      <c r="J505" s="452"/>
      <c r="K505" s="374"/>
      <c r="L505" s="328">
        <v>478.51679999999999</v>
      </c>
      <c r="M505" s="329">
        <f>K505*L505</f>
        <v>0</v>
      </c>
      <c r="N505" s="328">
        <v>39.078000000000003</v>
      </c>
      <c r="O505" s="329">
        <f>K505*N505</f>
        <v>0</v>
      </c>
      <c r="P505" s="329">
        <f>M505+O505</f>
        <v>0</v>
      </c>
      <c r="Q505" s="484"/>
      <c r="R505" s="327">
        <f t="shared" si="202"/>
        <v>310</v>
      </c>
      <c r="S505" s="328">
        <v>478.51679999999999</v>
      </c>
      <c r="T505" s="329">
        <f>R505*S505</f>
        <v>148340.20799999998</v>
      </c>
      <c r="U505" s="328">
        <v>39.078000000000003</v>
      </c>
      <c r="V505" s="329">
        <f>R505*U505</f>
        <v>12114.18</v>
      </c>
      <c r="W505" s="329">
        <f>T505+V505</f>
        <v>160454.38799999998</v>
      </c>
      <c r="X505" s="464">
        <f t="shared" si="200"/>
        <v>160454.38799999998</v>
      </c>
      <c r="Y505" s="497">
        <f t="shared" si="201"/>
        <v>0</v>
      </c>
    </row>
    <row r="506" spans="1:25" x14ac:dyDescent="0.25">
      <c r="A506" s="175" t="s">
        <v>956</v>
      </c>
      <c r="B506" s="122" t="s">
        <v>862</v>
      </c>
      <c r="C506" s="181" t="s">
        <v>19</v>
      </c>
      <c r="D506" s="140">
        <v>310</v>
      </c>
      <c r="E506" s="40">
        <v>85.516800000000003</v>
      </c>
      <c r="F506" s="35">
        <f>D506*E506</f>
        <v>26510.208000000002</v>
      </c>
      <c r="G506" s="40">
        <v>46.448999999999998</v>
      </c>
      <c r="H506" s="35">
        <f>D506*G506</f>
        <v>14399.189999999999</v>
      </c>
      <c r="I506" s="35">
        <f>F506+H506</f>
        <v>40909.398000000001</v>
      </c>
      <c r="J506" s="452"/>
      <c r="K506" s="374"/>
      <c r="L506" s="328">
        <v>85.516800000000003</v>
      </c>
      <c r="M506" s="329">
        <f>K506*L506</f>
        <v>0</v>
      </c>
      <c r="N506" s="328">
        <v>46.448999999999998</v>
      </c>
      <c r="O506" s="329">
        <f>K506*N506</f>
        <v>0</v>
      </c>
      <c r="P506" s="329">
        <f>M506+O506</f>
        <v>0</v>
      </c>
      <c r="Q506" s="484"/>
      <c r="R506" s="327">
        <f t="shared" si="202"/>
        <v>310</v>
      </c>
      <c r="S506" s="328">
        <v>85.516800000000003</v>
      </c>
      <c r="T506" s="329">
        <f>R506*S506</f>
        <v>26510.208000000002</v>
      </c>
      <c r="U506" s="328">
        <v>46.448999999999998</v>
      </c>
      <c r="V506" s="329">
        <f>R506*U506</f>
        <v>14399.189999999999</v>
      </c>
      <c r="W506" s="329">
        <f>T506+V506</f>
        <v>40909.398000000001</v>
      </c>
      <c r="X506" s="464">
        <f t="shared" si="200"/>
        <v>40909.398000000001</v>
      </c>
      <c r="Y506" s="497">
        <f t="shared" si="201"/>
        <v>0</v>
      </c>
    </row>
    <row r="507" spans="1:25" x14ac:dyDescent="0.25">
      <c r="A507" s="175" t="s">
        <v>957</v>
      </c>
      <c r="B507" s="122" t="s">
        <v>958</v>
      </c>
      <c r="C507" s="181" t="s">
        <v>19</v>
      </c>
      <c r="D507" s="140">
        <v>310</v>
      </c>
      <c r="E507" s="40">
        <v>1064.375</v>
      </c>
      <c r="F507" s="35">
        <f>D507*E507</f>
        <v>329956.25</v>
      </c>
      <c r="G507" s="40">
        <v>331.48700000000002</v>
      </c>
      <c r="H507" s="35">
        <f>D507*G507</f>
        <v>102760.97</v>
      </c>
      <c r="I507" s="35">
        <f>F507+H507</f>
        <v>432717.22</v>
      </c>
      <c r="J507" s="452"/>
      <c r="K507" s="374"/>
      <c r="L507" s="328">
        <v>1064.375</v>
      </c>
      <c r="M507" s="329">
        <f>K507*L507</f>
        <v>0</v>
      </c>
      <c r="N507" s="328">
        <v>331.48700000000002</v>
      </c>
      <c r="O507" s="329">
        <f>K507*N507</f>
        <v>0</v>
      </c>
      <c r="P507" s="329">
        <f>M507+O507</f>
        <v>0</v>
      </c>
      <c r="Q507" s="484"/>
      <c r="R507" s="327">
        <f t="shared" si="202"/>
        <v>310</v>
      </c>
      <c r="S507" s="328">
        <v>1064.375</v>
      </c>
      <c r="T507" s="329">
        <f>R507*S507</f>
        <v>329956.25</v>
      </c>
      <c r="U507" s="328">
        <v>331.48700000000002</v>
      </c>
      <c r="V507" s="329">
        <f>R507*U507</f>
        <v>102760.97</v>
      </c>
      <c r="W507" s="329">
        <f>T507+V507</f>
        <v>432717.22</v>
      </c>
      <c r="X507" s="464">
        <f t="shared" si="200"/>
        <v>432717.22</v>
      </c>
      <c r="Y507" s="497">
        <f t="shared" si="201"/>
        <v>0</v>
      </c>
    </row>
    <row r="508" spans="1:25" x14ac:dyDescent="0.25">
      <c r="A508" s="175" t="s">
        <v>959</v>
      </c>
      <c r="B508" s="122" t="s">
        <v>862</v>
      </c>
      <c r="C508" s="181" t="s">
        <v>19</v>
      </c>
      <c r="D508" s="140">
        <v>310</v>
      </c>
      <c r="E508" s="40">
        <v>85.516800000000003</v>
      </c>
      <c r="F508" s="35">
        <f>D508*E508</f>
        <v>26510.208000000002</v>
      </c>
      <c r="G508" s="40">
        <v>46.448999999999998</v>
      </c>
      <c r="H508" s="35">
        <f>D508*G508</f>
        <v>14399.189999999999</v>
      </c>
      <c r="I508" s="35">
        <f>F508+H508</f>
        <v>40909.398000000001</v>
      </c>
      <c r="J508" s="452"/>
      <c r="K508" s="374"/>
      <c r="L508" s="328">
        <v>85.516800000000003</v>
      </c>
      <c r="M508" s="329">
        <f>K508*L508</f>
        <v>0</v>
      </c>
      <c r="N508" s="328">
        <v>46.448999999999998</v>
      </c>
      <c r="O508" s="329">
        <f>K508*N508</f>
        <v>0</v>
      </c>
      <c r="P508" s="329">
        <f>M508+O508</f>
        <v>0</v>
      </c>
      <c r="Q508" s="484"/>
      <c r="R508" s="327">
        <f t="shared" si="202"/>
        <v>310</v>
      </c>
      <c r="S508" s="328">
        <v>85.516800000000003</v>
      </c>
      <c r="T508" s="329">
        <f>R508*S508</f>
        <v>26510.208000000002</v>
      </c>
      <c r="U508" s="328">
        <v>46.448999999999998</v>
      </c>
      <c r="V508" s="329">
        <f>R508*U508</f>
        <v>14399.189999999999</v>
      </c>
      <c r="W508" s="329">
        <f>T508+V508</f>
        <v>40909.398000000001</v>
      </c>
      <c r="X508" s="464">
        <f t="shared" si="200"/>
        <v>40909.398000000001</v>
      </c>
      <c r="Y508" s="497">
        <f t="shared" si="201"/>
        <v>0</v>
      </c>
    </row>
    <row r="509" spans="1:25" x14ac:dyDescent="0.25">
      <c r="A509" s="175" t="s">
        <v>960</v>
      </c>
      <c r="B509" s="122" t="s">
        <v>961</v>
      </c>
      <c r="C509" s="181" t="s">
        <v>19</v>
      </c>
      <c r="D509" s="140">
        <v>310</v>
      </c>
      <c r="E509" s="40">
        <v>389.37130000000002</v>
      </c>
      <c r="F509" s="35">
        <f>D509*E509</f>
        <v>120705.103</v>
      </c>
      <c r="G509" s="40">
        <v>491.53000000000003</v>
      </c>
      <c r="H509" s="35">
        <f>D509*G509</f>
        <v>152374.30000000002</v>
      </c>
      <c r="I509" s="35">
        <f>F509+H509</f>
        <v>273079.40300000005</v>
      </c>
      <c r="J509" s="452"/>
      <c r="K509" s="374"/>
      <c r="L509" s="328">
        <v>389.37130000000002</v>
      </c>
      <c r="M509" s="329">
        <f>K509*L509</f>
        <v>0</v>
      </c>
      <c r="N509" s="328">
        <v>491.53000000000003</v>
      </c>
      <c r="O509" s="329">
        <f>K509*N509</f>
        <v>0</v>
      </c>
      <c r="P509" s="329">
        <f>M509+O509</f>
        <v>0</v>
      </c>
      <c r="Q509" s="484"/>
      <c r="R509" s="327">
        <f t="shared" si="202"/>
        <v>310</v>
      </c>
      <c r="S509" s="328">
        <v>389.37130000000002</v>
      </c>
      <c r="T509" s="329">
        <f>R509*S509</f>
        <v>120705.103</v>
      </c>
      <c r="U509" s="328">
        <v>491.53000000000003</v>
      </c>
      <c r="V509" s="329">
        <f>R509*U509</f>
        <v>152374.30000000002</v>
      </c>
      <c r="W509" s="329">
        <f>T509+V509</f>
        <v>273079.40300000005</v>
      </c>
      <c r="X509" s="464">
        <f t="shared" si="200"/>
        <v>273079.40300000005</v>
      </c>
      <c r="Y509" s="497">
        <f t="shared" si="201"/>
        <v>0</v>
      </c>
    </row>
    <row r="510" spans="1:25" x14ac:dyDescent="0.25">
      <c r="A510" s="177" t="s">
        <v>962</v>
      </c>
      <c r="B510" s="47" t="s">
        <v>963</v>
      </c>
      <c r="C510" s="178"/>
      <c r="D510" s="179"/>
      <c r="E510" s="40"/>
      <c r="F510" s="143">
        <f>F511+F512+F513+F514+F515</f>
        <v>630989.01</v>
      </c>
      <c r="G510" s="179"/>
      <c r="H510" s="143">
        <f>H511+H512+H513+H514+H515</f>
        <v>286497.90000000002</v>
      </c>
      <c r="I510" s="143">
        <f>I511+I512+I513+I514+I515</f>
        <v>917486.91</v>
      </c>
      <c r="J510" s="453"/>
      <c r="K510" s="386"/>
      <c r="L510" s="328"/>
      <c r="M510" s="375">
        <f>M511+M512+M513+M514+M515</f>
        <v>0</v>
      </c>
      <c r="N510" s="386"/>
      <c r="O510" s="375">
        <f>O511+O512+O513+O514+O515</f>
        <v>0</v>
      </c>
      <c r="P510" s="375">
        <f>P511+P512+P513+P514+P515</f>
        <v>0</v>
      </c>
      <c r="Q510" s="485"/>
      <c r="R510" s="327">
        <f t="shared" si="202"/>
        <v>0</v>
      </c>
      <c r="S510" s="328"/>
      <c r="T510" s="375">
        <f>T511+T512+T513+T514+T515</f>
        <v>630989.01</v>
      </c>
      <c r="U510" s="386"/>
      <c r="V510" s="375">
        <f>V511+V512+V513+V514+V515</f>
        <v>286497.90000000002</v>
      </c>
      <c r="W510" s="375">
        <f>W511+W512+W513+W514+W515</f>
        <v>917486.91</v>
      </c>
      <c r="X510" s="464">
        <f t="shared" si="200"/>
        <v>917486.91</v>
      </c>
      <c r="Y510" s="497">
        <f t="shared" si="201"/>
        <v>0</v>
      </c>
    </row>
    <row r="511" spans="1:25" x14ac:dyDescent="0.25">
      <c r="A511" s="175" t="s">
        <v>964</v>
      </c>
      <c r="B511" s="122" t="s">
        <v>860</v>
      </c>
      <c r="C511" s="181" t="s">
        <v>19</v>
      </c>
      <c r="D511" s="140">
        <v>300</v>
      </c>
      <c r="E511" s="40">
        <v>478.51679999999999</v>
      </c>
      <c r="F511" s="35">
        <f>D511*E511</f>
        <v>143555.04</v>
      </c>
      <c r="G511" s="40">
        <v>39.078000000000003</v>
      </c>
      <c r="H511" s="35">
        <f>D511*G511</f>
        <v>11723.400000000001</v>
      </c>
      <c r="I511" s="35">
        <f>F511+H511</f>
        <v>155278.44</v>
      </c>
      <c r="J511" s="452"/>
      <c r="K511" s="374"/>
      <c r="L511" s="328">
        <v>478.51679999999999</v>
      </c>
      <c r="M511" s="329">
        <f>K511*L511</f>
        <v>0</v>
      </c>
      <c r="N511" s="328">
        <v>39.078000000000003</v>
      </c>
      <c r="O511" s="329">
        <f>K511*N511</f>
        <v>0</v>
      </c>
      <c r="P511" s="329">
        <f>M511+O511</f>
        <v>0</v>
      </c>
      <c r="Q511" s="484"/>
      <c r="R511" s="327">
        <f t="shared" si="202"/>
        <v>300</v>
      </c>
      <c r="S511" s="328">
        <v>478.51679999999999</v>
      </c>
      <c r="T511" s="329">
        <f>R511*S511</f>
        <v>143555.04</v>
      </c>
      <c r="U511" s="328">
        <v>39.078000000000003</v>
      </c>
      <c r="V511" s="329">
        <f>R511*U511</f>
        <v>11723.400000000001</v>
      </c>
      <c r="W511" s="329">
        <f>T511+V511</f>
        <v>155278.44</v>
      </c>
      <c r="X511" s="464">
        <f t="shared" si="200"/>
        <v>155278.44</v>
      </c>
      <c r="Y511" s="497">
        <f t="shared" si="201"/>
        <v>0</v>
      </c>
    </row>
    <row r="512" spans="1:25" x14ac:dyDescent="0.25">
      <c r="A512" s="175" t="s">
        <v>965</v>
      </c>
      <c r="B512" s="122" t="s">
        <v>862</v>
      </c>
      <c r="C512" s="181" t="s">
        <v>19</v>
      </c>
      <c r="D512" s="140">
        <v>300</v>
      </c>
      <c r="E512" s="40">
        <v>85.516800000000003</v>
      </c>
      <c r="F512" s="35">
        <f>D512*E512</f>
        <v>25655.040000000001</v>
      </c>
      <c r="G512" s="40">
        <v>46.448999999999998</v>
      </c>
      <c r="H512" s="35">
        <f>D512*G512</f>
        <v>13934.699999999999</v>
      </c>
      <c r="I512" s="35">
        <f>F512+H512</f>
        <v>39589.74</v>
      </c>
      <c r="J512" s="452"/>
      <c r="K512" s="374"/>
      <c r="L512" s="328">
        <v>85.516800000000003</v>
      </c>
      <c r="M512" s="329">
        <f>K512*L512</f>
        <v>0</v>
      </c>
      <c r="N512" s="328">
        <v>46.448999999999998</v>
      </c>
      <c r="O512" s="329">
        <f>K512*N512</f>
        <v>0</v>
      </c>
      <c r="P512" s="329">
        <f>M512+O512</f>
        <v>0</v>
      </c>
      <c r="Q512" s="484"/>
      <c r="R512" s="327">
        <f t="shared" si="202"/>
        <v>300</v>
      </c>
      <c r="S512" s="328">
        <v>85.516800000000003</v>
      </c>
      <c r="T512" s="329">
        <f>R512*S512</f>
        <v>25655.040000000001</v>
      </c>
      <c r="U512" s="328">
        <v>46.448999999999998</v>
      </c>
      <c r="V512" s="329">
        <f>R512*U512</f>
        <v>13934.699999999999</v>
      </c>
      <c r="W512" s="329">
        <f>T512+V512</f>
        <v>39589.74</v>
      </c>
      <c r="X512" s="464">
        <f t="shared" si="200"/>
        <v>39589.74</v>
      </c>
      <c r="Y512" s="497">
        <f t="shared" si="201"/>
        <v>0</v>
      </c>
    </row>
    <row r="513" spans="1:25" x14ac:dyDescent="0.25">
      <c r="A513" s="175" t="s">
        <v>966</v>
      </c>
      <c r="B513" s="122" t="s">
        <v>958</v>
      </c>
      <c r="C513" s="181" t="s">
        <v>19</v>
      </c>
      <c r="D513" s="140">
        <v>300</v>
      </c>
      <c r="E513" s="40">
        <v>1064.375</v>
      </c>
      <c r="F513" s="35">
        <f>D513*E513</f>
        <v>319312.5</v>
      </c>
      <c r="G513" s="40">
        <v>331.48700000000002</v>
      </c>
      <c r="H513" s="35">
        <f>D513*G513</f>
        <v>99446.1</v>
      </c>
      <c r="I513" s="35">
        <f>F513+H513</f>
        <v>418758.6</v>
      </c>
      <c r="J513" s="452"/>
      <c r="K513" s="374"/>
      <c r="L513" s="328">
        <v>1064.375</v>
      </c>
      <c r="M513" s="329">
        <f>K513*L513</f>
        <v>0</v>
      </c>
      <c r="N513" s="328">
        <v>331.48700000000002</v>
      </c>
      <c r="O513" s="329">
        <f>K513*N513</f>
        <v>0</v>
      </c>
      <c r="P513" s="329">
        <f>M513+O513</f>
        <v>0</v>
      </c>
      <c r="Q513" s="484"/>
      <c r="R513" s="327">
        <f t="shared" si="202"/>
        <v>300</v>
      </c>
      <c r="S513" s="328">
        <v>1064.375</v>
      </c>
      <c r="T513" s="329">
        <f>R513*S513</f>
        <v>319312.5</v>
      </c>
      <c r="U513" s="328">
        <v>331.48700000000002</v>
      </c>
      <c r="V513" s="329">
        <f>R513*U513</f>
        <v>99446.1</v>
      </c>
      <c r="W513" s="329">
        <f>T513+V513</f>
        <v>418758.6</v>
      </c>
      <c r="X513" s="464">
        <f t="shared" si="200"/>
        <v>418758.6</v>
      </c>
      <c r="Y513" s="497">
        <f t="shared" si="201"/>
        <v>0</v>
      </c>
    </row>
    <row r="514" spans="1:25" x14ac:dyDescent="0.25">
      <c r="A514" s="175" t="s">
        <v>967</v>
      </c>
      <c r="B514" s="122" t="s">
        <v>862</v>
      </c>
      <c r="C514" s="181" t="s">
        <v>19</v>
      </c>
      <c r="D514" s="140">
        <v>300</v>
      </c>
      <c r="E514" s="40">
        <v>85.516800000000003</v>
      </c>
      <c r="F514" s="35">
        <f>D514*E514</f>
        <v>25655.040000000001</v>
      </c>
      <c r="G514" s="40">
        <v>46.448999999999998</v>
      </c>
      <c r="H514" s="35">
        <f>D514*G514</f>
        <v>13934.699999999999</v>
      </c>
      <c r="I514" s="35">
        <f>F514+H514</f>
        <v>39589.74</v>
      </c>
      <c r="J514" s="452"/>
      <c r="K514" s="374"/>
      <c r="L514" s="328">
        <v>85.516800000000003</v>
      </c>
      <c r="M514" s="329">
        <f>K514*L514</f>
        <v>0</v>
      </c>
      <c r="N514" s="328">
        <v>46.448999999999998</v>
      </c>
      <c r="O514" s="329">
        <f>K514*N514</f>
        <v>0</v>
      </c>
      <c r="P514" s="329">
        <f>M514+O514</f>
        <v>0</v>
      </c>
      <c r="Q514" s="484"/>
      <c r="R514" s="327">
        <f t="shared" si="202"/>
        <v>300</v>
      </c>
      <c r="S514" s="328">
        <v>85.516800000000003</v>
      </c>
      <c r="T514" s="329">
        <f>R514*S514</f>
        <v>25655.040000000001</v>
      </c>
      <c r="U514" s="328">
        <v>46.448999999999998</v>
      </c>
      <c r="V514" s="329">
        <f>R514*U514</f>
        <v>13934.699999999999</v>
      </c>
      <c r="W514" s="329">
        <f>T514+V514</f>
        <v>39589.74</v>
      </c>
      <c r="X514" s="464">
        <f t="shared" si="200"/>
        <v>39589.74</v>
      </c>
      <c r="Y514" s="497">
        <f t="shared" si="201"/>
        <v>0</v>
      </c>
    </row>
    <row r="515" spans="1:25" x14ac:dyDescent="0.25">
      <c r="A515" s="175" t="s">
        <v>968</v>
      </c>
      <c r="B515" s="122" t="s">
        <v>961</v>
      </c>
      <c r="C515" s="181" t="s">
        <v>19</v>
      </c>
      <c r="D515" s="140">
        <v>300</v>
      </c>
      <c r="E515" s="40">
        <v>389.37130000000002</v>
      </c>
      <c r="F515" s="35">
        <f>D515*E515</f>
        <v>116811.39</v>
      </c>
      <c r="G515" s="40">
        <v>491.53000000000003</v>
      </c>
      <c r="H515" s="35">
        <f>D515*G515</f>
        <v>147459</v>
      </c>
      <c r="I515" s="35">
        <f>F515+H515</f>
        <v>264270.39</v>
      </c>
      <c r="J515" s="452"/>
      <c r="K515" s="374"/>
      <c r="L515" s="328">
        <v>389.37130000000002</v>
      </c>
      <c r="M515" s="329">
        <f>K515*L515</f>
        <v>0</v>
      </c>
      <c r="N515" s="328">
        <v>491.53000000000003</v>
      </c>
      <c r="O515" s="329">
        <f>K515*N515</f>
        <v>0</v>
      </c>
      <c r="P515" s="329">
        <f>M515+O515</f>
        <v>0</v>
      </c>
      <c r="Q515" s="484"/>
      <c r="R515" s="327">
        <f t="shared" si="202"/>
        <v>300</v>
      </c>
      <c r="S515" s="328">
        <v>389.37130000000002</v>
      </c>
      <c r="T515" s="329">
        <f>R515*S515</f>
        <v>116811.39</v>
      </c>
      <c r="U515" s="328">
        <v>491.53000000000003</v>
      </c>
      <c r="V515" s="329">
        <f>R515*U515</f>
        <v>147459</v>
      </c>
      <c r="W515" s="329">
        <f>T515+V515</f>
        <v>264270.39</v>
      </c>
      <c r="X515" s="464">
        <f t="shared" si="200"/>
        <v>264270.39</v>
      </c>
      <c r="Y515" s="497">
        <f t="shared" si="201"/>
        <v>0</v>
      </c>
    </row>
    <row r="516" spans="1:25" x14ac:dyDescent="0.25">
      <c r="A516" s="177" t="s">
        <v>969</v>
      </c>
      <c r="B516" s="182" t="s">
        <v>13</v>
      </c>
      <c r="C516" s="183"/>
      <c r="D516" s="43"/>
      <c r="E516" s="44"/>
      <c r="F516" s="143">
        <f>SUM(F517:F530)</f>
        <v>1821276.625</v>
      </c>
      <c r="G516" s="180"/>
      <c r="H516" s="143">
        <f>SUM(H517:H530)</f>
        <v>0</v>
      </c>
      <c r="I516" s="143">
        <f>SUM(I517:I530)</f>
        <v>1821276.625</v>
      </c>
      <c r="J516" s="448"/>
      <c r="K516" s="330"/>
      <c r="L516" s="331"/>
      <c r="M516" s="375">
        <f>SUM(M517:M530)</f>
        <v>0</v>
      </c>
      <c r="N516" s="387"/>
      <c r="O516" s="375">
        <f>SUM(O517:O530)</f>
        <v>0</v>
      </c>
      <c r="P516" s="375">
        <f>SUM(P517:P530)</f>
        <v>0</v>
      </c>
      <c r="Q516" s="480"/>
      <c r="R516" s="327">
        <f t="shared" si="202"/>
        <v>0</v>
      </c>
      <c r="S516" s="331"/>
      <c r="T516" s="375">
        <f>SUM(T517:T530)</f>
        <v>1821276.625</v>
      </c>
      <c r="U516" s="387"/>
      <c r="V516" s="375">
        <f>SUM(V517:V530)</f>
        <v>0</v>
      </c>
      <c r="W516" s="375">
        <f>SUM(W517:W530)</f>
        <v>1821276.625</v>
      </c>
      <c r="X516" s="464">
        <f t="shared" si="200"/>
        <v>1821276.625</v>
      </c>
      <c r="Y516" s="497">
        <f t="shared" si="201"/>
        <v>0</v>
      </c>
    </row>
    <row r="517" spans="1:25" x14ac:dyDescent="0.25">
      <c r="A517" s="175" t="s">
        <v>970</v>
      </c>
      <c r="B517" s="184" t="s">
        <v>971</v>
      </c>
      <c r="C517" s="181" t="s">
        <v>170</v>
      </c>
      <c r="D517" s="140">
        <v>14</v>
      </c>
      <c r="E517" s="40">
        <v>8141.5321000000004</v>
      </c>
      <c r="F517" s="35">
        <f t="shared" ref="F517:F530" si="218">D517*E517</f>
        <v>113981.44940000001</v>
      </c>
      <c r="G517" s="40">
        <v>0</v>
      </c>
      <c r="H517" s="35">
        <f t="shared" ref="H517:H530" si="219">D517*G517</f>
        <v>0</v>
      </c>
      <c r="I517" s="35">
        <f t="shared" ref="I517:I530" si="220">F517+H517</f>
        <v>113981.44940000001</v>
      </c>
      <c r="J517" s="452"/>
      <c r="K517" s="374"/>
      <c r="L517" s="328">
        <v>8141.5321000000004</v>
      </c>
      <c r="M517" s="329">
        <f t="shared" ref="M517:M530" si="221">K517*L517</f>
        <v>0</v>
      </c>
      <c r="N517" s="328">
        <v>0</v>
      </c>
      <c r="O517" s="329">
        <f t="shared" ref="O517:O530" si="222">K517*N517</f>
        <v>0</v>
      </c>
      <c r="P517" s="329">
        <f t="shared" ref="P517:P530" si="223">M517+O517</f>
        <v>0</v>
      </c>
      <c r="Q517" s="484"/>
      <c r="R517" s="327">
        <f t="shared" si="202"/>
        <v>14</v>
      </c>
      <c r="S517" s="328">
        <v>8141.5321000000004</v>
      </c>
      <c r="T517" s="329">
        <f t="shared" ref="T517:T530" si="224">R517*S517</f>
        <v>113981.44940000001</v>
      </c>
      <c r="U517" s="328">
        <v>0</v>
      </c>
      <c r="V517" s="329">
        <f t="shared" ref="V517:V530" si="225">R517*U517</f>
        <v>0</v>
      </c>
      <c r="W517" s="329">
        <f t="shared" ref="W517:W530" si="226">T517+V517</f>
        <v>113981.44940000001</v>
      </c>
      <c r="X517" s="464">
        <f t="shared" si="200"/>
        <v>113981.44940000001</v>
      </c>
      <c r="Y517" s="497">
        <f t="shared" si="201"/>
        <v>0</v>
      </c>
    </row>
    <row r="518" spans="1:25" x14ac:dyDescent="0.25">
      <c r="A518" s="175" t="s">
        <v>972</v>
      </c>
      <c r="B518" s="185" t="s">
        <v>973</v>
      </c>
      <c r="C518" s="181" t="s">
        <v>406</v>
      </c>
      <c r="D518" s="140">
        <v>192</v>
      </c>
      <c r="E518" s="40">
        <v>506.24950000000001</v>
      </c>
      <c r="F518" s="35">
        <f t="shared" si="218"/>
        <v>97199.90400000001</v>
      </c>
      <c r="G518" s="40">
        <v>0</v>
      </c>
      <c r="H518" s="35">
        <f t="shared" si="219"/>
        <v>0</v>
      </c>
      <c r="I518" s="35">
        <f t="shared" si="220"/>
        <v>97199.90400000001</v>
      </c>
      <c r="J518" s="452"/>
      <c r="K518" s="374"/>
      <c r="L518" s="328">
        <v>506.24950000000001</v>
      </c>
      <c r="M518" s="329">
        <f t="shared" si="221"/>
        <v>0</v>
      </c>
      <c r="N518" s="328">
        <v>0</v>
      </c>
      <c r="O518" s="329">
        <f t="shared" si="222"/>
        <v>0</v>
      </c>
      <c r="P518" s="329">
        <f t="shared" si="223"/>
        <v>0</v>
      </c>
      <c r="Q518" s="484"/>
      <c r="R518" s="327">
        <f t="shared" si="202"/>
        <v>192</v>
      </c>
      <c r="S518" s="328">
        <v>506.24950000000001</v>
      </c>
      <c r="T518" s="329">
        <f t="shared" si="224"/>
        <v>97199.90400000001</v>
      </c>
      <c r="U518" s="328">
        <v>0</v>
      </c>
      <c r="V518" s="329">
        <f t="shared" si="225"/>
        <v>0</v>
      </c>
      <c r="W518" s="329">
        <f t="shared" si="226"/>
        <v>97199.90400000001</v>
      </c>
      <c r="X518" s="464">
        <f t="shared" ref="X518:X581" si="227">I518-P518</f>
        <v>97199.90400000001</v>
      </c>
      <c r="Y518" s="497">
        <f t="shared" ref="Y518:Y581" si="228">W518-X518</f>
        <v>0</v>
      </c>
    </row>
    <row r="519" spans="1:25" x14ac:dyDescent="0.25">
      <c r="A519" s="175" t="s">
        <v>974</v>
      </c>
      <c r="B519" s="186" t="s">
        <v>975</v>
      </c>
      <c r="C519" s="181" t="s">
        <v>406</v>
      </c>
      <c r="D519" s="140">
        <v>40.799999999999997</v>
      </c>
      <c r="E519" s="40">
        <v>506.24950000000001</v>
      </c>
      <c r="F519" s="35">
        <f t="shared" si="218"/>
        <v>20654.979599999999</v>
      </c>
      <c r="G519" s="40">
        <v>0</v>
      </c>
      <c r="H519" s="35">
        <f t="shared" si="219"/>
        <v>0</v>
      </c>
      <c r="I519" s="35">
        <f t="shared" si="220"/>
        <v>20654.979599999999</v>
      </c>
      <c r="J519" s="452"/>
      <c r="K519" s="374"/>
      <c r="L519" s="328">
        <v>506.24950000000001</v>
      </c>
      <c r="M519" s="329">
        <f t="shared" si="221"/>
        <v>0</v>
      </c>
      <c r="N519" s="328">
        <v>0</v>
      </c>
      <c r="O519" s="329">
        <f t="shared" si="222"/>
        <v>0</v>
      </c>
      <c r="P519" s="329">
        <f t="shared" si="223"/>
        <v>0</v>
      </c>
      <c r="Q519" s="484"/>
      <c r="R519" s="327">
        <f t="shared" si="202"/>
        <v>40.799999999999997</v>
      </c>
      <c r="S519" s="328">
        <v>506.24950000000001</v>
      </c>
      <c r="T519" s="329">
        <f t="shared" si="224"/>
        <v>20654.979599999999</v>
      </c>
      <c r="U519" s="328">
        <v>0</v>
      </c>
      <c r="V519" s="329">
        <f t="shared" si="225"/>
        <v>0</v>
      </c>
      <c r="W519" s="329">
        <f t="shared" si="226"/>
        <v>20654.979599999999</v>
      </c>
      <c r="X519" s="464">
        <f t="shared" si="227"/>
        <v>20654.979599999999</v>
      </c>
      <c r="Y519" s="497">
        <f t="shared" si="228"/>
        <v>0</v>
      </c>
    </row>
    <row r="520" spans="1:25" x14ac:dyDescent="0.25">
      <c r="A520" s="175" t="s">
        <v>976</v>
      </c>
      <c r="B520" s="186" t="s">
        <v>977</v>
      </c>
      <c r="C520" s="181" t="s">
        <v>170</v>
      </c>
      <c r="D520" s="187">
        <v>8</v>
      </c>
      <c r="E520" s="40">
        <v>1042.6945000000001</v>
      </c>
      <c r="F520" s="35">
        <f t="shared" si="218"/>
        <v>8341.5560000000005</v>
      </c>
      <c r="G520" s="40">
        <v>0</v>
      </c>
      <c r="H520" s="35">
        <f t="shared" si="219"/>
        <v>0</v>
      </c>
      <c r="I520" s="35">
        <f t="shared" si="220"/>
        <v>8341.5560000000005</v>
      </c>
      <c r="J520" s="454"/>
      <c r="K520" s="388"/>
      <c r="L520" s="328">
        <v>1042.6945000000001</v>
      </c>
      <c r="M520" s="329">
        <f t="shared" si="221"/>
        <v>0</v>
      </c>
      <c r="N520" s="328">
        <v>0</v>
      </c>
      <c r="O520" s="329">
        <f t="shared" si="222"/>
        <v>0</v>
      </c>
      <c r="P520" s="329">
        <f t="shared" si="223"/>
        <v>0</v>
      </c>
      <c r="Q520" s="486"/>
      <c r="R520" s="327">
        <f t="shared" ref="R520:R583" si="229">D520-K520</f>
        <v>8</v>
      </c>
      <c r="S520" s="328">
        <v>1042.6945000000001</v>
      </c>
      <c r="T520" s="329">
        <f t="shared" si="224"/>
        <v>8341.5560000000005</v>
      </c>
      <c r="U520" s="328">
        <v>0</v>
      </c>
      <c r="V520" s="329">
        <f t="shared" si="225"/>
        <v>0</v>
      </c>
      <c r="W520" s="329">
        <f t="shared" si="226"/>
        <v>8341.5560000000005</v>
      </c>
      <c r="X520" s="464">
        <f t="shared" si="227"/>
        <v>8341.5560000000005</v>
      </c>
      <c r="Y520" s="497">
        <f t="shared" si="228"/>
        <v>0</v>
      </c>
    </row>
    <row r="521" spans="1:25" x14ac:dyDescent="0.25">
      <c r="A521" s="175" t="s">
        <v>978</v>
      </c>
      <c r="B521" s="186" t="s">
        <v>979</v>
      </c>
      <c r="C521" s="181" t="s">
        <v>170</v>
      </c>
      <c r="D521" s="187">
        <v>8</v>
      </c>
      <c r="E521" s="40">
        <v>1427.2057000000002</v>
      </c>
      <c r="F521" s="35">
        <f t="shared" si="218"/>
        <v>11417.645600000002</v>
      </c>
      <c r="G521" s="40">
        <v>0</v>
      </c>
      <c r="H521" s="35">
        <f t="shared" si="219"/>
        <v>0</v>
      </c>
      <c r="I521" s="35">
        <f t="shared" si="220"/>
        <v>11417.645600000002</v>
      </c>
      <c r="J521" s="454"/>
      <c r="K521" s="388"/>
      <c r="L521" s="328">
        <v>1427.2057000000002</v>
      </c>
      <c r="M521" s="329">
        <f t="shared" si="221"/>
        <v>0</v>
      </c>
      <c r="N521" s="328">
        <v>0</v>
      </c>
      <c r="O521" s="329">
        <f t="shared" si="222"/>
        <v>0</v>
      </c>
      <c r="P521" s="329">
        <f t="shared" si="223"/>
        <v>0</v>
      </c>
      <c r="Q521" s="486"/>
      <c r="R521" s="327">
        <f t="shared" si="229"/>
        <v>8</v>
      </c>
      <c r="S521" s="328">
        <v>1427.2057000000002</v>
      </c>
      <c r="T521" s="329">
        <f t="shared" si="224"/>
        <v>11417.645600000002</v>
      </c>
      <c r="U521" s="328">
        <v>0</v>
      </c>
      <c r="V521" s="329">
        <f t="shared" si="225"/>
        <v>0</v>
      </c>
      <c r="W521" s="329">
        <f t="shared" si="226"/>
        <v>11417.645600000002</v>
      </c>
      <c r="X521" s="464">
        <f t="shared" si="227"/>
        <v>11417.645600000002</v>
      </c>
      <c r="Y521" s="497">
        <f t="shared" si="228"/>
        <v>0</v>
      </c>
    </row>
    <row r="522" spans="1:25" x14ac:dyDescent="0.25">
      <c r="A522" s="175" t="s">
        <v>980</v>
      </c>
      <c r="B522" s="186" t="s">
        <v>981</v>
      </c>
      <c r="C522" s="181" t="s">
        <v>170</v>
      </c>
      <c r="D522" s="187">
        <v>14</v>
      </c>
      <c r="E522" s="40">
        <v>1042.6945000000001</v>
      </c>
      <c r="F522" s="35">
        <f t="shared" si="218"/>
        <v>14597.723000000002</v>
      </c>
      <c r="G522" s="40">
        <v>0</v>
      </c>
      <c r="H522" s="35">
        <f t="shared" si="219"/>
        <v>0</v>
      </c>
      <c r="I522" s="35">
        <f t="shared" si="220"/>
        <v>14597.723000000002</v>
      </c>
      <c r="J522" s="454"/>
      <c r="K522" s="388"/>
      <c r="L522" s="328">
        <v>1042.6945000000001</v>
      </c>
      <c r="M522" s="329">
        <f t="shared" si="221"/>
        <v>0</v>
      </c>
      <c r="N522" s="328">
        <v>0</v>
      </c>
      <c r="O522" s="329">
        <f t="shared" si="222"/>
        <v>0</v>
      </c>
      <c r="P522" s="329">
        <f t="shared" si="223"/>
        <v>0</v>
      </c>
      <c r="Q522" s="486"/>
      <c r="R522" s="327">
        <f t="shared" si="229"/>
        <v>14</v>
      </c>
      <c r="S522" s="328">
        <v>1042.6945000000001</v>
      </c>
      <c r="T522" s="329">
        <f t="shared" si="224"/>
        <v>14597.723000000002</v>
      </c>
      <c r="U522" s="328">
        <v>0</v>
      </c>
      <c r="V522" s="329">
        <f t="shared" si="225"/>
        <v>0</v>
      </c>
      <c r="W522" s="329">
        <f t="shared" si="226"/>
        <v>14597.723000000002</v>
      </c>
      <c r="X522" s="464">
        <f t="shared" si="227"/>
        <v>14597.723000000002</v>
      </c>
      <c r="Y522" s="497">
        <f t="shared" si="228"/>
        <v>0</v>
      </c>
    </row>
    <row r="523" spans="1:25" x14ac:dyDescent="0.25">
      <c r="A523" s="175" t="s">
        <v>982</v>
      </c>
      <c r="B523" s="186" t="s">
        <v>983</v>
      </c>
      <c r="C523" s="181" t="s">
        <v>170</v>
      </c>
      <c r="D523" s="140">
        <v>3</v>
      </c>
      <c r="E523" s="40">
        <v>188115.26640000002</v>
      </c>
      <c r="F523" s="35">
        <f t="shared" si="218"/>
        <v>564345.79920000001</v>
      </c>
      <c r="G523" s="40">
        <v>0</v>
      </c>
      <c r="H523" s="35">
        <f t="shared" si="219"/>
        <v>0</v>
      </c>
      <c r="I523" s="35">
        <f t="shared" si="220"/>
        <v>564345.79920000001</v>
      </c>
      <c r="J523" s="452"/>
      <c r="K523" s="374"/>
      <c r="L523" s="328">
        <v>188115.26640000002</v>
      </c>
      <c r="M523" s="329">
        <f t="shared" si="221"/>
        <v>0</v>
      </c>
      <c r="N523" s="328">
        <v>0</v>
      </c>
      <c r="O523" s="329">
        <f t="shared" si="222"/>
        <v>0</v>
      </c>
      <c r="P523" s="329">
        <f t="shared" si="223"/>
        <v>0</v>
      </c>
      <c r="Q523" s="484"/>
      <c r="R523" s="327">
        <f t="shared" si="229"/>
        <v>3</v>
      </c>
      <c r="S523" s="328">
        <v>188115.26640000002</v>
      </c>
      <c r="T523" s="329">
        <f t="shared" si="224"/>
        <v>564345.79920000001</v>
      </c>
      <c r="U523" s="328">
        <v>0</v>
      </c>
      <c r="V523" s="329">
        <f t="shared" si="225"/>
        <v>0</v>
      </c>
      <c r="W523" s="329">
        <f t="shared" si="226"/>
        <v>564345.79920000001</v>
      </c>
      <c r="X523" s="464">
        <f t="shared" si="227"/>
        <v>564345.79920000001</v>
      </c>
      <c r="Y523" s="497">
        <f t="shared" si="228"/>
        <v>0</v>
      </c>
    </row>
    <row r="524" spans="1:25" x14ac:dyDescent="0.25">
      <c r="A524" s="175" t="s">
        <v>984</v>
      </c>
      <c r="B524" s="186" t="s">
        <v>985</v>
      </c>
      <c r="C524" s="181" t="s">
        <v>170</v>
      </c>
      <c r="D524" s="187">
        <v>16</v>
      </c>
      <c r="E524" s="40">
        <v>12890.740600000001</v>
      </c>
      <c r="F524" s="35">
        <f t="shared" si="218"/>
        <v>206251.84960000002</v>
      </c>
      <c r="G524" s="40">
        <v>0</v>
      </c>
      <c r="H524" s="35">
        <f t="shared" si="219"/>
        <v>0</v>
      </c>
      <c r="I524" s="35">
        <f t="shared" si="220"/>
        <v>206251.84960000002</v>
      </c>
      <c r="J524" s="454"/>
      <c r="K524" s="388"/>
      <c r="L524" s="328">
        <v>12890.740600000001</v>
      </c>
      <c r="M524" s="329">
        <f t="shared" si="221"/>
        <v>0</v>
      </c>
      <c r="N524" s="328">
        <v>0</v>
      </c>
      <c r="O524" s="329">
        <f t="shared" si="222"/>
        <v>0</v>
      </c>
      <c r="P524" s="329">
        <f t="shared" si="223"/>
        <v>0</v>
      </c>
      <c r="Q524" s="486"/>
      <c r="R524" s="327">
        <f t="shared" si="229"/>
        <v>16</v>
      </c>
      <c r="S524" s="328">
        <v>12890.740600000001</v>
      </c>
      <c r="T524" s="329">
        <f t="shared" si="224"/>
        <v>206251.84960000002</v>
      </c>
      <c r="U524" s="328">
        <v>0</v>
      </c>
      <c r="V524" s="329">
        <f t="shared" si="225"/>
        <v>0</v>
      </c>
      <c r="W524" s="329">
        <f t="shared" si="226"/>
        <v>206251.84960000002</v>
      </c>
      <c r="X524" s="464">
        <f t="shared" si="227"/>
        <v>206251.84960000002</v>
      </c>
      <c r="Y524" s="497">
        <f t="shared" si="228"/>
        <v>0</v>
      </c>
    </row>
    <row r="525" spans="1:25" x14ac:dyDescent="0.25">
      <c r="A525" s="175" t="s">
        <v>986</v>
      </c>
      <c r="B525" s="186" t="s">
        <v>987</v>
      </c>
      <c r="C525" s="181" t="s">
        <v>406</v>
      </c>
      <c r="D525" s="187">
        <v>150</v>
      </c>
      <c r="E525" s="40">
        <v>3501.4204000000004</v>
      </c>
      <c r="F525" s="35">
        <f t="shared" si="218"/>
        <v>525213.06000000006</v>
      </c>
      <c r="G525" s="40">
        <v>0</v>
      </c>
      <c r="H525" s="35">
        <f t="shared" si="219"/>
        <v>0</v>
      </c>
      <c r="I525" s="35">
        <f t="shared" si="220"/>
        <v>525213.06000000006</v>
      </c>
      <c r="J525" s="454"/>
      <c r="K525" s="388"/>
      <c r="L525" s="328">
        <v>3501.4204000000004</v>
      </c>
      <c r="M525" s="329">
        <f t="shared" si="221"/>
        <v>0</v>
      </c>
      <c r="N525" s="328">
        <v>0</v>
      </c>
      <c r="O525" s="329">
        <f t="shared" si="222"/>
        <v>0</v>
      </c>
      <c r="P525" s="329">
        <f t="shared" si="223"/>
        <v>0</v>
      </c>
      <c r="Q525" s="486"/>
      <c r="R525" s="327">
        <f t="shared" si="229"/>
        <v>150</v>
      </c>
      <c r="S525" s="328">
        <v>3501.4204000000004</v>
      </c>
      <c r="T525" s="329">
        <f t="shared" si="224"/>
        <v>525213.06000000006</v>
      </c>
      <c r="U525" s="328">
        <v>0</v>
      </c>
      <c r="V525" s="329">
        <f t="shared" si="225"/>
        <v>0</v>
      </c>
      <c r="W525" s="329">
        <f t="shared" si="226"/>
        <v>525213.06000000006</v>
      </c>
      <c r="X525" s="464">
        <f t="shared" si="227"/>
        <v>525213.06000000006</v>
      </c>
      <c r="Y525" s="497">
        <f t="shared" si="228"/>
        <v>0</v>
      </c>
    </row>
    <row r="526" spans="1:25" ht="28.5" x14ac:dyDescent="0.25">
      <c r="A526" s="175" t="s">
        <v>988</v>
      </c>
      <c r="B526" s="122" t="s">
        <v>989</v>
      </c>
      <c r="C526" s="135" t="s">
        <v>170</v>
      </c>
      <c r="D526" s="39">
        <v>2</v>
      </c>
      <c r="E526" s="40">
        <v>20484.7189</v>
      </c>
      <c r="F526" s="35">
        <f t="shared" si="218"/>
        <v>40969.4378</v>
      </c>
      <c r="G526" s="40">
        <v>0</v>
      </c>
      <c r="H526" s="35">
        <f t="shared" si="219"/>
        <v>0</v>
      </c>
      <c r="I526" s="35">
        <f t="shared" si="220"/>
        <v>40969.4378</v>
      </c>
      <c r="J526" s="441"/>
      <c r="K526" s="327"/>
      <c r="L526" s="328">
        <v>20484.7189</v>
      </c>
      <c r="M526" s="329">
        <f t="shared" si="221"/>
        <v>0</v>
      </c>
      <c r="N526" s="328">
        <v>0</v>
      </c>
      <c r="O526" s="329">
        <f t="shared" si="222"/>
        <v>0</v>
      </c>
      <c r="P526" s="329">
        <f t="shared" si="223"/>
        <v>0</v>
      </c>
      <c r="Q526" s="473"/>
      <c r="R526" s="327">
        <f t="shared" si="229"/>
        <v>2</v>
      </c>
      <c r="S526" s="328">
        <v>20484.7189</v>
      </c>
      <c r="T526" s="329">
        <f t="shared" si="224"/>
        <v>40969.4378</v>
      </c>
      <c r="U526" s="328">
        <v>0</v>
      </c>
      <c r="V526" s="329">
        <f t="shared" si="225"/>
        <v>0</v>
      </c>
      <c r="W526" s="329">
        <f t="shared" si="226"/>
        <v>40969.4378</v>
      </c>
      <c r="X526" s="464">
        <f t="shared" si="227"/>
        <v>40969.4378</v>
      </c>
      <c r="Y526" s="497">
        <f t="shared" si="228"/>
        <v>0</v>
      </c>
    </row>
    <row r="527" spans="1:25" x14ac:dyDescent="0.25">
      <c r="A527" s="175" t="s">
        <v>990</v>
      </c>
      <c r="B527" s="122" t="s">
        <v>991</v>
      </c>
      <c r="C527" s="135" t="s">
        <v>170</v>
      </c>
      <c r="D527" s="39">
        <v>6</v>
      </c>
      <c r="E527" s="40">
        <v>8440.4086000000007</v>
      </c>
      <c r="F527" s="35">
        <f t="shared" si="218"/>
        <v>50642.4516</v>
      </c>
      <c r="G527" s="40">
        <v>0</v>
      </c>
      <c r="H527" s="35">
        <f t="shared" si="219"/>
        <v>0</v>
      </c>
      <c r="I527" s="35">
        <f t="shared" si="220"/>
        <v>50642.4516</v>
      </c>
      <c r="J527" s="441"/>
      <c r="K527" s="327"/>
      <c r="L527" s="328">
        <v>8440.4086000000007</v>
      </c>
      <c r="M527" s="329">
        <f t="shared" si="221"/>
        <v>0</v>
      </c>
      <c r="N527" s="328">
        <v>0</v>
      </c>
      <c r="O527" s="329">
        <f t="shared" si="222"/>
        <v>0</v>
      </c>
      <c r="P527" s="329">
        <f t="shared" si="223"/>
        <v>0</v>
      </c>
      <c r="Q527" s="473"/>
      <c r="R527" s="327">
        <f t="shared" si="229"/>
        <v>6</v>
      </c>
      <c r="S527" s="328">
        <v>8440.4086000000007</v>
      </c>
      <c r="T527" s="329">
        <f t="shared" si="224"/>
        <v>50642.4516</v>
      </c>
      <c r="U527" s="328">
        <v>0</v>
      </c>
      <c r="V527" s="329">
        <f t="shared" si="225"/>
        <v>0</v>
      </c>
      <c r="W527" s="329">
        <f t="shared" si="226"/>
        <v>50642.4516</v>
      </c>
      <c r="X527" s="464">
        <f t="shared" si="227"/>
        <v>50642.4516</v>
      </c>
      <c r="Y527" s="497">
        <f t="shared" si="228"/>
        <v>0</v>
      </c>
    </row>
    <row r="528" spans="1:25" ht="28.5" x14ac:dyDescent="0.25">
      <c r="A528" s="175" t="s">
        <v>992</v>
      </c>
      <c r="B528" s="122" t="s">
        <v>993</v>
      </c>
      <c r="C528" s="135" t="s">
        <v>170</v>
      </c>
      <c r="D528" s="39">
        <v>4</v>
      </c>
      <c r="E528" s="40">
        <v>23517.120000000003</v>
      </c>
      <c r="F528" s="35">
        <f t="shared" si="218"/>
        <v>94068.48000000001</v>
      </c>
      <c r="G528" s="40">
        <v>0</v>
      </c>
      <c r="H528" s="35">
        <f t="shared" si="219"/>
        <v>0</v>
      </c>
      <c r="I528" s="35">
        <f t="shared" si="220"/>
        <v>94068.48000000001</v>
      </c>
      <c r="J528" s="441"/>
      <c r="K528" s="327"/>
      <c r="L528" s="328">
        <v>23517.120000000003</v>
      </c>
      <c r="M528" s="329">
        <f t="shared" si="221"/>
        <v>0</v>
      </c>
      <c r="N528" s="328">
        <v>0</v>
      </c>
      <c r="O528" s="329">
        <f t="shared" si="222"/>
        <v>0</v>
      </c>
      <c r="P528" s="329">
        <f t="shared" si="223"/>
        <v>0</v>
      </c>
      <c r="Q528" s="473"/>
      <c r="R528" s="327">
        <f t="shared" si="229"/>
        <v>4</v>
      </c>
      <c r="S528" s="328">
        <v>23517.120000000003</v>
      </c>
      <c r="T528" s="329">
        <f t="shared" si="224"/>
        <v>94068.48000000001</v>
      </c>
      <c r="U528" s="328">
        <v>0</v>
      </c>
      <c r="V528" s="329">
        <f t="shared" si="225"/>
        <v>0</v>
      </c>
      <c r="W528" s="329">
        <f t="shared" si="226"/>
        <v>94068.48000000001</v>
      </c>
      <c r="X528" s="464">
        <f t="shared" si="227"/>
        <v>94068.48000000001</v>
      </c>
      <c r="Y528" s="497">
        <f t="shared" si="228"/>
        <v>0</v>
      </c>
    </row>
    <row r="529" spans="1:25" ht="28.5" x14ac:dyDescent="0.25">
      <c r="A529" s="175" t="s">
        <v>994</v>
      </c>
      <c r="B529" s="186" t="s">
        <v>995</v>
      </c>
      <c r="C529" s="181" t="s">
        <v>170</v>
      </c>
      <c r="D529" s="187">
        <v>2</v>
      </c>
      <c r="E529" s="40">
        <v>24930.61</v>
      </c>
      <c r="F529" s="35">
        <f t="shared" si="218"/>
        <v>49861.22</v>
      </c>
      <c r="G529" s="40">
        <v>0</v>
      </c>
      <c r="H529" s="35">
        <f t="shared" si="219"/>
        <v>0</v>
      </c>
      <c r="I529" s="35">
        <f t="shared" si="220"/>
        <v>49861.22</v>
      </c>
      <c r="J529" s="454"/>
      <c r="K529" s="388"/>
      <c r="L529" s="328">
        <v>24930.61</v>
      </c>
      <c r="M529" s="329">
        <f t="shared" si="221"/>
        <v>0</v>
      </c>
      <c r="N529" s="328">
        <v>0</v>
      </c>
      <c r="O529" s="329">
        <f t="shared" si="222"/>
        <v>0</v>
      </c>
      <c r="P529" s="329">
        <f t="shared" si="223"/>
        <v>0</v>
      </c>
      <c r="Q529" s="486"/>
      <c r="R529" s="327">
        <f t="shared" si="229"/>
        <v>2</v>
      </c>
      <c r="S529" s="328">
        <v>24930.61</v>
      </c>
      <c r="T529" s="329">
        <f t="shared" si="224"/>
        <v>49861.22</v>
      </c>
      <c r="U529" s="328">
        <v>0</v>
      </c>
      <c r="V529" s="329">
        <f t="shared" si="225"/>
        <v>0</v>
      </c>
      <c r="W529" s="329">
        <f t="shared" si="226"/>
        <v>49861.22</v>
      </c>
      <c r="X529" s="464">
        <f t="shared" si="227"/>
        <v>49861.22</v>
      </c>
      <c r="Y529" s="497">
        <f t="shared" si="228"/>
        <v>0</v>
      </c>
    </row>
    <row r="530" spans="1:25" x14ac:dyDescent="0.25">
      <c r="A530" s="175" t="s">
        <v>996</v>
      </c>
      <c r="B530" s="186" t="s">
        <v>997</v>
      </c>
      <c r="C530" s="181" t="s">
        <v>170</v>
      </c>
      <c r="D530" s="187">
        <v>4</v>
      </c>
      <c r="E530" s="40">
        <v>5932.7673000000004</v>
      </c>
      <c r="F530" s="35">
        <f t="shared" si="218"/>
        <v>23731.069200000002</v>
      </c>
      <c r="G530" s="40">
        <v>0</v>
      </c>
      <c r="H530" s="35">
        <f t="shared" si="219"/>
        <v>0</v>
      </c>
      <c r="I530" s="35">
        <f t="shared" si="220"/>
        <v>23731.069200000002</v>
      </c>
      <c r="J530" s="454"/>
      <c r="K530" s="388"/>
      <c r="L530" s="328">
        <v>5932.7673000000004</v>
      </c>
      <c r="M530" s="329">
        <f t="shared" si="221"/>
        <v>0</v>
      </c>
      <c r="N530" s="328">
        <v>0</v>
      </c>
      <c r="O530" s="329">
        <f t="shared" si="222"/>
        <v>0</v>
      </c>
      <c r="P530" s="329">
        <f t="shared" si="223"/>
        <v>0</v>
      </c>
      <c r="Q530" s="486"/>
      <c r="R530" s="327">
        <f t="shared" si="229"/>
        <v>4</v>
      </c>
      <c r="S530" s="328">
        <v>5932.7673000000004</v>
      </c>
      <c r="T530" s="329">
        <f t="shared" si="224"/>
        <v>23731.069200000002</v>
      </c>
      <c r="U530" s="328">
        <v>0</v>
      </c>
      <c r="V530" s="329">
        <f t="shared" si="225"/>
        <v>0</v>
      </c>
      <c r="W530" s="329">
        <f t="shared" si="226"/>
        <v>23731.069200000002</v>
      </c>
      <c r="X530" s="464">
        <f t="shared" si="227"/>
        <v>23731.069200000002</v>
      </c>
      <c r="Y530" s="497">
        <f t="shared" si="228"/>
        <v>0</v>
      </c>
    </row>
    <row r="531" spans="1:25" x14ac:dyDescent="0.25">
      <c r="A531" s="177" t="s">
        <v>998</v>
      </c>
      <c r="B531" s="47" t="s">
        <v>999</v>
      </c>
      <c r="C531" s="183"/>
      <c r="D531" s="43"/>
      <c r="E531" s="40"/>
      <c r="F531" s="143">
        <f>SUM(F532:F534)</f>
        <v>161647.76440000001</v>
      </c>
      <c r="G531" s="40"/>
      <c r="H531" s="143">
        <f>SUM(H532:H534)</f>
        <v>141960</v>
      </c>
      <c r="I531" s="143">
        <f>SUM(I532:I534)</f>
        <v>303607.76439999999</v>
      </c>
      <c r="J531" s="448"/>
      <c r="K531" s="330"/>
      <c r="L531" s="328"/>
      <c r="M531" s="375">
        <f>SUM(M532:M534)</f>
        <v>0</v>
      </c>
      <c r="N531" s="328"/>
      <c r="O531" s="375">
        <f>SUM(O532:O534)</f>
        <v>0</v>
      </c>
      <c r="P531" s="375">
        <f>SUM(P532:P534)</f>
        <v>0</v>
      </c>
      <c r="Q531" s="480"/>
      <c r="R531" s="327">
        <f t="shared" si="229"/>
        <v>0</v>
      </c>
      <c r="S531" s="328"/>
      <c r="T531" s="375">
        <f>SUM(T532:T534)</f>
        <v>161647.76440000001</v>
      </c>
      <c r="U531" s="328"/>
      <c r="V531" s="375">
        <f>SUM(V532:V534)</f>
        <v>141960</v>
      </c>
      <c r="W531" s="375">
        <f>SUM(W532:W534)</f>
        <v>303607.76439999999</v>
      </c>
      <c r="X531" s="464">
        <f t="shared" si="227"/>
        <v>303607.76439999999</v>
      </c>
      <c r="Y531" s="497">
        <f t="shared" si="228"/>
        <v>0</v>
      </c>
    </row>
    <row r="532" spans="1:25" x14ac:dyDescent="0.25">
      <c r="A532" s="175" t="s">
        <v>1000</v>
      </c>
      <c r="B532" s="122" t="s">
        <v>1001</v>
      </c>
      <c r="C532" s="181" t="s">
        <v>170</v>
      </c>
      <c r="D532" s="140">
        <v>2</v>
      </c>
      <c r="E532" s="40">
        <v>18622.475299999998</v>
      </c>
      <c r="F532" s="35">
        <f>D532*E532</f>
        <v>37244.950599999996</v>
      </c>
      <c r="G532" s="40">
        <v>0</v>
      </c>
      <c r="H532" s="35">
        <f>D532*G532</f>
        <v>0</v>
      </c>
      <c r="I532" s="35">
        <f>F532+H532</f>
        <v>37244.950599999996</v>
      </c>
      <c r="J532" s="452"/>
      <c r="K532" s="374"/>
      <c r="L532" s="328">
        <v>18622.475299999998</v>
      </c>
      <c r="M532" s="329">
        <f>K532*L532</f>
        <v>0</v>
      </c>
      <c r="N532" s="328">
        <v>0</v>
      </c>
      <c r="O532" s="329">
        <f>K532*N532</f>
        <v>0</v>
      </c>
      <c r="P532" s="329">
        <f>M532+O532</f>
        <v>0</v>
      </c>
      <c r="Q532" s="484"/>
      <c r="R532" s="327">
        <f t="shared" si="229"/>
        <v>2</v>
      </c>
      <c r="S532" s="328">
        <v>18622.475299999998</v>
      </c>
      <c r="T532" s="329">
        <f>R532*S532</f>
        <v>37244.950599999996</v>
      </c>
      <c r="U532" s="328">
        <v>0</v>
      </c>
      <c r="V532" s="329">
        <f>R532*U532</f>
        <v>0</v>
      </c>
      <c r="W532" s="329">
        <f>T532+V532</f>
        <v>37244.950599999996</v>
      </c>
      <c r="X532" s="464">
        <f t="shared" si="227"/>
        <v>37244.950599999996</v>
      </c>
      <c r="Y532" s="497">
        <f t="shared" si="228"/>
        <v>0</v>
      </c>
    </row>
    <row r="533" spans="1:25" x14ac:dyDescent="0.25">
      <c r="A533" s="175" t="s">
        <v>1002</v>
      </c>
      <c r="B533" s="188" t="s">
        <v>991</v>
      </c>
      <c r="C533" s="181" t="s">
        <v>170</v>
      </c>
      <c r="D533" s="187">
        <v>6</v>
      </c>
      <c r="E533" s="40">
        <v>7673.1023000000005</v>
      </c>
      <c r="F533" s="35">
        <f>D533*E533</f>
        <v>46038.613800000006</v>
      </c>
      <c r="G533" s="40">
        <v>0</v>
      </c>
      <c r="H533" s="35">
        <f>D533*G533</f>
        <v>0</v>
      </c>
      <c r="I533" s="35">
        <f>F533+H533</f>
        <v>46038.613800000006</v>
      </c>
      <c r="J533" s="454"/>
      <c r="K533" s="388"/>
      <c r="L533" s="328">
        <v>7673.1023000000005</v>
      </c>
      <c r="M533" s="329">
        <f>K533*L533</f>
        <v>0</v>
      </c>
      <c r="N533" s="328">
        <v>0</v>
      </c>
      <c r="O533" s="329">
        <f>K533*N533</f>
        <v>0</v>
      </c>
      <c r="P533" s="329">
        <f>M533+O533</f>
        <v>0</v>
      </c>
      <c r="Q533" s="486"/>
      <c r="R533" s="327">
        <f t="shared" si="229"/>
        <v>6</v>
      </c>
      <c r="S533" s="328">
        <v>7673.1023000000005</v>
      </c>
      <c r="T533" s="329">
        <f>R533*S533</f>
        <v>46038.613800000006</v>
      </c>
      <c r="U533" s="328">
        <v>0</v>
      </c>
      <c r="V533" s="329">
        <f>R533*U533</f>
        <v>0</v>
      </c>
      <c r="W533" s="329">
        <f>T533+V533</f>
        <v>46038.613800000006</v>
      </c>
      <c r="X533" s="464">
        <f t="shared" si="227"/>
        <v>46038.613800000006</v>
      </c>
      <c r="Y533" s="497">
        <f t="shared" si="228"/>
        <v>0</v>
      </c>
    </row>
    <row r="534" spans="1:25" ht="42.75" x14ac:dyDescent="0.25">
      <c r="A534" s="189" t="s">
        <v>1003</v>
      </c>
      <c r="B534" s="186" t="s">
        <v>1004</v>
      </c>
      <c r="C534" s="181" t="s">
        <v>170</v>
      </c>
      <c r="D534" s="187">
        <v>6</v>
      </c>
      <c r="E534" s="40">
        <v>13060.7</v>
      </c>
      <c r="F534" s="35">
        <f>D534*E534</f>
        <v>78364.200000000012</v>
      </c>
      <c r="G534" s="40">
        <v>23660</v>
      </c>
      <c r="H534" s="35">
        <f>D534*G534</f>
        <v>141960</v>
      </c>
      <c r="I534" s="35">
        <f>F534+H534</f>
        <v>220324.2</v>
      </c>
      <c r="J534" s="454"/>
      <c r="K534" s="388"/>
      <c r="L534" s="328">
        <v>13060.7</v>
      </c>
      <c r="M534" s="329">
        <f>K534*L534</f>
        <v>0</v>
      </c>
      <c r="N534" s="328">
        <v>23660</v>
      </c>
      <c r="O534" s="329">
        <f>K534*N534</f>
        <v>0</v>
      </c>
      <c r="P534" s="329">
        <f>M534+O534</f>
        <v>0</v>
      </c>
      <c r="Q534" s="486"/>
      <c r="R534" s="327">
        <f t="shared" si="229"/>
        <v>6</v>
      </c>
      <c r="S534" s="328">
        <v>13060.7</v>
      </c>
      <c r="T534" s="329">
        <f>R534*S534</f>
        <v>78364.200000000012</v>
      </c>
      <c r="U534" s="328">
        <v>23660</v>
      </c>
      <c r="V534" s="329">
        <f>R534*U534</f>
        <v>141960</v>
      </c>
      <c r="W534" s="329">
        <f>T534+V534</f>
        <v>220324.2</v>
      </c>
      <c r="X534" s="464">
        <f t="shared" si="227"/>
        <v>220324.2</v>
      </c>
      <c r="Y534" s="497">
        <f t="shared" si="228"/>
        <v>0</v>
      </c>
    </row>
    <row r="535" spans="1:25" x14ac:dyDescent="0.25">
      <c r="A535" s="190" t="s">
        <v>1005</v>
      </c>
      <c r="B535" s="47" t="s">
        <v>1006</v>
      </c>
      <c r="C535" s="183"/>
      <c r="D535" s="43"/>
      <c r="E535" s="40"/>
      <c r="F535" s="143">
        <f>SUM(F536:F552)</f>
        <v>3876817.5022</v>
      </c>
      <c r="G535" s="40"/>
      <c r="H535" s="143">
        <f>SUM(H536:H552)</f>
        <v>2498792.1503999997</v>
      </c>
      <c r="I535" s="143">
        <f>SUM(I536:I552)</f>
        <v>6375609.6525999997</v>
      </c>
      <c r="J535" s="448"/>
      <c r="K535" s="330"/>
      <c r="L535" s="328"/>
      <c r="M535" s="375">
        <f>SUM(M536:M552)</f>
        <v>0</v>
      </c>
      <c r="N535" s="328"/>
      <c r="O535" s="375">
        <f>SUM(O536:O552)</f>
        <v>0</v>
      </c>
      <c r="P535" s="375">
        <f>SUM(P536:P552)</f>
        <v>0</v>
      </c>
      <c r="Q535" s="480"/>
      <c r="R535" s="327">
        <f t="shared" si="229"/>
        <v>0</v>
      </c>
      <c r="S535" s="328"/>
      <c r="T535" s="375">
        <f>SUM(T536:T552)</f>
        <v>3876817.5022</v>
      </c>
      <c r="U535" s="328"/>
      <c r="V535" s="375">
        <f>SUM(V536:V552)</f>
        <v>2498792.1503999997</v>
      </c>
      <c r="W535" s="375">
        <f>SUM(W536:W552)</f>
        <v>6375609.6525999997</v>
      </c>
      <c r="X535" s="464">
        <f t="shared" si="227"/>
        <v>6375609.6525999997</v>
      </c>
      <c r="Y535" s="497">
        <f t="shared" si="228"/>
        <v>0</v>
      </c>
    </row>
    <row r="536" spans="1:25" x14ac:dyDescent="0.25">
      <c r="A536" s="189" t="s">
        <v>1007</v>
      </c>
      <c r="B536" s="122" t="s">
        <v>1008</v>
      </c>
      <c r="C536" s="135" t="s">
        <v>170</v>
      </c>
      <c r="D536" s="39">
        <v>65</v>
      </c>
      <c r="E536" s="40">
        <v>3340.5</v>
      </c>
      <c r="F536" s="35">
        <f t="shared" ref="F536:F552" si="230">D536*E536</f>
        <v>217132.5</v>
      </c>
      <c r="G536" s="40">
        <v>7735</v>
      </c>
      <c r="H536" s="35">
        <f t="shared" ref="H536:H552" si="231">D536*G536</f>
        <v>502775</v>
      </c>
      <c r="I536" s="35">
        <f t="shared" ref="I536:I552" si="232">F536+H536</f>
        <v>719907.5</v>
      </c>
      <c r="J536" s="441"/>
      <c r="K536" s="327"/>
      <c r="L536" s="328">
        <v>3340.5</v>
      </c>
      <c r="M536" s="329">
        <f t="shared" ref="M536:M552" si="233">K536*L536</f>
        <v>0</v>
      </c>
      <c r="N536" s="328">
        <v>7735</v>
      </c>
      <c r="O536" s="329">
        <f t="shared" ref="O536:O552" si="234">K536*N536</f>
        <v>0</v>
      </c>
      <c r="P536" s="329">
        <f t="shared" ref="P536:P552" si="235">M536+O536</f>
        <v>0</v>
      </c>
      <c r="Q536" s="473"/>
      <c r="R536" s="327">
        <f t="shared" si="229"/>
        <v>65</v>
      </c>
      <c r="S536" s="328">
        <v>3340.5</v>
      </c>
      <c r="T536" s="329">
        <f t="shared" ref="T536:T552" si="236">R536*S536</f>
        <v>217132.5</v>
      </c>
      <c r="U536" s="328">
        <v>7735</v>
      </c>
      <c r="V536" s="329">
        <f t="shared" ref="V536:V552" si="237">R536*U536</f>
        <v>502775</v>
      </c>
      <c r="W536" s="329">
        <f t="shared" ref="W536:W552" si="238">T536+V536</f>
        <v>719907.5</v>
      </c>
      <c r="X536" s="464">
        <f t="shared" si="227"/>
        <v>719907.5</v>
      </c>
      <c r="Y536" s="497">
        <f t="shared" si="228"/>
        <v>0</v>
      </c>
    </row>
    <row r="537" spans="1:25" x14ac:dyDescent="0.25">
      <c r="A537" s="189" t="s">
        <v>1009</v>
      </c>
      <c r="B537" s="122" t="s">
        <v>1010</v>
      </c>
      <c r="C537" s="181" t="s">
        <v>170</v>
      </c>
      <c r="D537" s="140">
        <v>4</v>
      </c>
      <c r="E537" s="40">
        <v>3013</v>
      </c>
      <c r="F537" s="35">
        <f t="shared" si="230"/>
        <v>12052</v>
      </c>
      <c r="G537" s="40">
        <v>0</v>
      </c>
      <c r="H537" s="35">
        <f t="shared" si="231"/>
        <v>0</v>
      </c>
      <c r="I537" s="35">
        <f t="shared" si="232"/>
        <v>12052</v>
      </c>
      <c r="J537" s="452"/>
      <c r="K537" s="374"/>
      <c r="L537" s="328">
        <v>3013</v>
      </c>
      <c r="M537" s="329">
        <f t="shared" si="233"/>
        <v>0</v>
      </c>
      <c r="N537" s="328">
        <v>0</v>
      </c>
      <c r="O537" s="329">
        <f t="shared" si="234"/>
        <v>0</v>
      </c>
      <c r="P537" s="329">
        <f t="shared" si="235"/>
        <v>0</v>
      </c>
      <c r="Q537" s="484"/>
      <c r="R537" s="327">
        <f t="shared" si="229"/>
        <v>4</v>
      </c>
      <c r="S537" s="328">
        <v>3013</v>
      </c>
      <c r="T537" s="329">
        <f t="shared" si="236"/>
        <v>12052</v>
      </c>
      <c r="U537" s="328">
        <v>0</v>
      </c>
      <c r="V537" s="329">
        <f t="shared" si="237"/>
        <v>0</v>
      </c>
      <c r="W537" s="329">
        <f t="shared" si="238"/>
        <v>12052</v>
      </c>
      <c r="X537" s="464">
        <f t="shared" si="227"/>
        <v>12052</v>
      </c>
      <c r="Y537" s="497">
        <f t="shared" si="228"/>
        <v>0</v>
      </c>
    </row>
    <row r="538" spans="1:25" x14ac:dyDescent="0.25">
      <c r="A538" s="189" t="s">
        <v>1011</v>
      </c>
      <c r="B538" s="188" t="s">
        <v>1012</v>
      </c>
      <c r="C538" s="181" t="s">
        <v>406</v>
      </c>
      <c r="D538" s="140">
        <v>375</v>
      </c>
      <c r="E538" s="40">
        <v>262</v>
      </c>
      <c r="F538" s="35">
        <f t="shared" si="230"/>
        <v>98250</v>
      </c>
      <c r="G538" s="40">
        <v>286</v>
      </c>
      <c r="H538" s="35">
        <f t="shared" si="231"/>
        <v>107250</v>
      </c>
      <c r="I538" s="35">
        <f t="shared" si="232"/>
        <v>205500</v>
      </c>
      <c r="J538" s="452"/>
      <c r="K538" s="374"/>
      <c r="L538" s="328">
        <v>262</v>
      </c>
      <c r="M538" s="329">
        <f t="shared" si="233"/>
        <v>0</v>
      </c>
      <c r="N538" s="328">
        <v>286</v>
      </c>
      <c r="O538" s="329">
        <f t="shared" si="234"/>
        <v>0</v>
      </c>
      <c r="P538" s="329">
        <f t="shared" si="235"/>
        <v>0</v>
      </c>
      <c r="Q538" s="484"/>
      <c r="R538" s="327">
        <f t="shared" si="229"/>
        <v>375</v>
      </c>
      <c r="S538" s="328">
        <v>262</v>
      </c>
      <c r="T538" s="329">
        <f t="shared" si="236"/>
        <v>98250</v>
      </c>
      <c r="U538" s="328">
        <v>286</v>
      </c>
      <c r="V538" s="329">
        <f t="shared" si="237"/>
        <v>107250</v>
      </c>
      <c r="W538" s="329">
        <f t="shared" si="238"/>
        <v>205500</v>
      </c>
      <c r="X538" s="464">
        <f t="shared" si="227"/>
        <v>205500</v>
      </c>
      <c r="Y538" s="497">
        <f t="shared" si="228"/>
        <v>0</v>
      </c>
    </row>
    <row r="539" spans="1:25" ht="42.75" x14ac:dyDescent="0.25">
      <c r="A539" s="189" t="s">
        <v>1013</v>
      </c>
      <c r="B539" s="122" t="s">
        <v>1014</v>
      </c>
      <c r="C539" s="181" t="s">
        <v>170</v>
      </c>
      <c r="D539" s="140">
        <v>6</v>
      </c>
      <c r="E539" s="40">
        <v>26724</v>
      </c>
      <c r="F539" s="35">
        <f t="shared" si="230"/>
        <v>160344</v>
      </c>
      <c r="G539" s="40">
        <v>61880</v>
      </c>
      <c r="H539" s="35">
        <f t="shared" si="231"/>
        <v>371280</v>
      </c>
      <c r="I539" s="35">
        <f t="shared" si="232"/>
        <v>531624</v>
      </c>
      <c r="J539" s="452"/>
      <c r="K539" s="374"/>
      <c r="L539" s="328">
        <v>26724</v>
      </c>
      <c r="M539" s="329">
        <f t="shared" si="233"/>
        <v>0</v>
      </c>
      <c r="N539" s="328">
        <v>61880</v>
      </c>
      <c r="O539" s="329">
        <f t="shared" si="234"/>
        <v>0</v>
      </c>
      <c r="P539" s="329">
        <f t="shared" si="235"/>
        <v>0</v>
      </c>
      <c r="Q539" s="484"/>
      <c r="R539" s="327">
        <f t="shared" si="229"/>
        <v>6</v>
      </c>
      <c r="S539" s="328">
        <v>26724</v>
      </c>
      <c r="T539" s="329">
        <f t="shared" si="236"/>
        <v>160344</v>
      </c>
      <c r="U539" s="328">
        <v>61880</v>
      </c>
      <c r="V539" s="329">
        <f t="shared" si="237"/>
        <v>371280</v>
      </c>
      <c r="W539" s="329">
        <f t="shared" si="238"/>
        <v>531624</v>
      </c>
      <c r="X539" s="464">
        <f t="shared" si="227"/>
        <v>531624</v>
      </c>
      <c r="Y539" s="497">
        <f t="shared" si="228"/>
        <v>0</v>
      </c>
    </row>
    <row r="540" spans="1:25" ht="28.5" x14ac:dyDescent="0.25">
      <c r="A540" s="189" t="s">
        <v>1015</v>
      </c>
      <c r="B540" s="188" t="s">
        <v>1016</v>
      </c>
      <c r="C540" s="181" t="s">
        <v>170</v>
      </c>
      <c r="D540" s="140">
        <v>11</v>
      </c>
      <c r="E540" s="40">
        <v>6288</v>
      </c>
      <c r="F540" s="35">
        <f t="shared" si="230"/>
        <v>69168</v>
      </c>
      <c r="G540" s="40">
        <v>14560</v>
      </c>
      <c r="H540" s="35">
        <f t="shared" si="231"/>
        <v>160160</v>
      </c>
      <c r="I540" s="35">
        <f t="shared" si="232"/>
        <v>229328</v>
      </c>
      <c r="J540" s="452"/>
      <c r="K540" s="374"/>
      <c r="L540" s="328">
        <v>6288</v>
      </c>
      <c r="M540" s="329">
        <f t="shared" si="233"/>
        <v>0</v>
      </c>
      <c r="N540" s="328">
        <v>14560</v>
      </c>
      <c r="O540" s="329">
        <f t="shared" si="234"/>
        <v>0</v>
      </c>
      <c r="P540" s="329">
        <f t="shared" si="235"/>
        <v>0</v>
      </c>
      <c r="Q540" s="484"/>
      <c r="R540" s="327">
        <f t="shared" si="229"/>
        <v>11</v>
      </c>
      <c r="S540" s="328">
        <v>6288</v>
      </c>
      <c r="T540" s="329">
        <f t="shared" si="236"/>
        <v>69168</v>
      </c>
      <c r="U540" s="328">
        <v>14560</v>
      </c>
      <c r="V540" s="329">
        <f t="shared" si="237"/>
        <v>160160</v>
      </c>
      <c r="W540" s="329">
        <f t="shared" si="238"/>
        <v>229328</v>
      </c>
      <c r="X540" s="464">
        <f t="shared" si="227"/>
        <v>229328</v>
      </c>
      <c r="Y540" s="497">
        <f t="shared" si="228"/>
        <v>0</v>
      </c>
    </row>
    <row r="541" spans="1:25" ht="42.75" x14ac:dyDescent="0.25">
      <c r="A541" s="189" t="s">
        <v>1017</v>
      </c>
      <c r="B541" s="122" t="s">
        <v>1018</v>
      </c>
      <c r="C541" s="135" t="s">
        <v>170</v>
      </c>
      <c r="D541" s="39">
        <v>8</v>
      </c>
      <c r="E541" s="40">
        <v>13362</v>
      </c>
      <c r="F541" s="35">
        <f t="shared" si="230"/>
        <v>106896</v>
      </c>
      <c r="G541" s="40">
        <v>30940</v>
      </c>
      <c r="H541" s="35">
        <f t="shared" si="231"/>
        <v>247520</v>
      </c>
      <c r="I541" s="35">
        <f t="shared" si="232"/>
        <v>354416</v>
      </c>
      <c r="J541" s="441"/>
      <c r="K541" s="327"/>
      <c r="L541" s="328">
        <v>13362</v>
      </c>
      <c r="M541" s="329">
        <f t="shared" si="233"/>
        <v>0</v>
      </c>
      <c r="N541" s="328">
        <v>30940</v>
      </c>
      <c r="O541" s="329">
        <f t="shared" si="234"/>
        <v>0</v>
      </c>
      <c r="P541" s="329">
        <f t="shared" si="235"/>
        <v>0</v>
      </c>
      <c r="Q541" s="473"/>
      <c r="R541" s="327">
        <f t="shared" si="229"/>
        <v>8</v>
      </c>
      <c r="S541" s="328">
        <v>13362</v>
      </c>
      <c r="T541" s="329">
        <f t="shared" si="236"/>
        <v>106896</v>
      </c>
      <c r="U541" s="328">
        <v>30940</v>
      </c>
      <c r="V541" s="329">
        <f t="shared" si="237"/>
        <v>247520</v>
      </c>
      <c r="W541" s="329">
        <f t="shared" si="238"/>
        <v>354416</v>
      </c>
      <c r="X541" s="464">
        <f t="shared" si="227"/>
        <v>354416</v>
      </c>
      <c r="Y541" s="497">
        <f t="shared" si="228"/>
        <v>0</v>
      </c>
    </row>
    <row r="542" spans="1:25" x14ac:dyDescent="0.25">
      <c r="A542" s="189" t="s">
        <v>1019</v>
      </c>
      <c r="B542" s="188" t="s">
        <v>1020</v>
      </c>
      <c r="C542" s="191" t="s">
        <v>406</v>
      </c>
      <c r="D542" s="192">
        <v>201.45</v>
      </c>
      <c r="E542" s="40">
        <v>366.8</v>
      </c>
      <c r="F542" s="35">
        <f t="shared" si="230"/>
        <v>73891.86</v>
      </c>
      <c r="G542" s="40">
        <v>676</v>
      </c>
      <c r="H542" s="35">
        <f t="shared" si="231"/>
        <v>136180.19999999998</v>
      </c>
      <c r="I542" s="35">
        <f t="shared" si="232"/>
        <v>210072.06</v>
      </c>
      <c r="J542" s="445"/>
      <c r="K542" s="389"/>
      <c r="L542" s="328">
        <v>366.8</v>
      </c>
      <c r="M542" s="329">
        <f t="shared" si="233"/>
        <v>0</v>
      </c>
      <c r="N542" s="328">
        <v>676</v>
      </c>
      <c r="O542" s="329">
        <f t="shared" si="234"/>
        <v>0</v>
      </c>
      <c r="P542" s="329">
        <f t="shared" si="235"/>
        <v>0</v>
      </c>
      <c r="Q542" s="477"/>
      <c r="R542" s="327">
        <f t="shared" si="229"/>
        <v>201.45</v>
      </c>
      <c r="S542" s="328">
        <v>366.8</v>
      </c>
      <c r="T542" s="329">
        <f t="shared" si="236"/>
        <v>73891.86</v>
      </c>
      <c r="U542" s="328">
        <v>676</v>
      </c>
      <c r="V542" s="329">
        <f t="shared" si="237"/>
        <v>136180.19999999998</v>
      </c>
      <c r="W542" s="329">
        <f t="shared" si="238"/>
        <v>210072.06</v>
      </c>
      <c r="X542" s="464">
        <f t="shared" si="227"/>
        <v>210072.06</v>
      </c>
      <c r="Y542" s="497">
        <f t="shared" si="228"/>
        <v>0</v>
      </c>
    </row>
    <row r="543" spans="1:25" x14ac:dyDescent="0.25">
      <c r="A543" s="189" t="s">
        <v>1021</v>
      </c>
      <c r="B543" s="186" t="s">
        <v>1022</v>
      </c>
      <c r="C543" s="181" t="s">
        <v>170</v>
      </c>
      <c r="D543" s="140">
        <v>10</v>
      </c>
      <c r="E543" s="40">
        <v>2554.5</v>
      </c>
      <c r="F543" s="35">
        <f t="shared" si="230"/>
        <v>25545</v>
      </c>
      <c r="G543" s="40">
        <v>13780</v>
      </c>
      <c r="H543" s="35">
        <f t="shared" si="231"/>
        <v>137800</v>
      </c>
      <c r="I543" s="35">
        <f t="shared" si="232"/>
        <v>163345</v>
      </c>
      <c r="J543" s="452"/>
      <c r="K543" s="374"/>
      <c r="L543" s="328">
        <v>2554.5</v>
      </c>
      <c r="M543" s="329">
        <f t="shared" si="233"/>
        <v>0</v>
      </c>
      <c r="N543" s="328">
        <v>13780</v>
      </c>
      <c r="O543" s="329">
        <f t="shared" si="234"/>
        <v>0</v>
      </c>
      <c r="P543" s="329">
        <f t="shared" si="235"/>
        <v>0</v>
      </c>
      <c r="Q543" s="484"/>
      <c r="R543" s="327">
        <f t="shared" si="229"/>
        <v>10</v>
      </c>
      <c r="S543" s="328">
        <v>2554.5</v>
      </c>
      <c r="T543" s="329">
        <f t="shared" si="236"/>
        <v>25545</v>
      </c>
      <c r="U543" s="328">
        <v>13780</v>
      </c>
      <c r="V543" s="329">
        <f t="shared" si="237"/>
        <v>137800</v>
      </c>
      <c r="W543" s="329">
        <f t="shared" si="238"/>
        <v>163345</v>
      </c>
      <c r="X543" s="464">
        <f t="shared" si="227"/>
        <v>163345</v>
      </c>
      <c r="Y543" s="497">
        <f t="shared" si="228"/>
        <v>0</v>
      </c>
    </row>
    <row r="544" spans="1:25" ht="28.5" x14ac:dyDescent="0.25">
      <c r="A544" s="189" t="s">
        <v>1023</v>
      </c>
      <c r="B544" s="122" t="s">
        <v>1024</v>
      </c>
      <c r="C544" s="135" t="s">
        <v>19</v>
      </c>
      <c r="D544" s="39">
        <v>15.91</v>
      </c>
      <c r="E544" s="40">
        <v>3799</v>
      </c>
      <c r="F544" s="35">
        <f t="shared" si="230"/>
        <v>60442.090000000004</v>
      </c>
      <c r="G544" s="40">
        <v>9230</v>
      </c>
      <c r="H544" s="35">
        <f t="shared" si="231"/>
        <v>146849.29999999999</v>
      </c>
      <c r="I544" s="35">
        <f t="shared" si="232"/>
        <v>207291.38999999998</v>
      </c>
      <c r="J544" s="441"/>
      <c r="K544" s="327"/>
      <c r="L544" s="328">
        <v>3799</v>
      </c>
      <c r="M544" s="329">
        <f t="shared" si="233"/>
        <v>0</v>
      </c>
      <c r="N544" s="328">
        <v>9230</v>
      </c>
      <c r="O544" s="329">
        <f t="shared" si="234"/>
        <v>0</v>
      </c>
      <c r="P544" s="329">
        <f t="shared" si="235"/>
        <v>0</v>
      </c>
      <c r="Q544" s="473"/>
      <c r="R544" s="327">
        <f t="shared" si="229"/>
        <v>15.91</v>
      </c>
      <c r="S544" s="328">
        <v>3799</v>
      </c>
      <c r="T544" s="329">
        <f t="shared" si="236"/>
        <v>60442.090000000004</v>
      </c>
      <c r="U544" s="328">
        <v>9230</v>
      </c>
      <c r="V544" s="329">
        <f t="shared" si="237"/>
        <v>146849.29999999999</v>
      </c>
      <c r="W544" s="329">
        <f t="shared" si="238"/>
        <v>207291.38999999998</v>
      </c>
      <c r="X544" s="464">
        <f t="shared" si="227"/>
        <v>207291.38999999998</v>
      </c>
      <c r="Y544" s="497">
        <f t="shared" si="228"/>
        <v>0</v>
      </c>
    </row>
    <row r="545" spans="1:25" x14ac:dyDescent="0.25">
      <c r="A545" s="189" t="s">
        <v>1025</v>
      </c>
      <c r="B545" s="122" t="s">
        <v>1026</v>
      </c>
      <c r="C545" s="135" t="s">
        <v>1027</v>
      </c>
      <c r="D545" s="140">
        <v>5.35</v>
      </c>
      <c r="E545" s="40">
        <v>6945.62</v>
      </c>
      <c r="F545" s="35">
        <f t="shared" si="230"/>
        <v>37159.066999999995</v>
      </c>
      <c r="G545" s="40">
        <v>65</v>
      </c>
      <c r="H545" s="35">
        <f t="shared" si="231"/>
        <v>347.75</v>
      </c>
      <c r="I545" s="35">
        <f t="shared" si="232"/>
        <v>37506.816999999995</v>
      </c>
      <c r="J545" s="452"/>
      <c r="K545" s="374"/>
      <c r="L545" s="328">
        <v>6945.62</v>
      </c>
      <c r="M545" s="329">
        <f t="shared" si="233"/>
        <v>0</v>
      </c>
      <c r="N545" s="328">
        <v>65</v>
      </c>
      <c r="O545" s="329">
        <f t="shared" si="234"/>
        <v>0</v>
      </c>
      <c r="P545" s="329">
        <f t="shared" si="235"/>
        <v>0</v>
      </c>
      <c r="Q545" s="484"/>
      <c r="R545" s="327">
        <f t="shared" si="229"/>
        <v>5.35</v>
      </c>
      <c r="S545" s="328">
        <v>6945.62</v>
      </c>
      <c r="T545" s="329">
        <f t="shared" si="236"/>
        <v>37159.066999999995</v>
      </c>
      <c r="U545" s="328">
        <v>65</v>
      </c>
      <c r="V545" s="329">
        <f t="shared" si="237"/>
        <v>347.75</v>
      </c>
      <c r="W545" s="329">
        <f t="shared" si="238"/>
        <v>37506.816999999995</v>
      </c>
      <c r="X545" s="464">
        <f t="shared" si="227"/>
        <v>37506.816999999995</v>
      </c>
      <c r="Y545" s="497">
        <f t="shared" si="228"/>
        <v>0</v>
      </c>
    </row>
    <row r="546" spans="1:25" x14ac:dyDescent="0.25">
      <c r="A546" s="189" t="s">
        <v>1028</v>
      </c>
      <c r="B546" s="122" t="s">
        <v>1029</v>
      </c>
      <c r="C546" s="135" t="s">
        <v>28</v>
      </c>
      <c r="D546" s="140">
        <v>1</v>
      </c>
      <c r="E546" s="40">
        <v>84495</v>
      </c>
      <c r="F546" s="35">
        <f t="shared" si="230"/>
        <v>84495</v>
      </c>
      <c r="G546" s="40">
        <v>84682</v>
      </c>
      <c r="H546" s="35">
        <f t="shared" si="231"/>
        <v>84682</v>
      </c>
      <c r="I546" s="35">
        <f t="shared" si="232"/>
        <v>169177</v>
      </c>
      <c r="J546" s="452"/>
      <c r="K546" s="374"/>
      <c r="L546" s="328">
        <v>84495</v>
      </c>
      <c r="M546" s="329">
        <f t="shared" si="233"/>
        <v>0</v>
      </c>
      <c r="N546" s="328">
        <v>84682</v>
      </c>
      <c r="O546" s="329">
        <f t="shared" si="234"/>
        <v>0</v>
      </c>
      <c r="P546" s="329">
        <f t="shared" si="235"/>
        <v>0</v>
      </c>
      <c r="Q546" s="484"/>
      <c r="R546" s="327">
        <f t="shared" si="229"/>
        <v>1</v>
      </c>
      <c r="S546" s="328">
        <v>84495</v>
      </c>
      <c r="T546" s="329">
        <f t="shared" si="236"/>
        <v>84495</v>
      </c>
      <c r="U546" s="328">
        <v>84682</v>
      </c>
      <c r="V546" s="329">
        <f t="shared" si="237"/>
        <v>84682</v>
      </c>
      <c r="W546" s="329">
        <f t="shared" si="238"/>
        <v>169177</v>
      </c>
      <c r="X546" s="464">
        <f t="shared" si="227"/>
        <v>169177</v>
      </c>
      <c r="Y546" s="497">
        <f t="shared" si="228"/>
        <v>0</v>
      </c>
    </row>
    <row r="547" spans="1:25" ht="42.75" x14ac:dyDescent="0.25">
      <c r="A547" s="189" t="s">
        <v>1030</v>
      </c>
      <c r="B547" s="122" t="s">
        <v>1031</v>
      </c>
      <c r="C547" s="135" t="s">
        <v>43</v>
      </c>
      <c r="D547" s="140">
        <v>3.6</v>
      </c>
      <c r="E547" s="40">
        <v>11004</v>
      </c>
      <c r="F547" s="35">
        <f t="shared" si="230"/>
        <v>39614.400000000001</v>
      </c>
      <c r="G547" s="40">
        <v>32023.329000000005</v>
      </c>
      <c r="H547" s="35">
        <f t="shared" si="231"/>
        <v>115283.98440000002</v>
      </c>
      <c r="I547" s="35">
        <f t="shared" si="232"/>
        <v>154898.38440000001</v>
      </c>
      <c r="J547" s="452"/>
      <c r="K547" s="374"/>
      <c r="L547" s="328">
        <v>11004</v>
      </c>
      <c r="M547" s="329">
        <f t="shared" si="233"/>
        <v>0</v>
      </c>
      <c r="N547" s="328">
        <v>32023.329000000005</v>
      </c>
      <c r="O547" s="329">
        <f t="shared" si="234"/>
        <v>0</v>
      </c>
      <c r="P547" s="329">
        <f t="shared" si="235"/>
        <v>0</v>
      </c>
      <c r="Q547" s="484"/>
      <c r="R547" s="327">
        <f t="shared" si="229"/>
        <v>3.6</v>
      </c>
      <c r="S547" s="328">
        <v>11004</v>
      </c>
      <c r="T547" s="329">
        <f t="shared" si="236"/>
        <v>39614.400000000001</v>
      </c>
      <c r="U547" s="328">
        <v>32023.329000000005</v>
      </c>
      <c r="V547" s="329">
        <f t="shared" si="237"/>
        <v>115283.98440000002</v>
      </c>
      <c r="W547" s="329">
        <f t="shared" si="238"/>
        <v>154898.38440000001</v>
      </c>
      <c r="X547" s="464">
        <f t="shared" si="227"/>
        <v>154898.38440000001</v>
      </c>
      <c r="Y547" s="497">
        <f t="shared" si="228"/>
        <v>0</v>
      </c>
    </row>
    <row r="548" spans="1:25" ht="28.5" x14ac:dyDescent="0.25">
      <c r="A548" s="193" t="s">
        <v>1032</v>
      </c>
      <c r="B548" s="186" t="s">
        <v>1033</v>
      </c>
      <c r="C548" s="181" t="s">
        <v>19</v>
      </c>
      <c r="D548" s="140">
        <v>28.8</v>
      </c>
      <c r="E548" s="40">
        <v>9914.08</v>
      </c>
      <c r="F548" s="35">
        <f t="shared" si="230"/>
        <v>285525.50400000002</v>
      </c>
      <c r="G548" s="40">
        <v>175.5</v>
      </c>
      <c r="H548" s="35">
        <f t="shared" si="231"/>
        <v>5054.4000000000005</v>
      </c>
      <c r="I548" s="35">
        <f t="shared" si="232"/>
        <v>290579.90400000004</v>
      </c>
      <c r="J548" s="452"/>
      <c r="K548" s="374"/>
      <c r="L548" s="328">
        <v>9914.08</v>
      </c>
      <c r="M548" s="329">
        <f t="shared" si="233"/>
        <v>0</v>
      </c>
      <c r="N548" s="328">
        <v>175.5</v>
      </c>
      <c r="O548" s="329">
        <f t="shared" si="234"/>
        <v>0</v>
      </c>
      <c r="P548" s="329">
        <f t="shared" si="235"/>
        <v>0</v>
      </c>
      <c r="Q548" s="484"/>
      <c r="R548" s="327">
        <f t="shared" si="229"/>
        <v>28.8</v>
      </c>
      <c r="S548" s="328">
        <v>9914.08</v>
      </c>
      <c r="T548" s="329">
        <f t="shared" si="236"/>
        <v>285525.50400000002</v>
      </c>
      <c r="U548" s="328">
        <v>175.5</v>
      </c>
      <c r="V548" s="329">
        <f t="shared" si="237"/>
        <v>5054.4000000000005</v>
      </c>
      <c r="W548" s="329">
        <f t="shared" si="238"/>
        <v>290579.90400000004</v>
      </c>
      <c r="X548" s="464">
        <f t="shared" si="227"/>
        <v>290579.90400000004</v>
      </c>
      <c r="Y548" s="497">
        <f t="shared" si="228"/>
        <v>0</v>
      </c>
    </row>
    <row r="549" spans="1:25" x14ac:dyDescent="0.25">
      <c r="A549" s="193" t="s">
        <v>1034</v>
      </c>
      <c r="B549" s="186" t="s">
        <v>1035</v>
      </c>
      <c r="C549" s="181" t="s">
        <v>170</v>
      </c>
      <c r="D549" s="140">
        <v>6</v>
      </c>
      <c r="E549" s="40">
        <v>10480</v>
      </c>
      <c r="F549" s="35">
        <f t="shared" si="230"/>
        <v>62880</v>
      </c>
      <c r="G549" s="40">
        <v>24050</v>
      </c>
      <c r="H549" s="35">
        <f t="shared" si="231"/>
        <v>144300</v>
      </c>
      <c r="I549" s="35">
        <f t="shared" si="232"/>
        <v>207180</v>
      </c>
      <c r="J549" s="452"/>
      <c r="K549" s="374"/>
      <c r="L549" s="328">
        <v>10480</v>
      </c>
      <c r="M549" s="329">
        <f t="shared" si="233"/>
        <v>0</v>
      </c>
      <c r="N549" s="328">
        <v>24050</v>
      </c>
      <c r="O549" s="329">
        <f t="shared" si="234"/>
        <v>0</v>
      </c>
      <c r="P549" s="329">
        <f t="shared" si="235"/>
        <v>0</v>
      </c>
      <c r="Q549" s="484"/>
      <c r="R549" s="327">
        <f t="shared" si="229"/>
        <v>6</v>
      </c>
      <c r="S549" s="328">
        <v>10480</v>
      </c>
      <c r="T549" s="329">
        <f t="shared" si="236"/>
        <v>62880</v>
      </c>
      <c r="U549" s="328">
        <v>24050</v>
      </c>
      <c r="V549" s="329">
        <f t="shared" si="237"/>
        <v>144300</v>
      </c>
      <c r="W549" s="329">
        <f t="shared" si="238"/>
        <v>207180</v>
      </c>
      <c r="X549" s="464">
        <f t="shared" si="227"/>
        <v>207180</v>
      </c>
      <c r="Y549" s="497">
        <f t="shared" si="228"/>
        <v>0</v>
      </c>
    </row>
    <row r="550" spans="1:25" ht="28.5" x14ac:dyDescent="0.25">
      <c r="A550" s="193" t="s">
        <v>1036</v>
      </c>
      <c r="B550" s="186" t="s">
        <v>1037</v>
      </c>
      <c r="C550" s="181" t="s">
        <v>170</v>
      </c>
      <c r="D550" s="140">
        <v>100</v>
      </c>
      <c r="E550" s="40">
        <v>393</v>
      </c>
      <c r="F550" s="35">
        <f t="shared" si="230"/>
        <v>39300</v>
      </c>
      <c r="G550" s="40">
        <v>0</v>
      </c>
      <c r="H550" s="35">
        <f t="shared" si="231"/>
        <v>0</v>
      </c>
      <c r="I550" s="35">
        <f t="shared" si="232"/>
        <v>39300</v>
      </c>
      <c r="J550" s="452"/>
      <c r="K550" s="374"/>
      <c r="L550" s="328">
        <v>393</v>
      </c>
      <c r="M550" s="329">
        <f t="shared" si="233"/>
        <v>0</v>
      </c>
      <c r="N550" s="328">
        <v>0</v>
      </c>
      <c r="O550" s="329">
        <f t="shared" si="234"/>
        <v>0</v>
      </c>
      <c r="P550" s="329">
        <f t="shared" si="235"/>
        <v>0</v>
      </c>
      <c r="Q550" s="484"/>
      <c r="R550" s="327">
        <f t="shared" si="229"/>
        <v>100</v>
      </c>
      <c r="S550" s="328">
        <v>393</v>
      </c>
      <c r="T550" s="329">
        <f t="shared" si="236"/>
        <v>39300</v>
      </c>
      <c r="U550" s="328">
        <v>0</v>
      </c>
      <c r="V550" s="329">
        <f t="shared" si="237"/>
        <v>0</v>
      </c>
      <c r="W550" s="329">
        <f t="shared" si="238"/>
        <v>39300</v>
      </c>
      <c r="X550" s="464">
        <f t="shared" si="227"/>
        <v>39300</v>
      </c>
      <c r="Y550" s="497">
        <f t="shared" si="228"/>
        <v>0</v>
      </c>
    </row>
    <row r="551" spans="1:25" x14ac:dyDescent="0.25">
      <c r="A551" s="193" t="s">
        <v>1038</v>
      </c>
      <c r="B551" s="186" t="s">
        <v>1039</v>
      </c>
      <c r="C551" s="181" t="s">
        <v>19</v>
      </c>
      <c r="D551" s="140">
        <v>588</v>
      </c>
      <c r="E551" s="40">
        <v>953.4049</v>
      </c>
      <c r="F551" s="35">
        <f t="shared" si="230"/>
        <v>560602.08120000002</v>
      </c>
      <c r="G551" s="40">
        <v>577.05700000000002</v>
      </c>
      <c r="H551" s="35">
        <f t="shared" si="231"/>
        <v>339309.516</v>
      </c>
      <c r="I551" s="35">
        <f t="shared" si="232"/>
        <v>899911.59719999996</v>
      </c>
      <c r="J551" s="452"/>
      <c r="K551" s="374"/>
      <c r="L551" s="328">
        <v>953.4049</v>
      </c>
      <c r="M551" s="329">
        <f t="shared" si="233"/>
        <v>0</v>
      </c>
      <c r="N551" s="328">
        <v>577.05700000000002</v>
      </c>
      <c r="O551" s="329">
        <f t="shared" si="234"/>
        <v>0</v>
      </c>
      <c r="P551" s="329">
        <f t="shared" si="235"/>
        <v>0</v>
      </c>
      <c r="Q551" s="484"/>
      <c r="R551" s="327">
        <f t="shared" si="229"/>
        <v>588</v>
      </c>
      <c r="S551" s="328">
        <v>953.4049</v>
      </c>
      <c r="T551" s="329">
        <f t="shared" si="236"/>
        <v>560602.08120000002</v>
      </c>
      <c r="U551" s="328">
        <v>577.05700000000002</v>
      </c>
      <c r="V551" s="329">
        <f t="shared" si="237"/>
        <v>339309.516</v>
      </c>
      <c r="W551" s="329">
        <f t="shared" si="238"/>
        <v>899911.59719999996</v>
      </c>
      <c r="X551" s="464">
        <f t="shared" si="227"/>
        <v>899911.59719999996</v>
      </c>
      <c r="Y551" s="497">
        <f t="shared" si="228"/>
        <v>0</v>
      </c>
    </row>
    <row r="552" spans="1:25" x14ac:dyDescent="0.25">
      <c r="A552" s="193" t="s">
        <v>1040</v>
      </c>
      <c r="B552" s="122" t="s">
        <v>176</v>
      </c>
      <c r="C552" s="135" t="s">
        <v>19</v>
      </c>
      <c r="D552" s="39">
        <v>8098</v>
      </c>
      <c r="E552" s="40">
        <v>240</v>
      </c>
      <c r="F552" s="35">
        <f t="shared" si="230"/>
        <v>1943520</v>
      </c>
      <c r="G552" s="40">
        <v>0</v>
      </c>
      <c r="H552" s="35">
        <f t="shared" si="231"/>
        <v>0</v>
      </c>
      <c r="I552" s="35">
        <f t="shared" si="232"/>
        <v>1943520</v>
      </c>
      <c r="J552" s="441"/>
      <c r="K552" s="327"/>
      <c r="L552" s="328">
        <v>240</v>
      </c>
      <c r="M552" s="329">
        <f t="shared" si="233"/>
        <v>0</v>
      </c>
      <c r="N552" s="328">
        <v>0</v>
      </c>
      <c r="O552" s="329">
        <f t="shared" si="234"/>
        <v>0</v>
      </c>
      <c r="P552" s="329">
        <f t="shared" si="235"/>
        <v>0</v>
      </c>
      <c r="Q552" s="473"/>
      <c r="R552" s="327">
        <f t="shared" si="229"/>
        <v>8098</v>
      </c>
      <c r="S552" s="328">
        <v>240</v>
      </c>
      <c r="T552" s="329">
        <f t="shared" si="236"/>
        <v>1943520</v>
      </c>
      <c r="U552" s="328">
        <v>0</v>
      </c>
      <c r="V552" s="329">
        <f t="shared" si="237"/>
        <v>0</v>
      </c>
      <c r="W552" s="329">
        <f t="shared" si="238"/>
        <v>1943520</v>
      </c>
      <c r="X552" s="464">
        <f t="shared" si="227"/>
        <v>1943520</v>
      </c>
      <c r="Y552" s="497">
        <f t="shared" si="228"/>
        <v>0</v>
      </c>
    </row>
    <row r="553" spans="1:25" x14ac:dyDescent="0.25">
      <c r="A553" s="74" t="s">
        <v>1041</v>
      </c>
      <c r="B553" s="75" t="s">
        <v>1042</v>
      </c>
      <c r="C553" s="76"/>
      <c r="D553" s="77"/>
      <c r="E553" s="81"/>
      <c r="F553" s="80">
        <f>SUM(F554:F591)</f>
        <v>329700.8</v>
      </c>
      <c r="G553" s="78"/>
      <c r="H553" s="80">
        <f>SUM(H554:H591)</f>
        <v>1210967.2109999999</v>
      </c>
      <c r="I553" s="80">
        <f>SUM(I554:I591)</f>
        <v>1540668.0109999995</v>
      </c>
      <c r="J553" s="447"/>
      <c r="K553" s="350"/>
      <c r="L553" s="351"/>
      <c r="M553" s="353">
        <f>SUM(M554:M591)</f>
        <v>18995</v>
      </c>
      <c r="N553" s="390"/>
      <c r="O553" s="353">
        <f>SUM(O554:O591)</f>
        <v>100986.61</v>
      </c>
      <c r="P553" s="353">
        <f>SUM(P554:P591)</f>
        <v>119981.61</v>
      </c>
      <c r="Q553" s="479"/>
      <c r="R553" s="327">
        <f t="shared" si="229"/>
        <v>0</v>
      </c>
      <c r="S553" s="351"/>
      <c r="T553" s="353">
        <f>SUM(T554:T591)</f>
        <v>310705.8</v>
      </c>
      <c r="U553" s="390"/>
      <c r="V553" s="353">
        <f>SUM(V554:V591)</f>
        <v>1109980.601</v>
      </c>
      <c r="W553" s="353">
        <f>SUM(W554:W591)</f>
        <v>1420686.4009999996</v>
      </c>
      <c r="X553" s="464">
        <f t="shared" si="227"/>
        <v>1420686.4009999994</v>
      </c>
      <c r="Y553" s="497">
        <f t="shared" si="228"/>
        <v>0</v>
      </c>
    </row>
    <row r="554" spans="1:25" x14ac:dyDescent="0.25">
      <c r="A554" s="194" t="s">
        <v>1043</v>
      </c>
      <c r="B554" s="117" t="s">
        <v>1044</v>
      </c>
      <c r="C554" s="118" t="s">
        <v>170</v>
      </c>
      <c r="D554" s="119">
        <v>1</v>
      </c>
      <c r="E554" s="40">
        <v>6550</v>
      </c>
      <c r="F554" s="35">
        <f t="shared" ref="F554:F574" si="239">D554*E554</f>
        <v>6550</v>
      </c>
      <c r="G554" s="40">
        <v>48346.61</v>
      </c>
      <c r="H554" s="35">
        <f t="shared" ref="H554:H574" si="240">D554*G554</f>
        <v>48346.61</v>
      </c>
      <c r="I554" s="35">
        <f>F554+H554</f>
        <v>54896.61</v>
      </c>
      <c r="J554" s="441"/>
      <c r="K554" s="371">
        <v>1</v>
      </c>
      <c r="L554" s="328">
        <v>6550</v>
      </c>
      <c r="M554" s="329">
        <f t="shared" ref="M554:M574" si="241">K554*L554</f>
        <v>6550</v>
      </c>
      <c r="N554" s="328">
        <v>48346.61</v>
      </c>
      <c r="O554" s="329">
        <f t="shared" ref="O554:O574" si="242">K554*N554</f>
        <v>48346.61</v>
      </c>
      <c r="P554" s="329">
        <f>M554+O554</f>
        <v>54896.61</v>
      </c>
      <c r="Q554" s="473"/>
      <c r="R554" s="327">
        <f t="shared" si="229"/>
        <v>0</v>
      </c>
      <c r="S554" s="328">
        <v>6550</v>
      </c>
      <c r="T554" s="329">
        <f t="shared" ref="T554:T574" si="243">R554*S554</f>
        <v>0</v>
      </c>
      <c r="U554" s="328">
        <v>48346.61</v>
      </c>
      <c r="V554" s="329">
        <f t="shared" ref="V554:V574" si="244">R554*U554</f>
        <v>0</v>
      </c>
      <c r="W554" s="329">
        <f>T554+V554</f>
        <v>0</v>
      </c>
      <c r="X554" s="464">
        <f t="shared" si="227"/>
        <v>0</v>
      </c>
      <c r="Y554" s="497">
        <f t="shared" si="228"/>
        <v>0</v>
      </c>
    </row>
    <row r="555" spans="1:25" ht="28.5" x14ac:dyDescent="0.25">
      <c r="A555" s="194" t="s">
        <v>1045</v>
      </c>
      <c r="B555" s="117" t="s">
        <v>1046</v>
      </c>
      <c r="C555" s="118" t="s">
        <v>243</v>
      </c>
      <c r="D555" s="119">
        <v>10</v>
      </c>
      <c r="E555" s="40">
        <v>186.02</v>
      </c>
      <c r="F555" s="35">
        <f t="shared" si="239"/>
        <v>1860.2</v>
      </c>
      <c r="G555" s="40">
        <v>1809.6</v>
      </c>
      <c r="H555" s="35">
        <f t="shared" si="240"/>
        <v>18096</v>
      </c>
      <c r="I555" s="35">
        <f t="shared" ref="I555:I591" si="245">F555+H555</f>
        <v>19956.2</v>
      </c>
      <c r="J555" s="441"/>
      <c r="K555" s="371">
        <v>10</v>
      </c>
      <c r="L555" s="328">
        <v>186.02</v>
      </c>
      <c r="M555" s="329">
        <f t="shared" si="241"/>
        <v>1860.2</v>
      </c>
      <c r="N555" s="328">
        <v>1809.6</v>
      </c>
      <c r="O555" s="329">
        <f t="shared" si="242"/>
        <v>18096</v>
      </c>
      <c r="P555" s="329">
        <f t="shared" ref="P555:P591" si="246">M555+O555</f>
        <v>19956.2</v>
      </c>
      <c r="Q555" s="473"/>
      <c r="R555" s="327">
        <f t="shared" si="229"/>
        <v>0</v>
      </c>
      <c r="S555" s="328">
        <v>186.02</v>
      </c>
      <c r="T555" s="329">
        <f t="shared" si="243"/>
        <v>0</v>
      </c>
      <c r="U555" s="328">
        <v>1809.6</v>
      </c>
      <c r="V555" s="329">
        <f t="shared" si="244"/>
        <v>0</v>
      </c>
      <c r="W555" s="329">
        <f t="shared" ref="W555:W591" si="247">T555+V555</f>
        <v>0</v>
      </c>
      <c r="X555" s="464">
        <f t="shared" si="227"/>
        <v>0</v>
      </c>
      <c r="Y555" s="497">
        <f t="shared" si="228"/>
        <v>0</v>
      </c>
    </row>
    <row r="556" spans="1:25" ht="28.5" x14ac:dyDescent="0.25">
      <c r="A556" s="194" t="s">
        <v>1047</v>
      </c>
      <c r="B556" s="117" t="s">
        <v>1048</v>
      </c>
      <c r="C556" s="118" t="s">
        <v>243</v>
      </c>
      <c r="D556" s="119">
        <v>79</v>
      </c>
      <c r="E556" s="40">
        <v>162.44</v>
      </c>
      <c r="F556" s="35">
        <f t="shared" si="239"/>
        <v>12832.76</v>
      </c>
      <c r="G556" s="40">
        <v>322.39999999999998</v>
      </c>
      <c r="H556" s="35">
        <f t="shared" si="240"/>
        <v>25469.599999999999</v>
      </c>
      <c r="I556" s="35">
        <f t="shared" si="245"/>
        <v>38302.36</v>
      </c>
      <c r="J556" s="441"/>
      <c r="K556" s="371">
        <v>15</v>
      </c>
      <c r="L556" s="328">
        <v>162.44</v>
      </c>
      <c r="M556" s="329">
        <f t="shared" si="241"/>
        <v>2436.6</v>
      </c>
      <c r="N556" s="328">
        <v>322.39999999999998</v>
      </c>
      <c r="O556" s="329">
        <f t="shared" si="242"/>
        <v>4836</v>
      </c>
      <c r="P556" s="329">
        <f t="shared" si="246"/>
        <v>7272.6</v>
      </c>
      <c r="Q556" s="473"/>
      <c r="R556" s="327">
        <f t="shared" si="229"/>
        <v>64</v>
      </c>
      <c r="S556" s="328">
        <v>162.44</v>
      </c>
      <c r="T556" s="329">
        <f t="shared" si="243"/>
        <v>10396.16</v>
      </c>
      <c r="U556" s="328">
        <v>322.39999999999998</v>
      </c>
      <c r="V556" s="329">
        <f t="shared" si="244"/>
        <v>20633.599999999999</v>
      </c>
      <c r="W556" s="329">
        <f t="shared" si="247"/>
        <v>31029.759999999998</v>
      </c>
      <c r="X556" s="464">
        <f t="shared" si="227"/>
        <v>31029.760000000002</v>
      </c>
      <c r="Y556" s="497">
        <f t="shared" si="228"/>
        <v>0</v>
      </c>
    </row>
    <row r="557" spans="1:25" x14ac:dyDescent="0.25">
      <c r="A557" s="194" t="s">
        <v>1049</v>
      </c>
      <c r="B557" s="117" t="s">
        <v>1050</v>
      </c>
      <c r="C557" s="118" t="s">
        <v>296</v>
      </c>
      <c r="D557" s="119">
        <v>41</v>
      </c>
      <c r="E557" s="40">
        <v>162.44</v>
      </c>
      <c r="F557" s="35">
        <f t="shared" si="239"/>
        <v>6660.04</v>
      </c>
      <c r="G557" s="40">
        <v>434.2</v>
      </c>
      <c r="H557" s="35">
        <f t="shared" si="240"/>
        <v>17802.2</v>
      </c>
      <c r="I557" s="35">
        <f t="shared" si="245"/>
        <v>24462.240000000002</v>
      </c>
      <c r="J557" s="441"/>
      <c r="K557" s="371">
        <v>30</v>
      </c>
      <c r="L557" s="328">
        <v>162.44</v>
      </c>
      <c r="M557" s="329">
        <f t="shared" si="241"/>
        <v>4873.2</v>
      </c>
      <c r="N557" s="328">
        <v>434.2</v>
      </c>
      <c r="O557" s="329">
        <f t="shared" si="242"/>
        <v>13026</v>
      </c>
      <c r="P557" s="329">
        <f t="shared" si="246"/>
        <v>17899.2</v>
      </c>
      <c r="Q557" s="473"/>
      <c r="R557" s="327">
        <f t="shared" si="229"/>
        <v>11</v>
      </c>
      <c r="S557" s="328">
        <v>162.44</v>
      </c>
      <c r="T557" s="329">
        <f t="shared" si="243"/>
        <v>1786.84</v>
      </c>
      <c r="U557" s="328">
        <v>434.2</v>
      </c>
      <c r="V557" s="329">
        <f t="shared" si="244"/>
        <v>4776.2</v>
      </c>
      <c r="W557" s="329">
        <f t="shared" si="247"/>
        <v>6563.04</v>
      </c>
      <c r="X557" s="464">
        <f t="shared" si="227"/>
        <v>6563.0400000000009</v>
      </c>
      <c r="Y557" s="497">
        <f t="shared" si="228"/>
        <v>0</v>
      </c>
    </row>
    <row r="558" spans="1:25" x14ac:dyDescent="0.25">
      <c r="A558" s="194" t="s">
        <v>1051</v>
      </c>
      <c r="B558" s="117" t="s">
        <v>645</v>
      </c>
      <c r="C558" s="118" t="s">
        <v>296</v>
      </c>
      <c r="D558" s="119">
        <v>50</v>
      </c>
      <c r="E558" s="40">
        <v>162.44</v>
      </c>
      <c r="F558" s="35">
        <f t="shared" si="239"/>
        <v>8122</v>
      </c>
      <c r="G558" s="40">
        <v>184.6</v>
      </c>
      <c r="H558" s="35">
        <f t="shared" si="240"/>
        <v>9230</v>
      </c>
      <c r="I558" s="35">
        <f t="shared" si="245"/>
        <v>17352</v>
      </c>
      <c r="J558" s="441"/>
      <c r="K558" s="371"/>
      <c r="L558" s="328">
        <v>162.44</v>
      </c>
      <c r="M558" s="329">
        <f t="shared" si="241"/>
        <v>0</v>
      </c>
      <c r="N558" s="328">
        <v>184.6</v>
      </c>
      <c r="O558" s="329">
        <f t="shared" si="242"/>
        <v>0</v>
      </c>
      <c r="P558" s="329">
        <f t="shared" si="246"/>
        <v>0</v>
      </c>
      <c r="Q558" s="473"/>
      <c r="R558" s="327">
        <f t="shared" si="229"/>
        <v>50</v>
      </c>
      <c r="S558" s="328">
        <v>162.44</v>
      </c>
      <c r="T558" s="329">
        <f t="shared" si="243"/>
        <v>8122</v>
      </c>
      <c r="U558" s="328">
        <v>184.6</v>
      </c>
      <c r="V558" s="329">
        <f t="shared" si="244"/>
        <v>9230</v>
      </c>
      <c r="W558" s="329">
        <f t="shared" si="247"/>
        <v>17352</v>
      </c>
      <c r="X558" s="464">
        <f t="shared" si="227"/>
        <v>17352</v>
      </c>
      <c r="Y558" s="497">
        <f t="shared" si="228"/>
        <v>0</v>
      </c>
    </row>
    <row r="559" spans="1:25" x14ac:dyDescent="0.25">
      <c r="A559" s="194" t="s">
        <v>1052</v>
      </c>
      <c r="B559" s="117" t="s">
        <v>676</v>
      </c>
      <c r="C559" s="118" t="s">
        <v>170</v>
      </c>
      <c r="D559" s="119">
        <v>3</v>
      </c>
      <c r="E559" s="40">
        <v>393</v>
      </c>
      <c r="F559" s="35">
        <f t="shared" si="239"/>
        <v>1179</v>
      </c>
      <c r="G559" s="40">
        <v>2175.576</v>
      </c>
      <c r="H559" s="35">
        <f t="shared" si="240"/>
        <v>6526.7280000000001</v>
      </c>
      <c r="I559" s="35">
        <f t="shared" si="245"/>
        <v>7705.7280000000001</v>
      </c>
      <c r="J559" s="441"/>
      <c r="K559" s="371"/>
      <c r="L559" s="328">
        <v>393</v>
      </c>
      <c r="M559" s="329">
        <f t="shared" si="241"/>
        <v>0</v>
      </c>
      <c r="N559" s="328">
        <v>2175.576</v>
      </c>
      <c r="O559" s="329">
        <f t="shared" si="242"/>
        <v>0</v>
      </c>
      <c r="P559" s="329">
        <f t="shared" si="246"/>
        <v>0</v>
      </c>
      <c r="Q559" s="473"/>
      <c r="R559" s="327">
        <f t="shared" si="229"/>
        <v>3</v>
      </c>
      <c r="S559" s="328">
        <v>393</v>
      </c>
      <c r="T559" s="329">
        <f t="shared" si="243"/>
        <v>1179</v>
      </c>
      <c r="U559" s="328">
        <v>2175.576</v>
      </c>
      <c r="V559" s="329">
        <f t="shared" si="244"/>
        <v>6526.7280000000001</v>
      </c>
      <c r="W559" s="329">
        <f t="shared" si="247"/>
        <v>7705.7280000000001</v>
      </c>
      <c r="X559" s="464">
        <f t="shared" si="227"/>
        <v>7705.7280000000001</v>
      </c>
      <c r="Y559" s="497">
        <f t="shared" si="228"/>
        <v>0</v>
      </c>
    </row>
    <row r="560" spans="1:25" x14ac:dyDescent="0.25">
      <c r="A560" s="194" t="s">
        <v>1053</v>
      </c>
      <c r="B560" s="117" t="s">
        <v>520</v>
      </c>
      <c r="C560" s="118" t="s">
        <v>243</v>
      </c>
      <c r="D560" s="119">
        <v>21</v>
      </c>
      <c r="E560" s="40">
        <v>838.4</v>
      </c>
      <c r="F560" s="35">
        <f t="shared" si="239"/>
        <v>17606.399999999998</v>
      </c>
      <c r="G560" s="40">
        <v>699.4</v>
      </c>
      <c r="H560" s="35">
        <f t="shared" si="240"/>
        <v>14687.4</v>
      </c>
      <c r="I560" s="35">
        <f t="shared" si="245"/>
        <v>32293.799999999996</v>
      </c>
      <c r="J560" s="441"/>
      <c r="K560" s="371"/>
      <c r="L560" s="328">
        <v>838.4</v>
      </c>
      <c r="M560" s="329">
        <f t="shared" si="241"/>
        <v>0</v>
      </c>
      <c r="N560" s="328">
        <v>699.4</v>
      </c>
      <c r="O560" s="329">
        <f t="shared" si="242"/>
        <v>0</v>
      </c>
      <c r="P560" s="329">
        <f t="shared" si="246"/>
        <v>0</v>
      </c>
      <c r="Q560" s="473"/>
      <c r="R560" s="327">
        <f t="shared" si="229"/>
        <v>21</v>
      </c>
      <c r="S560" s="328">
        <v>838.4</v>
      </c>
      <c r="T560" s="329">
        <f t="shared" si="243"/>
        <v>17606.399999999998</v>
      </c>
      <c r="U560" s="328">
        <v>699.4</v>
      </c>
      <c r="V560" s="329">
        <f t="shared" si="244"/>
        <v>14687.4</v>
      </c>
      <c r="W560" s="329">
        <f t="shared" si="247"/>
        <v>32293.799999999996</v>
      </c>
      <c r="X560" s="464">
        <f t="shared" si="227"/>
        <v>32293.799999999996</v>
      </c>
      <c r="Y560" s="497">
        <f t="shared" si="228"/>
        <v>0</v>
      </c>
    </row>
    <row r="561" spans="1:25" x14ac:dyDescent="0.25">
      <c r="A561" s="194" t="s">
        <v>1054</v>
      </c>
      <c r="B561" s="117" t="s">
        <v>1055</v>
      </c>
      <c r="C561" s="118" t="s">
        <v>243</v>
      </c>
      <c r="D561" s="119">
        <v>17.3</v>
      </c>
      <c r="E561" s="40">
        <v>157.19999999999999</v>
      </c>
      <c r="F561" s="35">
        <f t="shared" si="239"/>
        <v>2719.56</v>
      </c>
      <c r="G561" s="40">
        <v>271.99</v>
      </c>
      <c r="H561" s="35">
        <f t="shared" si="240"/>
        <v>4705.4270000000006</v>
      </c>
      <c r="I561" s="35">
        <f t="shared" si="245"/>
        <v>7424.987000000001</v>
      </c>
      <c r="J561" s="441"/>
      <c r="K561" s="371"/>
      <c r="L561" s="328">
        <v>157.19999999999999</v>
      </c>
      <c r="M561" s="329">
        <f t="shared" si="241"/>
        <v>0</v>
      </c>
      <c r="N561" s="328">
        <v>271.99</v>
      </c>
      <c r="O561" s="329">
        <f t="shared" si="242"/>
        <v>0</v>
      </c>
      <c r="P561" s="329">
        <f t="shared" si="246"/>
        <v>0</v>
      </c>
      <c r="Q561" s="473"/>
      <c r="R561" s="327">
        <f t="shared" si="229"/>
        <v>17.3</v>
      </c>
      <c r="S561" s="328">
        <v>157.19999999999999</v>
      </c>
      <c r="T561" s="329">
        <f t="shared" si="243"/>
        <v>2719.56</v>
      </c>
      <c r="U561" s="328">
        <v>271.99</v>
      </c>
      <c r="V561" s="329">
        <f t="shared" si="244"/>
        <v>4705.4270000000006</v>
      </c>
      <c r="W561" s="329">
        <f t="shared" si="247"/>
        <v>7424.987000000001</v>
      </c>
      <c r="X561" s="464">
        <f t="shared" si="227"/>
        <v>7424.987000000001</v>
      </c>
      <c r="Y561" s="497">
        <f t="shared" si="228"/>
        <v>0</v>
      </c>
    </row>
    <row r="562" spans="1:25" ht="28.5" x14ac:dyDescent="0.25">
      <c r="A562" s="194" t="s">
        <v>1056</v>
      </c>
      <c r="B562" s="117" t="s">
        <v>1057</v>
      </c>
      <c r="C562" s="118" t="s">
        <v>170</v>
      </c>
      <c r="D562" s="119">
        <v>1</v>
      </c>
      <c r="E562" s="40">
        <v>7074</v>
      </c>
      <c r="F562" s="35">
        <f t="shared" si="239"/>
        <v>7074</v>
      </c>
      <c r="G562" s="40">
        <v>127083.26800000001</v>
      </c>
      <c r="H562" s="35">
        <f t="shared" si="240"/>
        <v>127083.26800000001</v>
      </c>
      <c r="I562" s="35">
        <f t="shared" si="245"/>
        <v>134157.26800000001</v>
      </c>
      <c r="J562" s="441"/>
      <c r="K562" s="371"/>
      <c r="L562" s="328">
        <v>7074</v>
      </c>
      <c r="M562" s="329">
        <f t="shared" si="241"/>
        <v>0</v>
      </c>
      <c r="N562" s="328">
        <v>127083.26800000001</v>
      </c>
      <c r="O562" s="329">
        <f t="shared" si="242"/>
        <v>0</v>
      </c>
      <c r="P562" s="329">
        <f t="shared" si="246"/>
        <v>0</v>
      </c>
      <c r="Q562" s="473"/>
      <c r="R562" s="327">
        <f t="shared" si="229"/>
        <v>1</v>
      </c>
      <c r="S562" s="328">
        <v>7074</v>
      </c>
      <c r="T562" s="329">
        <f t="shared" si="243"/>
        <v>7074</v>
      </c>
      <c r="U562" s="328">
        <v>127083.26800000001</v>
      </c>
      <c r="V562" s="329">
        <f t="shared" si="244"/>
        <v>127083.26800000001</v>
      </c>
      <c r="W562" s="329">
        <f t="shared" si="247"/>
        <v>134157.26800000001</v>
      </c>
      <c r="X562" s="464">
        <f t="shared" si="227"/>
        <v>134157.26800000001</v>
      </c>
      <c r="Y562" s="497">
        <f t="shared" si="228"/>
        <v>0</v>
      </c>
    </row>
    <row r="563" spans="1:25" x14ac:dyDescent="0.25">
      <c r="A563" s="194" t="s">
        <v>1058</v>
      </c>
      <c r="B563" s="117" t="s">
        <v>557</v>
      </c>
      <c r="C563" s="118" t="s">
        <v>170</v>
      </c>
      <c r="D563" s="119">
        <v>4</v>
      </c>
      <c r="E563" s="40">
        <v>393</v>
      </c>
      <c r="F563" s="35">
        <f t="shared" si="239"/>
        <v>1572</v>
      </c>
      <c r="G563" s="40">
        <v>221.68</v>
      </c>
      <c r="H563" s="35">
        <f t="shared" si="240"/>
        <v>886.72</v>
      </c>
      <c r="I563" s="35">
        <f t="shared" si="245"/>
        <v>2458.7200000000003</v>
      </c>
      <c r="J563" s="441"/>
      <c r="K563" s="371"/>
      <c r="L563" s="328">
        <v>393</v>
      </c>
      <c r="M563" s="329">
        <f t="shared" si="241"/>
        <v>0</v>
      </c>
      <c r="N563" s="328">
        <v>221.68</v>
      </c>
      <c r="O563" s="329">
        <f t="shared" si="242"/>
        <v>0</v>
      </c>
      <c r="P563" s="329">
        <f t="shared" si="246"/>
        <v>0</v>
      </c>
      <c r="Q563" s="473"/>
      <c r="R563" s="327">
        <f t="shared" si="229"/>
        <v>4</v>
      </c>
      <c r="S563" s="328">
        <v>393</v>
      </c>
      <c r="T563" s="329">
        <f t="shared" si="243"/>
        <v>1572</v>
      </c>
      <c r="U563" s="328">
        <v>221.68</v>
      </c>
      <c r="V563" s="329">
        <f t="shared" si="244"/>
        <v>886.72</v>
      </c>
      <c r="W563" s="329">
        <f t="shared" si="247"/>
        <v>2458.7200000000003</v>
      </c>
      <c r="X563" s="464">
        <f t="shared" si="227"/>
        <v>2458.7200000000003</v>
      </c>
      <c r="Y563" s="497">
        <f t="shared" si="228"/>
        <v>0</v>
      </c>
    </row>
    <row r="564" spans="1:25" x14ac:dyDescent="0.25">
      <c r="A564" s="194" t="s">
        <v>1059</v>
      </c>
      <c r="B564" s="117" t="s">
        <v>563</v>
      </c>
      <c r="C564" s="118" t="s">
        <v>170</v>
      </c>
      <c r="D564" s="119">
        <v>54</v>
      </c>
      <c r="E564" s="40">
        <v>0</v>
      </c>
      <c r="F564" s="35">
        <f t="shared" si="239"/>
        <v>0</v>
      </c>
      <c r="G564" s="40">
        <v>8.8000000000000007</v>
      </c>
      <c r="H564" s="35">
        <f t="shared" si="240"/>
        <v>475.20000000000005</v>
      </c>
      <c r="I564" s="35">
        <f t="shared" si="245"/>
        <v>475.20000000000005</v>
      </c>
      <c r="J564" s="441"/>
      <c r="K564" s="371"/>
      <c r="L564" s="328">
        <v>0</v>
      </c>
      <c r="M564" s="329">
        <f t="shared" si="241"/>
        <v>0</v>
      </c>
      <c r="N564" s="328">
        <v>8.8000000000000007</v>
      </c>
      <c r="O564" s="329">
        <f t="shared" si="242"/>
        <v>0</v>
      </c>
      <c r="P564" s="329">
        <f t="shared" si="246"/>
        <v>0</v>
      </c>
      <c r="Q564" s="473"/>
      <c r="R564" s="327">
        <f t="shared" si="229"/>
        <v>54</v>
      </c>
      <c r="S564" s="328">
        <v>0</v>
      </c>
      <c r="T564" s="329">
        <f t="shared" si="243"/>
        <v>0</v>
      </c>
      <c r="U564" s="328">
        <v>8.8000000000000007</v>
      </c>
      <c r="V564" s="329">
        <f t="shared" si="244"/>
        <v>475.20000000000005</v>
      </c>
      <c r="W564" s="329">
        <f t="shared" si="247"/>
        <v>475.20000000000005</v>
      </c>
      <c r="X564" s="464">
        <f t="shared" si="227"/>
        <v>475.20000000000005</v>
      </c>
      <c r="Y564" s="497">
        <f t="shared" si="228"/>
        <v>0</v>
      </c>
    </row>
    <row r="565" spans="1:25" x14ac:dyDescent="0.25">
      <c r="A565" s="194" t="s">
        <v>1060</v>
      </c>
      <c r="B565" s="117" t="s">
        <v>561</v>
      </c>
      <c r="C565" s="118" t="s">
        <v>170</v>
      </c>
      <c r="D565" s="119">
        <v>28</v>
      </c>
      <c r="E565" s="40">
        <v>0</v>
      </c>
      <c r="F565" s="35">
        <f t="shared" si="239"/>
        <v>0</v>
      </c>
      <c r="G565" s="40">
        <v>3.99</v>
      </c>
      <c r="H565" s="35">
        <f t="shared" si="240"/>
        <v>111.72</v>
      </c>
      <c r="I565" s="35">
        <f t="shared" si="245"/>
        <v>111.72</v>
      </c>
      <c r="J565" s="441"/>
      <c r="K565" s="371"/>
      <c r="L565" s="328">
        <v>0</v>
      </c>
      <c r="M565" s="329">
        <f t="shared" si="241"/>
        <v>0</v>
      </c>
      <c r="N565" s="328">
        <v>3.99</v>
      </c>
      <c r="O565" s="329">
        <f t="shared" si="242"/>
        <v>0</v>
      </c>
      <c r="P565" s="329">
        <f t="shared" si="246"/>
        <v>0</v>
      </c>
      <c r="Q565" s="473"/>
      <c r="R565" s="327">
        <f t="shared" si="229"/>
        <v>28</v>
      </c>
      <c r="S565" s="328">
        <v>0</v>
      </c>
      <c r="T565" s="329">
        <f t="shared" si="243"/>
        <v>0</v>
      </c>
      <c r="U565" s="328">
        <v>3.99</v>
      </c>
      <c r="V565" s="329">
        <f t="shared" si="244"/>
        <v>111.72</v>
      </c>
      <c r="W565" s="329">
        <f t="shared" si="247"/>
        <v>111.72</v>
      </c>
      <c r="X565" s="464">
        <f t="shared" si="227"/>
        <v>111.72</v>
      </c>
      <c r="Y565" s="497">
        <f t="shared" si="228"/>
        <v>0</v>
      </c>
    </row>
    <row r="566" spans="1:25" x14ac:dyDescent="0.25">
      <c r="A566" s="194" t="s">
        <v>1061</v>
      </c>
      <c r="B566" s="117" t="s">
        <v>1062</v>
      </c>
      <c r="C566" s="118" t="s">
        <v>243</v>
      </c>
      <c r="D566" s="119">
        <v>8</v>
      </c>
      <c r="E566" s="40">
        <v>314.40000000000003</v>
      </c>
      <c r="F566" s="35">
        <f t="shared" si="239"/>
        <v>2515.2000000000003</v>
      </c>
      <c r="G566" s="40">
        <v>403.10399999999998</v>
      </c>
      <c r="H566" s="35">
        <f t="shared" si="240"/>
        <v>3224.8319999999999</v>
      </c>
      <c r="I566" s="35">
        <f t="shared" si="245"/>
        <v>5740.0320000000002</v>
      </c>
      <c r="J566" s="441"/>
      <c r="K566" s="371"/>
      <c r="L566" s="328">
        <v>314.40000000000003</v>
      </c>
      <c r="M566" s="329">
        <f t="shared" si="241"/>
        <v>0</v>
      </c>
      <c r="N566" s="328">
        <v>403.10399999999998</v>
      </c>
      <c r="O566" s="329">
        <f t="shared" si="242"/>
        <v>0</v>
      </c>
      <c r="P566" s="329">
        <f t="shared" si="246"/>
        <v>0</v>
      </c>
      <c r="Q566" s="473"/>
      <c r="R566" s="327">
        <f t="shared" si="229"/>
        <v>8</v>
      </c>
      <c r="S566" s="328">
        <v>314.40000000000003</v>
      </c>
      <c r="T566" s="329">
        <f t="shared" si="243"/>
        <v>2515.2000000000003</v>
      </c>
      <c r="U566" s="328">
        <v>403.10399999999998</v>
      </c>
      <c r="V566" s="329">
        <f t="shared" si="244"/>
        <v>3224.8319999999999</v>
      </c>
      <c r="W566" s="329">
        <f t="shared" si="247"/>
        <v>5740.0320000000002</v>
      </c>
      <c r="X566" s="464">
        <f t="shared" si="227"/>
        <v>5740.0320000000002</v>
      </c>
      <c r="Y566" s="497">
        <f t="shared" si="228"/>
        <v>0</v>
      </c>
    </row>
    <row r="567" spans="1:25" x14ac:dyDescent="0.25">
      <c r="A567" s="194" t="s">
        <v>1063</v>
      </c>
      <c r="B567" s="117" t="s">
        <v>658</v>
      </c>
      <c r="C567" s="118" t="s">
        <v>243</v>
      </c>
      <c r="D567" s="119">
        <v>41</v>
      </c>
      <c r="E567" s="40">
        <v>162.44</v>
      </c>
      <c r="F567" s="35">
        <f t="shared" si="239"/>
        <v>6660.04</v>
      </c>
      <c r="G567" s="40">
        <v>112.476</v>
      </c>
      <c r="H567" s="35">
        <f t="shared" si="240"/>
        <v>4611.5159999999996</v>
      </c>
      <c r="I567" s="35">
        <f t="shared" si="245"/>
        <v>11271.556</v>
      </c>
      <c r="J567" s="441"/>
      <c r="K567" s="371"/>
      <c r="L567" s="328">
        <v>162.44</v>
      </c>
      <c r="M567" s="329">
        <f t="shared" si="241"/>
        <v>0</v>
      </c>
      <c r="N567" s="328">
        <v>112.476</v>
      </c>
      <c r="O567" s="329">
        <f t="shared" si="242"/>
        <v>0</v>
      </c>
      <c r="P567" s="329">
        <f t="shared" si="246"/>
        <v>0</v>
      </c>
      <c r="Q567" s="473"/>
      <c r="R567" s="327">
        <f t="shared" si="229"/>
        <v>41</v>
      </c>
      <c r="S567" s="328">
        <v>162.44</v>
      </c>
      <c r="T567" s="329">
        <f t="shared" si="243"/>
        <v>6660.04</v>
      </c>
      <c r="U567" s="328">
        <v>112.476</v>
      </c>
      <c r="V567" s="329">
        <f t="shared" si="244"/>
        <v>4611.5159999999996</v>
      </c>
      <c r="W567" s="329">
        <f t="shared" si="247"/>
        <v>11271.556</v>
      </c>
      <c r="X567" s="464">
        <f t="shared" si="227"/>
        <v>11271.556</v>
      </c>
      <c r="Y567" s="497">
        <f t="shared" si="228"/>
        <v>0</v>
      </c>
    </row>
    <row r="568" spans="1:25" x14ac:dyDescent="0.25">
      <c r="A568" s="194" t="s">
        <v>1064</v>
      </c>
      <c r="B568" s="117" t="s">
        <v>1065</v>
      </c>
      <c r="C568" s="118" t="s">
        <v>243</v>
      </c>
      <c r="D568" s="119">
        <v>9</v>
      </c>
      <c r="E568" s="40">
        <v>314.40000000000003</v>
      </c>
      <c r="F568" s="35">
        <f t="shared" si="239"/>
        <v>2829.6000000000004</v>
      </c>
      <c r="G568" s="40">
        <v>1342.1200000000001</v>
      </c>
      <c r="H568" s="35">
        <f t="shared" si="240"/>
        <v>12079.080000000002</v>
      </c>
      <c r="I568" s="35">
        <f t="shared" si="245"/>
        <v>14908.680000000002</v>
      </c>
      <c r="J568" s="441"/>
      <c r="K568" s="371"/>
      <c r="L568" s="328">
        <v>314.40000000000003</v>
      </c>
      <c r="M568" s="329">
        <f t="shared" si="241"/>
        <v>0</v>
      </c>
      <c r="N568" s="328">
        <v>1342.1200000000001</v>
      </c>
      <c r="O568" s="329">
        <f t="shared" si="242"/>
        <v>0</v>
      </c>
      <c r="P568" s="329">
        <f t="shared" si="246"/>
        <v>0</v>
      </c>
      <c r="Q568" s="473"/>
      <c r="R568" s="327">
        <f t="shared" si="229"/>
        <v>9</v>
      </c>
      <c r="S568" s="328">
        <v>314.40000000000003</v>
      </c>
      <c r="T568" s="329">
        <f t="shared" si="243"/>
        <v>2829.6000000000004</v>
      </c>
      <c r="U568" s="328">
        <v>1342.1200000000001</v>
      </c>
      <c r="V568" s="329">
        <f t="shared" si="244"/>
        <v>12079.080000000002</v>
      </c>
      <c r="W568" s="329">
        <f t="shared" si="247"/>
        <v>14908.680000000002</v>
      </c>
      <c r="X568" s="464">
        <f t="shared" si="227"/>
        <v>14908.680000000002</v>
      </c>
      <c r="Y568" s="497">
        <f t="shared" si="228"/>
        <v>0</v>
      </c>
    </row>
    <row r="569" spans="1:25" ht="28.5" x14ac:dyDescent="0.25">
      <c r="A569" s="194" t="s">
        <v>1066</v>
      </c>
      <c r="B569" s="117" t="s">
        <v>674</v>
      </c>
      <c r="C569" s="118" t="s">
        <v>243</v>
      </c>
      <c r="D569" s="119">
        <v>200</v>
      </c>
      <c r="E569" s="40">
        <v>45.85</v>
      </c>
      <c r="F569" s="35">
        <f t="shared" si="239"/>
        <v>9170</v>
      </c>
      <c r="G569" s="40">
        <v>58.5</v>
      </c>
      <c r="H569" s="35">
        <f t="shared" si="240"/>
        <v>11700</v>
      </c>
      <c r="I569" s="35">
        <f t="shared" si="245"/>
        <v>20870</v>
      </c>
      <c r="J569" s="441"/>
      <c r="K569" s="371"/>
      <c r="L569" s="328">
        <v>45.85</v>
      </c>
      <c r="M569" s="329">
        <f t="shared" si="241"/>
        <v>0</v>
      </c>
      <c r="N569" s="328">
        <v>58.5</v>
      </c>
      <c r="O569" s="329">
        <f t="shared" si="242"/>
        <v>0</v>
      </c>
      <c r="P569" s="329">
        <f t="shared" si="246"/>
        <v>0</v>
      </c>
      <c r="Q569" s="473"/>
      <c r="R569" s="327">
        <f t="shared" si="229"/>
        <v>200</v>
      </c>
      <c r="S569" s="328">
        <v>45.85</v>
      </c>
      <c r="T569" s="329">
        <f t="shared" si="243"/>
        <v>9170</v>
      </c>
      <c r="U569" s="328">
        <v>58.5</v>
      </c>
      <c r="V569" s="329">
        <f t="shared" si="244"/>
        <v>11700</v>
      </c>
      <c r="W569" s="329">
        <f t="shared" si="247"/>
        <v>20870</v>
      </c>
      <c r="X569" s="464">
        <f t="shared" si="227"/>
        <v>20870</v>
      </c>
      <c r="Y569" s="497">
        <f t="shared" si="228"/>
        <v>0</v>
      </c>
    </row>
    <row r="570" spans="1:25" x14ac:dyDescent="0.25">
      <c r="A570" s="194" t="s">
        <v>1067</v>
      </c>
      <c r="B570" s="117" t="s">
        <v>1068</v>
      </c>
      <c r="C570" s="118" t="s">
        <v>243</v>
      </c>
      <c r="D570" s="119">
        <v>115</v>
      </c>
      <c r="E570" s="40">
        <v>314.40000000000003</v>
      </c>
      <c r="F570" s="35">
        <f t="shared" si="239"/>
        <v>36156.000000000007</v>
      </c>
      <c r="G570" s="40">
        <v>1067.04</v>
      </c>
      <c r="H570" s="35">
        <f t="shared" si="240"/>
        <v>122709.59999999999</v>
      </c>
      <c r="I570" s="35">
        <f t="shared" si="245"/>
        <v>158865.60000000001</v>
      </c>
      <c r="J570" s="441"/>
      <c r="K570" s="371"/>
      <c r="L570" s="328">
        <v>314.40000000000003</v>
      </c>
      <c r="M570" s="329">
        <f t="shared" si="241"/>
        <v>0</v>
      </c>
      <c r="N570" s="328">
        <v>1067.04</v>
      </c>
      <c r="O570" s="329">
        <f t="shared" si="242"/>
        <v>0</v>
      </c>
      <c r="P570" s="329">
        <f t="shared" si="246"/>
        <v>0</v>
      </c>
      <c r="Q570" s="473"/>
      <c r="R570" s="327">
        <f t="shared" si="229"/>
        <v>115</v>
      </c>
      <c r="S570" s="328">
        <v>314.40000000000003</v>
      </c>
      <c r="T570" s="329">
        <f t="shared" si="243"/>
        <v>36156.000000000007</v>
      </c>
      <c r="U570" s="328">
        <v>1067.04</v>
      </c>
      <c r="V570" s="329">
        <f t="shared" si="244"/>
        <v>122709.59999999999</v>
      </c>
      <c r="W570" s="329">
        <f t="shared" si="247"/>
        <v>158865.60000000001</v>
      </c>
      <c r="X570" s="464">
        <f t="shared" si="227"/>
        <v>158865.60000000001</v>
      </c>
      <c r="Y570" s="497">
        <f t="shared" si="228"/>
        <v>0</v>
      </c>
    </row>
    <row r="571" spans="1:25" x14ac:dyDescent="0.25">
      <c r="A571" s="194" t="s">
        <v>1069</v>
      </c>
      <c r="B571" s="117" t="s">
        <v>1070</v>
      </c>
      <c r="C571" s="118" t="s">
        <v>170</v>
      </c>
      <c r="D571" s="119">
        <v>400</v>
      </c>
      <c r="E571" s="40">
        <v>32.75</v>
      </c>
      <c r="F571" s="35">
        <f t="shared" si="239"/>
        <v>13100</v>
      </c>
      <c r="G571" s="40">
        <v>36.82</v>
      </c>
      <c r="H571" s="35">
        <f t="shared" si="240"/>
        <v>14728</v>
      </c>
      <c r="I571" s="35">
        <f t="shared" si="245"/>
        <v>27828</v>
      </c>
      <c r="J571" s="441"/>
      <c r="K571" s="371">
        <v>100</v>
      </c>
      <c r="L571" s="328">
        <v>32.75</v>
      </c>
      <c r="M571" s="329">
        <f t="shared" si="241"/>
        <v>3275</v>
      </c>
      <c r="N571" s="328">
        <v>36.82</v>
      </c>
      <c r="O571" s="329">
        <f t="shared" si="242"/>
        <v>3682</v>
      </c>
      <c r="P571" s="329">
        <f t="shared" si="246"/>
        <v>6957</v>
      </c>
      <c r="Q571" s="473"/>
      <c r="R571" s="327">
        <f t="shared" si="229"/>
        <v>300</v>
      </c>
      <c r="S571" s="328">
        <v>32.75</v>
      </c>
      <c r="T571" s="329">
        <f t="shared" si="243"/>
        <v>9825</v>
      </c>
      <c r="U571" s="328">
        <v>36.82</v>
      </c>
      <c r="V571" s="329">
        <f t="shared" si="244"/>
        <v>11046</v>
      </c>
      <c r="W571" s="329">
        <f t="shared" si="247"/>
        <v>20871</v>
      </c>
      <c r="X571" s="464">
        <f t="shared" si="227"/>
        <v>20871</v>
      </c>
      <c r="Y571" s="497">
        <f t="shared" si="228"/>
        <v>0</v>
      </c>
    </row>
    <row r="572" spans="1:25" x14ac:dyDescent="0.25">
      <c r="A572" s="194" t="s">
        <v>1071</v>
      </c>
      <c r="B572" s="117" t="s">
        <v>1072</v>
      </c>
      <c r="C572" s="118" t="s">
        <v>243</v>
      </c>
      <c r="D572" s="119">
        <v>80</v>
      </c>
      <c r="E572" s="40">
        <v>314.40000000000003</v>
      </c>
      <c r="F572" s="35">
        <f t="shared" si="239"/>
        <v>25152.000000000004</v>
      </c>
      <c r="G572" s="40">
        <v>2857.4</v>
      </c>
      <c r="H572" s="35">
        <f t="shared" si="240"/>
        <v>228592</v>
      </c>
      <c r="I572" s="35">
        <f t="shared" si="245"/>
        <v>253744</v>
      </c>
      <c r="J572" s="441"/>
      <c r="K572" s="371"/>
      <c r="L572" s="328">
        <v>314.40000000000003</v>
      </c>
      <c r="M572" s="329">
        <f t="shared" si="241"/>
        <v>0</v>
      </c>
      <c r="N572" s="328">
        <v>2857.4</v>
      </c>
      <c r="O572" s="329">
        <f t="shared" si="242"/>
        <v>0</v>
      </c>
      <c r="P572" s="329">
        <f t="shared" si="246"/>
        <v>0</v>
      </c>
      <c r="Q572" s="473"/>
      <c r="R572" s="327">
        <f t="shared" si="229"/>
        <v>80</v>
      </c>
      <c r="S572" s="328">
        <v>314.40000000000003</v>
      </c>
      <c r="T572" s="329">
        <f t="shared" si="243"/>
        <v>25152.000000000004</v>
      </c>
      <c r="U572" s="328">
        <v>2857.4</v>
      </c>
      <c r="V572" s="329">
        <f t="shared" si="244"/>
        <v>228592</v>
      </c>
      <c r="W572" s="329">
        <f t="shared" si="247"/>
        <v>253744</v>
      </c>
      <c r="X572" s="464">
        <f t="shared" si="227"/>
        <v>253744</v>
      </c>
      <c r="Y572" s="497">
        <f t="shared" si="228"/>
        <v>0</v>
      </c>
    </row>
    <row r="573" spans="1:25" x14ac:dyDescent="0.25">
      <c r="A573" s="194" t="s">
        <v>1073</v>
      </c>
      <c r="B573" s="117" t="s">
        <v>1074</v>
      </c>
      <c r="C573" s="118" t="s">
        <v>243</v>
      </c>
      <c r="D573" s="119">
        <v>10</v>
      </c>
      <c r="E573" s="40">
        <v>162.44</v>
      </c>
      <c r="F573" s="35">
        <f t="shared" si="239"/>
        <v>1624.4</v>
      </c>
      <c r="G573" s="40">
        <v>611</v>
      </c>
      <c r="H573" s="35">
        <f t="shared" si="240"/>
        <v>6110</v>
      </c>
      <c r="I573" s="35">
        <f t="shared" si="245"/>
        <v>7734.4</v>
      </c>
      <c r="J573" s="441"/>
      <c r="K573" s="371"/>
      <c r="L573" s="328">
        <v>162.44</v>
      </c>
      <c r="M573" s="329">
        <f t="shared" si="241"/>
        <v>0</v>
      </c>
      <c r="N573" s="328">
        <v>611</v>
      </c>
      <c r="O573" s="329">
        <f t="shared" si="242"/>
        <v>0</v>
      </c>
      <c r="P573" s="329">
        <f t="shared" si="246"/>
        <v>0</v>
      </c>
      <c r="Q573" s="473"/>
      <c r="R573" s="327">
        <f t="shared" si="229"/>
        <v>10</v>
      </c>
      <c r="S573" s="328">
        <v>162.44</v>
      </c>
      <c r="T573" s="329">
        <f t="shared" si="243"/>
        <v>1624.4</v>
      </c>
      <c r="U573" s="328">
        <v>611</v>
      </c>
      <c r="V573" s="329">
        <f t="shared" si="244"/>
        <v>6110</v>
      </c>
      <c r="W573" s="329">
        <f t="shared" si="247"/>
        <v>7734.4</v>
      </c>
      <c r="X573" s="464">
        <f t="shared" si="227"/>
        <v>7734.4</v>
      </c>
      <c r="Y573" s="497">
        <f t="shared" si="228"/>
        <v>0</v>
      </c>
    </row>
    <row r="574" spans="1:25" x14ac:dyDescent="0.25">
      <c r="A574" s="194" t="s">
        <v>1075</v>
      </c>
      <c r="B574" s="117" t="s">
        <v>648</v>
      </c>
      <c r="C574" s="118" t="s">
        <v>243</v>
      </c>
      <c r="D574" s="119">
        <v>196</v>
      </c>
      <c r="E574" s="40">
        <v>162.44</v>
      </c>
      <c r="F574" s="35">
        <f t="shared" si="239"/>
        <v>31838.239999999998</v>
      </c>
      <c r="G574" s="40">
        <v>120.276</v>
      </c>
      <c r="H574" s="35">
        <f t="shared" si="240"/>
        <v>23574.095999999998</v>
      </c>
      <c r="I574" s="35">
        <f t="shared" si="245"/>
        <v>55412.335999999996</v>
      </c>
      <c r="J574" s="441"/>
      <c r="K574" s="371"/>
      <c r="L574" s="328">
        <v>162.44</v>
      </c>
      <c r="M574" s="329">
        <f t="shared" si="241"/>
        <v>0</v>
      </c>
      <c r="N574" s="328">
        <v>120.276</v>
      </c>
      <c r="O574" s="329">
        <f t="shared" si="242"/>
        <v>0</v>
      </c>
      <c r="P574" s="329">
        <f t="shared" si="246"/>
        <v>0</v>
      </c>
      <c r="Q574" s="473"/>
      <c r="R574" s="327">
        <f t="shared" si="229"/>
        <v>196</v>
      </c>
      <c r="S574" s="328">
        <v>162.44</v>
      </c>
      <c r="T574" s="329">
        <f t="shared" si="243"/>
        <v>31838.239999999998</v>
      </c>
      <c r="U574" s="328">
        <v>120.276</v>
      </c>
      <c r="V574" s="329">
        <f t="shared" si="244"/>
        <v>23574.095999999998</v>
      </c>
      <c r="W574" s="329">
        <f t="shared" si="247"/>
        <v>55412.335999999996</v>
      </c>
      <c r="X574" s="464">
        <f t="shared" si="227"/>
        <v>55412.335999999996</v>
      </c>
      <c r="Y574" s="497">
        <f t="shared" si="228"/>
        <v>0</v>
      </c>
    </row>
    <row r="575" spans="1:25" x14ac:dyDescent="0.25">
      <c r="A575" s="194" t="s">
        <v>1076</v>
      </c>
      <c r="B575" s="117" t="s">
        <v>354</v>
      </c>
      <c r="C575" s="118" t="s">
        <v>196</v>
      </c>
      <c r="D575" s="119">
        <v>1</v>
      </c>
      <c r="E575" s="40">
        <v>0</v>
      </c>
      <c r="F575" s="35"/>
      <c r="G575" s="40">
        <v>13000</v>
      </c>
      <c r="H575" s="35">
        <f>G575*D575</f>
        <v>13000</v>
      </c>
      <c r="I575" s="35">
        <f t="shared" si="245"/>
        <v>13000</v>
      </c>
      <c r="J575" s="441"/>
      <c r="K575" s="371">
        <v>1</v>
      </c>
      <c r="L575" s="328">
        <v>0</v>
      </c>
      <c r="M575" s="329"/>
      <c r="N575" s="328">
        <v>13000</v>
      </c>
      <c r="O575" s="329">
        <f>N575*K575</f>
        <v>13000</v>
      </c>
      <c r="P575" s="329">
        <f t="shared" si="246"/>
        <v>13000</v>
      </c>
      <c r="Q575" s="473"/>
      <c r="R575" s="327">
        <f t="shared" si="229"/>
        <v>0</v>
      </c>
      <c r="S575" s="328">
        <v>0</v>
      </c>
      <c r="T575" s="329"/>
      <c r="U575" s="328">
        <v>13000</v>
      </c>
      <c r="V575" s="329">
        <f>U575*R575</f>
        <v>0</v>
      </c>
      <c r="W575" s="329">
        <f t="shared" si="247"/>
        <v>0</v>
      </c>
      <c r="X575" s="464">
        <f t="shared" si="227"/>
        <v>0</v>
      </c>
      <c r="Y575" s="497">
        <f t="shared" si="228"/>
        <v>0</v>
      </c>
    </row>
    <row r="576" spans="1:25" x14ac:dyDescent="0.25">
      <c r="A576" s="194" t="s">
        <v>1077</v>
      </c>
      <c r="B576" s="117" t="s">
        <v>1078</v>
      </c>
      <c r="C576" s="118" t="s">
        <v>243</v>
      </c>
      <c r="D576" s="119">
        <v>195</v>
      </c>
      <c r="E576" s="40">
        <v>162.44</v>
      </c>
      <c r="F576" s="35">
        <f t="shared" ref="F576:F591" si="248">D576*E576</f>
        <v>31675.8</v>
      </c>
      <c r="G576" s="40">
        <v>1370.2</v>
      </c>
      <c r="H576" s="35">
        <f t="shared" ref="H576:H591" si="249">D576*G576</f>
        <v>267189</v>
      </c>
      <c r="I576" s="35">
        <f t="shared" si="245"/>
        <v>298864.8</v>
      </c>
      <c r="J576" s="441"/>
      <c r="K576" s="371"/>
      <c r="L576" s="328">
        <v>162.44</v>
      </c>
      <c r="M576" s="329">
        <f t="shared" ref="M576:M591" si="250">K576*L576</f>
        <v>0</v>
      </c>
      <c r="N576" s="328">
        <v>1370.2</v>
      </c>
      <c r="O576" s="329">
        <f t="shared" ref="O576:O591" si="251">K576*N576</f>
        <v>0</v>
      </c>
      <c r="P576" s="329">
        <f t="shared" si="246"/>
        <v>0</v>
      </c>
      <c r="Q576" s="473"/>
      <c r="R576" s="327">
        <f t="shared" si="229"/>
        <v>195</v>
      </c>
      <c r="S576" s="328">
        <v>162.44</v>
      </c>
      <c r="T576" s="329">
        <f t="shared" ref="T576:T591" si="252">R576*S576</f>
        <v>31675.8</v>
      </c>
      <c r="U576" s="328">
        <v>1370.2</v>
      </c>
      <c r="V576" s="329">
        <f t="shared" ref="V576:V591" si="253">R576*U576</f>
        <v>267189</v>
      </c>
      <c r="W576" s="329">
        <f t="shared" si="247"/>
        <v>298864.8</v>
      </c>
      <c r="X576" s="464">
        <f t="shared" si="227"/>
        <v>298864.8</v>
      </c>
      <c r="Y576" s="497">
        <f t="shared" si="228"/>
        <v>0</v>
      </c>
    </row>
    <row r="577" spans="1:25" x14ac:dyDescent="0.25">
      <c r="A577" s="194" t="s">
        <v>1079</v>
      </c>
      <c r="B577" s="117" t="s">
        <v>1080</v>
      </c>
      <c r="C577" s="118" t="s">
        <v>243</v>
      </c>
      <c r="D577" s="119">
        <v>30</v>
      </c>
      <c r="E577" s="40">
        <v>162.44</v>
      </c>
      <c r="F577" s="35">
        <f t="shared" si="248"/>
        <v>4873.2</v>
      </c>
      <c r="G577" s="40">
        <v>816.4</v>
      </c>
      <c r="H577" s="35">
        <f t="shared" si="249"/>
        <v>24492</v>
      </c>
      <c r="I577" s="35">
        <f t="shared" si="245"/>
        <v>29365.200000000001</v>
      </c>
      <c r="J577" s="441"/>
      <c r="K577" s="371"/>
      <c r="L577" s="328">
        <v>162.44</v>
      </c>
      <c r="M577" s="329">
        <f t="shared" si="250"/>
        <v>0</v>
      </c>
      <c r="N577" s="328">
        <v>816.4</v>
      </c>
      <c r="O577" s="329">
        <f t="shared" si="251"/>
        <v>0</v>
      </c>
      <c r="P577" s="329">
        <f t="shared" si="246"/>
        <v>0</v>
      </c>
      <c r="Q577" s="473"/>
      <c r="R577" s="327">
        <f t="shared" si="229"/>
        <v>30</v>
      </c>
      <c r="S577" s="328">
        <v>162.44</v>
      </c>
      <c r="T577" s="329">
        <f t="shared" si="252"/>
        <v>4873.2</v>
      </c>
      <c r="U577" s="328">
        <v>816.4</v>
      </c>
      <c r="V577" s="329">
        <f t="shared" si="253"/>
        <v>24492</v>
      </c>
      <c r="W577" s="329">
        <f t="shared" si="247"/>
        <v>29365.200000000001</v>
      </c>
      <c r="X577" s="464">
        <f t="shared" si="227"/>
        <v>29365.200000000001</v>
      </c>
      <c r="Y577" s="497">
        <f t="shared" si="228"/>
        <v>0</v>
      </c>
    </row>
    <row r="578" spans="1:25" x14ac:dyDescent="0.25">
      <c r="A578" s="194" t="s">
        <v>1081</v>
      </c>
      <c r="B578" s="117" t="s">
        <v>1082</v>
      </c>
      <c r="C578" s="118" t="s">
        <v>170</v>
      </c>
      <c r="D578" s="119">
        <v>1</v>
      </c>
      <c r="E578" s="40">
        <v>6550</v>
      </c>
      <c r="F578" s="35">
        <f t="shared" si="248"/>
        <v>6550</v>
      </c>
      <c r="G578" s="40">
        <v>61556.69</v>
      </c>
      <c r="H578" s="35">
        <f t="shared" si="249"/>
        <v>61556.69</v>
      </c>
      <c r="I578" s="35">
        <f t="shared" si="245"/>
        <v>68106.69</v>
      </c>
      <c r="J578" s="441"/>
      <c r="K578" s="371"/>
      <c r="L578" s="328">
        <v>6550</v>
      </c>
      <c r="M578" s="329">
        <f t="shared" si="250"/>
        <v>0</v>
      </c>
      <c r="N578" s="328">
        <v>61556.69</v>
      </c>
      <c r="O578" s="329">
        <f t="shared" si="251"/>
        <v>0</v>
      </c>
      <c r="P578" s="329">
        <f t="shared" si="246"/>
        <v>0</v>
      </c>
      <c r="Q578" s="473"/>
      <c r="R578" s="327">
        <f t="shared" si="229"/>
        <v>1</v>
      </c>
      <c r="S578" s="328">
        <v>6550</v>
      </c>
      <c r="T578" s="329">
        <f t="shared" si="252"/>
        <v>6550</v>
      </c>
      <c r="U578" s="328">
        <v>61556.69</v>
      </c>
      <c r="V578" s="329">
        <f t="shared" si="253"/>
        <v>61556.69</v>
      </c>
      <c r="W578" s="329">
        <f t="shared" si="247"/>
        <v>68106.69</v>
      </c>
      <c r="X578" s="464">
        <f t="shared" si="227"/>
        <v>68106.69</v>
      </c>
      <c r="Y578" s="497">
        <f t="shared" si="228"/>
        <v>0</v>
      </c>
    </row>
    <row r="579" spans="1:25" x14ac:dyDescent="0.25">
      <c r="A579" s="194" t="s">
        <v>1083</v>
      </c>
      <c r="B579" s="117" t="s">
        <v>1084</v>
      </c>
      <c r="C579" s="118" t="s">
        <v>170</v>
      </c>
      <c r="D579" s="119">
        <v>1</v>
      </c>
      <c r="E579" s="40">
        <v>6550</v>
      </c>
      <c r="F579" s="35">
        <f t="shared" si="248"/>
        <v>6550</v>
      </c>
      <c r="G579" s="40">
        <v>97359.99</v>
      </c>
      <c r="H579" s="35">
        <f t="shared" si="249"/>
        <v>97359.99</v>
      </c>
      <c r="I579" s="35">
        <f t="shared" si="245"/>
        <v>103909.99</v>
      </c>
      <c r="J579" s="441"/>
      <c r="K579" s="371"/>
      <c r="L579" s="328">
        <v>6550</v>
      </c>
      <c r="M579" s="329">
        <f t="shared" si="250"/>
        <v>0</v>
      </c>
      <c r="N579" s="328">
        <v>97359.99</v>
      </c>
      <c r="O579" s="329">
        <f t="shared" si="251"/>
        <v>0</v>
      </c>
      <c r="P579" s="329">
        <f t="shared" si="246"/>
        <v>0</v>
      </c>
      <c r="Q579" s="473"/>
      <c r="R579" s="327">
        <f t="shared" si="229"/>
        <v>1</v>
      </c>
      <c r="S579" s="328">
        <v>6550</v>
      </c>
      <c r="T579" s="329">
        <f t="shared" si="252"/>
        <v>6550</v>
      </c>
      <c r="U579" s="328">
        <v>97359.99</v>
      </c>
      <c r="V579" s="329">
        <f t="shared" si="253"/>
        <v>97359.99</v>
      </c>
      <c r="W579" s="329">
        <f t="shared" si="247"/>
        <v>103909.99</v>
      </c>
      <c r="X579" s="464">
        <f t="shared" si="227"/>
        <v>103909.99</v>
      </c>
      <c r="Y579" s="497">
        <f t="shared" si="228"/>
        <v>0</v>
      </c>
    </row>
    <row r="580" spans="1:25" x14ac:dyDescent="0.25">
      <c r="A580" s="194" t="s">
        <v>1085</v>
      </c>
      <c r="B580" s="117" t="s">
        <v>1086</v>
      </c>
      <c r="C580" s="118" t="s">
        <v>243</v>
      </c>
      <c r="D580" s="119">
        <v>11</v>
      </c>
      <c r="E580" s="40">
        <v>162.44</v>
      </c>
      <c r="F580" s="35">
        <f t="shared" si="248"/>
        <v>1786.84</v>
      </c>
      <c r="G580" s="40">
        <v>566.80000000000007</v>
      </c>
      <c r="H580" s="35">
        <f t="shared" si="249"/>
        <v>6234.8000000000011</v>
      </c>
      <c r="I580" s="35">
        <f t="shared" si="245"/>
        <v>8021.6400000000012</v>
      </c>
      <c r="J580" s="441"/>
      <c r="K580" s="371"/>
      <c r="L580" s="328">
        <v>162.44</v>
      </c>
      <c r="M580" s="329">
        <f t="shared" si="250"/>
        <v>0</v>
      </c>
      <c r="N580" s="328">
        <v>566.80000000000007</v>
      </c>
      <c r="O580" s="329">
        <f t="shared" si="251"/>
        <v>0</v>
      </c>
      <c r="P580" s="329">
        <f t="shared" si="246"/>
        <v>0</v>
      </c>
      <c r="Q580" s="473"/>
      <c r="R580" s="327">
        <f t="shared" si="229"/>
        <v>11</v>
      </c>
      <c r="S580" s="328">
        <v>162.44</v>
      </c>
      <c r="T580" s="329">
        <f t="shared" si="252"/>
        <v>1786.84</v>
      </c>
      <c r="U580" s="328">
        <v>566.80000000000007</v>
      </c>
      <c r="V580" s="329">
        <f t="shared" si="253"/>
        <v>6234.8000000000011</v>
      </c>
      <c r="W580" s="329">
        <f t="shared" si="247"/>
        <v>8021.6400000000012</v>
      </c>
      <c r="X580" s="464">
        <f t="shared" si="227"/>
        <v>8021.6400000000012</v>
      </c>
      <c r="Y580" s="497">
        <f t="shared" si="228"/>
        <v>0</v>
      </c>
    </row>
    <row r="581" spans="1:25" x14ac:dyDescent="0.25">
      <c r="A581" s="194" t="s">
        <v>1087</v>
      </c>
      <c r="B581" s="117" t="s">
        <v>1088</v>
      </c>
      <c r="C581" s="118" t="s">
        <v>243</v>
      </c>
      <c r="D581" s="119">
        <v>17.3</v>
      </c>
      <c r="E581" s="40">
        <v>838.40000000000009</v>
      </c>
      <c r="F581" s="35">
        <f t="shared" si="248"/>
        <v>14504.320000000002</v>
      </c>
      <c r="G581" s="40">
        <v>933.92</v>
      </c>
      <c r="H581" s="35">
        <f t="shared" si="249"/>
        <v>16156.816000000001</v>
      </c>
      <c r="I581" s="35">
        <f t="shared" si="245"/>
        <v>30661.136000000002</v>
      </c>
      <c r="J581" s="441"/>
      <c r="K581" s="371"/>
      <c r="L581" s="328">
        <v>838.40000000000009</v>
      </c>
      <c r="M581" s="329">
        <f t="shared" si="250"/>
        <v>0</v>
      </c>
      <c r="N581" s="328">
        <v>933.92</v>
      </c>
      <c r="O581" s="329">
        <f t="shared" si="251"/>
        <v>0</v>
      </c>
      <c r="P581" s="329">
        <f t="shared" si="246"/>
        <v>0</v>
      </c>
      <c r="Q581" s="473"/>
      <c r="R581" s="327">
        <f t="shared" si="229"/>
        <v>17.3</v>
      </c>
      <c r="S581" s="328">
        <v>838.40000000000009</v>
      </c>
      <c r="T581" s="329">
        <f t="shared" si="252"/>
        <v>14504.320000000002</v>
      </c>
      <c r="U581" s="328">
        <v>933.92</v>
      </c>
      <c r="V581" s="329">
        <f t="shared" si="253"/>
        <v>16156.816000000001</v>
      </c>
      <c r="W581" s="329">
        <f t="shared" si="247"/>
        <v>30661.136000000002</v>
      </c>
      <c r="X581" s="464">
        <f t="shared" si="227"/>
        <v>30661.136000000002</v>
      </c>
      <c r="Y581" s="497">
        <f t="shared" si="228"/>
        <v>0</v>
      </c>
    </row>
    <row r="582" spans="1:25" x14ac:dyDescent="0.25">
      <c r="A582" s="194" t="s">
        <v>1089</v>
      </c>
      <c r="B582" s="117" t="s">
        <v>1090</v>
      </c>
      <c r="C582" s="118" t="s">
        <v>170</v>
      </c>
      <c r="D582" s="119">
        <v>5</v>
      </c>
      <c r="E582" s="40">
        <v>1572</v>
      </c>
      <c r="F582" s="35">
        <f t="shared" si="248"/>
        <v>7860</v>
      </c>
      <c r="G582" s="40">
        <v>2917.5640000000003</v>
      </c>
      <c r="H582" s="35">
        <f t="shared" si="249"/>
        <v>14587.820000000002</v>
      </c>
      <c r="I582" s="35">
        <f t="shared" si="245"/>
        <v>22447.82</v>
      </c>
      <c r="J582" s="441"/>
      <c r="K582" s="371"/>
      <c r="L582" s="328">
        <v>1572</v>
      </c>
      <c r="M582" s="329">
        <f t="shared" si="250"/>
        <v>0</v>
      </c>
      <c r="N582" s="328">
        <v>2917.5640000000003</v>
      </c>
      <c r="O582" s="329">
        <f t="shared" si="251"/>
        <v>0</v>
      </c>
      <c r="P582" s="329">
        <f t="shared" si="246"/>
        <v>0</v>
      </c>
      <c r="Q582" s="473"/>
      <c r="R582" s="327">
        <f t="shared" si="229"/>
        <v>5</v>
      </c>
      <c r="S582" s="328">
        <v>1572</v>
      </c>
      <c r="T582" s="329">
        <f t="shared" si="252"/>
        <v>7860</v>
      </c>
      <c r="U582" s="328">
        <v>2917.5640000000003</v>
      </c>
      <c r="V582" s="329">
        <f t="shared" si="253"/>
        <v>14587.820000000002</v>
      </c>
      <c r="W582" s="329">
        <f t="shared" si="247"/>
        <v>22447.82</v>
      </c>
      <c r="X582" s="464">
        <f t="shared" ref="X582:X645" si="254">I582-P582</f>
        <v>22447.82</v>
      </c>
      <c r="Y582" s="497">
        <f t="shared" ref="Y582:Y645" si="255">W582-X582</f>
        <v>0</v>
      </c>
    </row>
    <row r="583" spans="1:25" x14ac:dyDescent="0.25">
      <c r="A583" s="194" t="s">
        <v>1091</v>
      </c>
      <c r="B583" s="117" t="s">
        <v>1092</v>
      </c>
      <c r="C583" s="118" t="s">
        <v>170</v>
      </c>
      <c r="D583" s="119">
        <v>1</v>
      </c>
      <c r="E583" s="40">
        <v>1572</v>
      </c>
      <c r="F583" s="35">
        <f t="shared" si="248"/>
        <v>1572</v>
      </c>
      <c r="G583" s="40">
        <v>2497.5080000000003</v>
      </c>
      <c r="H583" s="35">
        <f t="shared" si="249"/>
        <v>2497.5080000000003</v>
      </c>
      <c r="I583" s="35">
        <f t="shared" si="245"/>
        <v>4069.5080000000003</v>
      </c>
      <c r="J583" s="441"/>
      <c r="K583" s="371"/>
      <c r="L583" s="328">
        <v>1572</v>
      </c>
      <c r="M583" s="329">
        <f t="shared" si="250"/>
        <v>0</v>
      </c>
      <c r="N583" s="328">
        <v>2497.5080000000003</v>
      </c>
      <c r="O583" s="329">
        <f t="shared" si="251"/>
        <v>0</v>
      </c>
      <c r="P583" s="329">
        <f t="shared" si="246"/>
        <v>0</v>
      </c>
      <c r="Q583" s="473"/>
      <c r="R583" s="327">
        <f t="shared" si="229"/>
        <v>1</v>
      </c>
      <c r="S583" s="328">
        <v>1572</v>
      </c>
      <c r="T583" s="329">
        <f t="shared" si="252"/>
        <v>1572</v>
      </c>
      <c r="U583" s="328">
        <v>2497.5080000000003</v>
      </c>
      <c r="V583" s="329">
        <f t="shared" si="253"/>
        <v>2497.5080000000003</v>
      </c>
      <c r="W583" s="329">
        <f t="shared" si="247"/>
        <v>4069.5080000000003</v>
      </c>
      <c r="X583" s="464">
        <f t="shared" si="254"/>
        <v>4069.5080000000003</v>
      </c>
      <c r="Y583" s="497">
        <f t="shared" si="255"/>
        <v>0</v>
      </c>
    </row>
    <row r="584" spans="1:25" x14ac:dyDescent="0.25">
      <c r="A584" s="194" t="s">
        <v>1093</v>
      </c>
      <c r="B584" s="117" t="s">
        <v>1094</v>
      </c>
      <c r="C584" s="118" t="s">
        <v>170</v>
      </c>
      <c r="D584" s="119">
        <v>1</v>
      </c>
      <c r="E584" s="40">
        <v>1572</v>
      </c>
      <c r="F584" s="35">
        <f t="shared" si="248"/>
        <v>1572</v>
      </c>
      <c r="G584" s="40">
        <v>2459.6</v>
      </c>
      <c r="H584" s="35">
        <f t="shared" si="249"/>
        <v>2459.6</v>
      </c>
      <c r="I584" s="35">
        <f t="shared" si="245"/>
        <v>4031.6</v>
      </c>
      <c r="J584" s="441"/>
      <c r="K584" s="371"/>
      <c r="L584" s="328">
        <v>1572</v>
      </c>
      <c r="M584" s="329">
        <f t="shared" si="250"/>
        <v>0</v>
      </c>
      <c r="N584" s="328">
        <v>2459.6</v>
      </c>
      <c r="O584" s="329">
        <f t="shared" si="251"/>
        <v>0</v>
      </c>
      <c r="P584" s="329">
        <f t="shared" si="246"/>
        <v>0</v>
      </c>
      <c r="Q584" s="473"/>
      <c r="R584" s="327">
        <f t="shared" ref="R584:R647" si="256">D584-K584</f>
        <v>1</v>
      </c>
      <c r="S584" s="328">
        <v>1572</v>
      </c>
      <c r="T584" s="329">
        <f t="shared" si="252"/>
        <v>1572</v>
      </c>
      <c r="U584" s="328">
        <v>2459.6</v>
      </c>
      <c r="V584" s="329">
        <f t="shared" si="253"/>
        <v>2459.6</v>
      </c>
      <c r="W584" s="329">
        <f t="shared" si="247"/>
        <v>4031.6</v>
      </c>
      <c r="X584" s="464">
        <f t="shared" si="254"/>
        <v>4031.6</v>
      </c>
      <c r="Y584" s="497">
        <f t="shared" si="255"/>
        <v>0</v>
      </c>
    </row>
    <row r="585" spans="1:25" x14ac:dyDescent="0.25">
      <c r="A585" s="194" t="s">
        <v>1095</v>
      </c>
      <c r="B585" s="117" t="s">
        <v>1096</v>
      </c>
      <c r="C585" s="118" t="s">
        <v>296</v>
      </c>
      <c r="D585" s="119">
        <v>9.6</v>
      </c>
      <c r="E585" s="40">
        <v>262</v>
      </c>
      <c r="F585" s="35">
        <f t="shared" si="248"/>
        <v>2515.1999999999998</v>
      </c>
      <c r="G585" s="40">
        <v>165.23</v>
      </c>
      <c r="H585" s="35">
        <f t="shared" si="249"/>
        <v>1586.2079999999999</v>
      </c>
      <c r="I585" s="35">
        <f t="shared" si="245"/>
        <v>4101.4079999999994</v>
      </c>
      <c r="J585" s="441"/>
      <c r="K585" s="371"/>
      <c r="L585" s="328">
        <v>262</v>
      </c>
      <c r="M585" s="329">
        <f t="shared" si="250"/>
        <v>0</v>
      </c>
      <c r="N585" s="328">
        <v>165.23</v>
      </c>
      <c r="O585" s="329">
        <f t="shared" si="251"/>
        <v>0</v>
      </c>
      <c r="P585" s="329">
        <f t="shared" si="246"/>
        <v>0</v>
      </c>
      <c r="Q585" s="473"/>
      <c r="R585" s="327">
        <f t="shared" si="256"/>
        <v>9.6</v>
      </c>
      <c r="S585" s="328">
        <v>262</v>
      </c>
      <c r="T585" s="329">
        <f t="shared" si="252"/>
        <v>2515.1999999999998</v>
      </c>
      <c r="U585" s="328">
        <v>165.23</v>
      </c>
      <c r="V585" s="329">
        <f t="shared" si="253"/>
        <v>1586.2079999999999</v>
      </c>
      <c r="W585" s="329">
        <f t="shared" si="247"/>
        <v>4101.4079999999994</v>
      </c>
      <c r="X585" s="464">
        <f t="shared" si="254"/>
        <v>4101.4079999999994</v>
      </c>
      <c r="Y585" s="497">
        <f t="shared" si="255"/>
        <v>0</v>
      </c>
    </row>
    <row r="586" spans="1:25" x14ac:dyDescent="0.25">
      <c r="A586" s="194" t="s">
        <v>1097</v>
      </c>
      <c r="B586" s="117" t="s">
        <v>557</v>
      </c>
      <c r="C586" s="118" t="s">
        <v>170</v>
      </c>
      <c r="D586" s="119">
        <v>4</v>
      </c>
      <c r="E586" s="40">
        <v>393</v>
      </c>
      <c r="F586" s="35">
        <f t="shared" si="248"/>
        <v>1572</v>
      </c>
      <c r="G586" s="40">
        <v>221.67600000000002</v>
      </c>
      <c r="H586" s="35">
        <f t="shared" si="249"/>
        <v>886.70400000000006</v>
      </c>
      <c r="I586" s="35">
        <f t="shared" si="245"/>
        <v>2458.7040000000002</v>
      </c>
      <c r="J586" s="441"/>
      <c r="K586" s="371"/>
      <c r="L586" s="328">
        <v>393</v>
      </c>
      <c r="M586" s="329">
        <f t="shared" si="250"/>
        <v>0</v>
      </c>
      <c r="N586" s="328">
        <v>221.67600000000002</v>
      </c>
      <c r="O586" s="329">
        <f t="shared" si="251"/>
        <v>0</v>
      </c>
      <c r="P586" s="329">
        <f t="shared" si="246"/>
        <v>0</v>
      </c>
      <c r="Q586" s="473"/>
      <c r="R586" s="327">
        <f t="shared" si="256"/>
        <v>4</v>
      </c>
      <c r="S586" s="328">
        <v>393</v>
      </c>
      <c r="T586" s="329">
        <f t="shared" si="252"/>
        <v>1572</v>
      </c>
      <c r="U586" s="328">
        <v>221.67600000000002</v>
      </c>
      <c r="V586" s="329">
        <f t="shared" si="253"/>
        <v>886.70400000000006</v>
      </c>
      <c r="W586" s="329">
        <f t="shared" si="247"/>
        <v>2458.7040000000002</v>
      </c>
      <c r="X586" s="464">
        <f t="shared" si="254"/>
        <v>2458.7040000000002</v>
      </c>
      <c r="Y586" s="497">
        <f t="shared" si="255"/>
        <v>0</v>
      </c>
    </row>
    <row r="587" spans="1:25" x14ac:dyDescent="0.25">
      <c r="A587" s="194" t="s">
        <v>1098</v>
      </c>
      <c r="B587" s="117" t="s">
        <v>291</v>
      </c>
      <c r="C587" s="118" t="s">
        <v>170</v>
      </c>
      <c r="D587" s="119">
        <v>720</v>
      </c>
      <c r="E587" s="40">
        <v>0</v>
      </c>
      <c r="F587" s="35">
        <f t="shared" si="248"/>
        <v>0</v>
      </c>
      <c r="G587" s="40">
        <v>2.0020000000000002</v>
      </c>
      <c r="H587" s="35">
        <f t="shared" si="249"/>
        <v>1441.44</v>
      </c>
      <c r="I587" s="35">
        <f t="shared" si="245"/>
        <v>1441.44</v>
      </c>
      <c r="J587" s="441"/>
      <c r="K587" s="371"/>
      <c r="L587" s="328">
        <v>0</v>
      </c>
      <c r="M587" s="329">
        <f t="shared" si="250"/>
        <v>0</v>
      </c>
      <c r="N587" s="328">
        <v>2.0020000000000002</v>
      </c>
      <c r="O587" s="329">
        <f t="shared" si="251"/>
        <v>0</v>
      </c>
      <c r="P587" s="329">
        <f t="shared" si="246"/>
        <v>0</v>
      </c>
      <c r="Q587" s="473"/>
      <c r="R587" s="327">
        <f t="shared" si="256"/>
        <v>720</v>
      </c>
      <c r="S587" s="328">
        <v>0</v>
      </c>
      <c r="T587" s="329">
        <f t="shared" si="252"/>
        <v>0</v>
      </c>
      <c r="U587" s="328">
        <v>2.0020000000000002</v>
      </c>
      <c r="V587" s="329">
        <f t="shared" si="253"/>
        <v>1441.44</v>
      </c>
      <c r="W587" s="329">
        <f t="shared" si="247"/>
        <v>1441.44</v>
      </c>
      <c r="X587" s="464">
        <f t="shared" si="254"/>
        <v>1441.44</v>
      </c>
      <c r="Y587" s="497">
        <f t="shared" si="255"/>
        <v>0</v>
      </c>
    </row>
    <row r="588" spans="1:25" x14ac:dyDescent="0.25">
      <c r="A588" s="194" t="s">
        <v>1099</v>
      </c>
      <c r="B588" s="117" t="s">
        <v>293</v>
      </c>
      <c r="C588" s="118" t="s">
        <v>170</v>
      </c>
      <c r="D588" s="119">
        <v>28</v>
      </c>
      <c r="E588" s="40">
        <v>0</v>
      </c>
      <c r="F588" s="35">
        <f t="shared" si="248"/>
        <v>0</v>
      </c>
      <c r="G588" s="40">
        <v>6.4870000000000001</v>
      </c>
      <c r="H588" s="35">
        <f t="shared" si="249"/>
        <v>181.636</v>
      </c>
      <c r="I588" s="35">
        <f t="shared" si="245"/>
        <v>181.636</v>
      </c>
      <c r="J588" s="441"/>
      <c r="K588" s="371"/>
      <c r="L588" s="328">
        <v>0</v>
      </c>
      <c r="M588" s="329">
        <f t="shared" si="250"/>
        <v>0</v>
      </c>
      <c r="N588" s="328">
        <v>6.4870000000000001</v>
      </c>
      <c r="O588" s="329">
        <f t="shared" si="251"/>
        <v>0</v>
      </c>
      <c r="P588" s="329">
        <f t="shared" si="246"/>
        <v>0</v>
      </c>
      <c r="Q588" s="473"/>
      <c r="R588" s="327">
        <f t="shared" si="256"/>
        <v>28</v>
      </c>
      <c r="S588" s="328">
        <v>0</v>
      </c>
      <c r="T588" s="329">
        <f t="shared" si="252"/>
        <v>0</v>
      </c>
      <c r="U588" s="328">
        <v>6.4870000000000001</v>
      </c>
      <c r="V588" s="329">
        <f t="shared" si="253"/>
        <v>181.636</v>
      </c>
      <c r="W588" s="329">
        <f t="shared" si="247"/>
        <v>181.636</v>
      </c>
      <c r="X588" s="464">
        <f t="shared" si="254"/>
        <v>181.636</v>
      </c>
      <c r="Y588" s="497">
        <f t="shared" si="255"/>
        <v>0</v>
      </c>
    </row>
    <row r="589" spans="1:25" x14ac:dyDescent="0.25">
      <c r="A589" s="194" t="s">
        <v>1100</v>
      </c>
      <c r="B589" s="117" t="s">
        <v>561</v>
      </c>
      <c r="C589" s="118" t="s">
        <v>170</v>
      </c>
      <c r="D589" s="119">
        <v>28</v>
      </c>
      <c r="E589" s="40">
        <v>0</v>
      </c>
      <c r="F589" s="35">
        <f t="shared" si="248"/>
        <v>0</v>
      </c>
      <c r="G589" s="40">
        <v>3.9910000000000001</v>
      </c>
      <c r="H589" s="35">
        <f t="shared" si="249"/>
        <v>111.748</v>
      </c>
      <c r="I589" s="35">
        <f t="shared" si="245"/>
        <v>111.748</v>
      </c>
      <c r="J589" s="441"/>
      <c r="K589" s="371"/>
      <c r="L589" s="328">
        <v>0</v>
      </c>
      <c r="M589" s="329">
        <f t="shared" si="250"/>
        <v>0</v>
      </c>
      <c r="N589" s="328">
        <v>3.9910000000000001</v>
      </c>
      <c r="O589" s="329">
        <f t="shared" si="251"/>
        <v>0</v>
      </c>
      <c r="P589" s="329">
        <f t="shared" si="246"/>
        <v>0</v>
      </c>
      <c r="Q589" s="473"/>
      <c r="R589" s="327">
        <f t="shared" si="256"/>
        <v>28</v>
      </c>
      <c r="S589" s="328">
        <v>0</v>
      </c>
      <c r="T589" s="329">
        <f t="shared" si="252"/>
        <v>0</v>
      </c>
      <c r="U589" s="328">
        <v>3.9910000000000001</v>
      </c>
      <c r="V589" s="329">
        <f t="shared" si="253"/>
        <v>111.748</v>
      </c>
      <c r="W589" s="329">
        <f t="shared" si="247"/>
        <v>111.748</v>
      </c>
      <c r="X589" s="464">
        <f t="shared" si="254"/>
        <v>111.748</v>
      </c>
      <c r="Y589" s="497">
        <f t="shared" si="255"/>
        <v>0</v>
      </c>
    </row>
    <row r="590" spans="1:25" x14ac:dyDescent="0.25">
      <c r="A590" s="194" t="s">
        <v>1101</v>
      </c>
      <c r="B590" s="117" t="s">
        <v>563</v>
      </c>
      <c r="C590" s="118" t="s">
        <v>170</v>
      </c>
      <c r="D590" s="119">
        <v>54</v>
      </c>
      <c r="E590" s="40">
        <v>0</v>
      </c>
      <c r="F590" s="35">
        <f t="shared" si="248"/>
        <v>0</v>
      </c>
      <c r="G590" s="40">
        <v>8.8010000000000002</v>
      </c>
      <c r="H590" s="35">
        <f t="shared" si="249"/>
        <v>475.25400000000002</v>
      </c>
      <c r="I590" s="35">
        <f t="shared" si="245"/>
        <v>475.25400000000002</v>
      </c>
      <c r="J590" s="441"/>
      <c r="K590" s="371"/>
      <c r="L590" s="328">
        <v>0</v>
      </c>
      <c r="M590" s="329">
        <f t="shared" si="250"/>
        <v>0</v>
      </c>
      <c r="N590" s="328">
        <v>8.8010000000000002</v>
      </c>
      <c r="O590" s="329">
        <f t="shared" si="251"/>
        <v>0</v>
      </c>
      <c r="P590" s="329">
        <f t="shared" si="246"/>
        <v>0</v>
      </c>
      <c r="Q590" s="473"/>
      <c r="R590" s="327">
        <f t="shared" si="256"/>
        <v>54</v>
      </c>
      <c r="S590" s="328">
        <v>0</v>
      </c>
      <c r="T590" s="329">
        <f t="shared" si="252"/>
        <v>0</v>
      </c>
      <c r="U590" s="328">
        <v>8.8010000000000002</v>
      </c>
      <c r="V590" s="329">
        <f t="shared" si="253"/>
        <v>475.25400000000002</v>
      </c>
      <c r="W590" s="329">
        <f t="shared" si="247"/>
        <v>475.25400000000002</v>
      </c>
      <c r="X590" s="464">
        <f t="shared" si="254"/>
        <v>475.25400000000002</v>
      </c>
      <c r="Y590" s="497">
        <f t="shared" si="255"/>
        <v>0</v>
      </c>
    </row>
    <row r="591" spans="1:25" x14ac:dyDescent="0.25">
      <c r="A591" s="194" t="s">
        <v>1102</v>
      </c>
      <c r="B591" s="117" t="s">
        <v>381</v>
      </c>
      <c r="C591" s="118" t="s">
        <v>196</v>
      </c>
      <c r="D591" s="119">
        <v>1</v>
      </c>
      <c r="E591" s="40">
        <v>53448</v>
      </c>
      <c r="F591" s="35">
        <f t="shared" si="248"/>
        <v>53448</v>
      </c>
      <c r="G591" s="40">
        <v>0</v>
      </c>
      <c r="H591" s="35">
        <f t="shared" si="249"/>
        <v>0</v>
      </c>
      <c r="I591" s="35">
        <f t="shared" si="245"/>
        <v>53448</v>
      </c>
      <c r="J591" s="441"/>
      <c r="K591" s="371"/>
      <c r="L591" s="328">
        <v>53448</v>
      </c>
      <c r="M591" s="329">
        <f t="shared" si="250"/>
        <v>0</v>
      </c>
      <c r="N591" s="328">
        <v>0</v>
      </c>
      <c r="O591" s="329">
        <f t="shared" si="251"/>
        <v>0</v>
      </c>
      <c r="P591" s="329">
        <f t="shared" si="246"/>
        <v>0</v>
      </c>
      <c r="Q591" s="473"/>
      <c r="R591" s="327">
        <f t="shared" si="256"/>
        <v>1</v>
      </c>
      <c r="S591" s="328">
        <v>53448</v>
      </c>
      <c r="T591" s="329">
        <f t="shared" si="252"/>
        <v>53448</v>
      </c>
      <c r="U591" s="328">
        <v>0</v>
      </c>
      <c r="V591" s="329">
        <f t="shared" si="253"/>
        <v>0</v>
      </c>
      <c r="W591" s="329">
        <f t="shared" si="247"/>
        <v>53448</v>
      </c>
      <c r="X591" s="464">
        <f t="shared" si="254"/>
        <v>53448</v>
      </c>
      <c r="Y591" s="497">
        <f t="shared" si="255"/>
        <v>0</v>
      </c>
    </row>
    <row r="592" spans="1:25" x14ac:dyDescent="0.25">
      <c r="A592" s="108" t="s">
        <v>1103</v>
      </c>
      <c r="B592" s="109" t="s">
        <v>1104</v>
      </c>
      <c r="C592" s="110"/>
      <c r="D592" s="111"/>
      <c r="E592" s="112"/>
      <c r="F592" s="28">
        <f>SUM(F593:F629)</f>
        <v>4524706.12</v>
      </c>
      <c r="G592" s="27"/>
      <c r="H592" s="28">
        <f>SUM(H593:H629)</f>
        <v>18076414.479999997</v>
      </c>
      <c r="I592" s="28">
        <f>SUM(I593:I629)</f>
        <v>22601120.600000001</v>
      </c>
      <c r="J592" s="450"/>
      <c r="K592" s="366"/>
      <c r="L592" s="367"/>
      <c r="M592" s="368">
        <f>SUM(M593:M629)</f>
        <v>2554623.9299999997</v>
      </c>
      <c r="N592" s="370"/>
      <c r="O592" s="368">
        <f>SUM(O593:O629)</f>
        <v>17454058.32</v>
      </c>
      <c r="P592" s="368">
        <f>SUM(P593:P629)</f>
        <v>20008682.250000004</v>
      </c>
      <c r="Q592" s="482"/>
      <c r="R592" s="327">
        <f t="shared" si="256"/>
        <v>0</v>
      </c>
      <c r="S592" s="367"/>
      <c r="T592" s="368">
        <f>SUM(T593:T629)</f>
        <v>1970082.19</v>
      </c>
      <c r="U592" s="370"/>
      <c r="V592" s="368">
        <f>SUM(V593:V629)</f>
        <v>622356.16</v>
      </c>
      <c r="W592" s="368">
        <f>SUM(W593:W629)</f>
        <v>2592438.3499999996</v>
      </c>
      <c r="X592" s="464">
        <f t="shared" si="254"/>
        <v>2592438.3499999978</v>
      </c>
      <c r="Y592" s="497">
        <f t="shared" si="255"/>
        <v>0</v>
      </c>
    </row>
    <row r="593" spans="1:25" x14ac:dyDescent="0.25">
      <c r="A593" s="194" t="s">
        <v>1105</v>
      </c>
      <c r="B593" s="117" t="s">
        <v>1106</v>
      </c>
      <c r="C593" s="118" t="s">
        <v>170</v>
      </c>
      <c r="D593" s="119">
        <v>2</v>
      </c>
      <c r="E593" s="35">
        <v>332000</v>
      </c>
      <c r="F593" s="35">
        <f t="shared" ref="F593:F603" si="257">D593*E593</f>
        <v>664000</v>
      </c>
      <c r="G593" s="35">
        <v>5812000</v>
      </c>
      <c r="H593" s="35">
        <f t="shared" ref="H593:H603" si="258">D593*G593</f>
        <v>11624000</v>
      </c>
      <c r="I593" s="35">
        <f>H593+F593</f>
        <v>12288000</v>
      </c>
      <c r="J593" s="441"/>
      <c r="K593" s="371">
        <v>2</v>
      </c>
      <c r="L593" s="329">
        <v>332000</v>
      </c>
      <c r="M593" s="329">
        <f t="shared" ref="M593:M603" si="259">K593*L593</f>
        <v>664000</v>
      </c>
      <c r="N593" s="329">
        <v>5812000</v>
      </c>
      <c r="O593" s="329">
        <f t="shared" ref="O593:O603" si="260">K593*N593</f>
        <v>11624000</v>
      </c>
      <c r="P593" s="329">
        <f>O593+M593</f>
        <v>12288000</v>
      </c>
      <c r="Q593" s="473"/>
      <c r="R593" s="327">
        <f t="shared" si="256"/>
        <v>0</v>
      </c>
      <c r="S593" s="329">
        <v>332000</v>
      </c>
      <c r="T593" s="329">
        <f t="shared" ref="T593:T603" si="261">R593*S593</f>
        <v>0</v>
      </c>
      <c r="U593" s="329">
        <v>5812000</v>
      </c>
      <c r="V593" s="329">
        <f t="shared" ref="V593:V603" si="262">R593*U593</f>
        <v>0</v>
      </c>
      <c r="W593" s="329">
        <f>V593+T593</f>
        <v>0</v>
      </c>
      <c r="X593" s="464">
        <f t="shared" si="254"/>
        <v>0</v>
      </c>
      <c r="Y593" s="497">
        <f t="shared" si="255"/>
        <v>0</v>
      </c>
    </row>
    <row r="594" spans="1:25" x14ac:dyDescent="0.25">
      <c r="A594" s="194" t="s">
        <v>1107</v>
      </c>
      <c r="B594" s="117" t="s">
        <v>1108</v>
      </c>
      <c r="C594" s="118" t="s">
        <v>28</v>
      </c>
      <c r="D594" s="119">
        <v>2</v>
      </c>
      <c r="E594" s="35">
        <v>0</v>
      </c>
      <c r="F594" s="35">
        <f t="shared" si="257"/>
        <v>0</v>
      </c>
      <c r="G594" s="35">
        <v>73710</v>
      </c>
      <c r="H594" s="35">
        <f t="shared" si="258"/>
        <v>147420</v>
      </c>
      <c r="I594" s="35">
        <f t="shared" ref="I594:I629" si="263">H594+F594</f>
        <v>147420</v>
      </c>
      <c r="J594" s="441"/>
      <c r="K594" s="371">
        <v>2</v>
      </c>
      <c r="L594" s="329">
        <v>0</v>
      </c>
      <c r="M594" s="329">
        <f t="shared" si="259"/>
        <v>0</v>
      </c>
      <c r="N594" s="329">
        <v>73710</v>
      </c>
      <c r="O594" s="329">
        <f t="shared" si="260"/>
        <v>147420</v>
      </c>
      <c r="P594" s="329">
        <f t="shared" ref="P594:P629" si="264">O594+M594</f>
        <v>147420</v>
      </c>
      <c r="Q594" s="473"/>
      <c r="R594" s="327">
        <f t="shared" si="256"/>
        <v>0</v>
      </c>
      <c r="S594" s="329">
        <v>0</v>
      </c>
      <c r="T594" s="329">
        <f t="shared" si="261"/>
        <v>0</v>
      </c>
      <c r="U594" s="329">
        <v>73710</v>
      </c>
      <c r="V594" s="329">
        <f t="shared" si="262"/>
        <v>0</v>
      </c>
      <c r="W594" s="329">
        <f t="shared" ref="W594:W629" si="265">V594+T594</f>
        <v>0</v>
      </c>
      <c r="X594" s="464">
        <f t="shared" si="254"/>
        <v>0</v>
      </c>
      <c r="Y594" s="497">
        <f t="shared" si="255"/>
        <v>0</v>
      </c>
    </row>
    <row r="595" spans="1:25" ht="28.5" x14ac:dyDescent="0.25">
      <c r="A595" s="194" t="s">
        <v>1109</v>
      </c>
      <c r="B595" s="117" t="s">
        <v>1110</v>
      </c>
      <c r="C595" s="118" t="s">
        <v>1111</v>
      </c>
      <c r="D595" s="119">
        <v>2</v>
      </c>
      <c r="E595" s="35">
        <v>46374</v>
      </c>
      <c r="F595" s="35">
        <f t="shared" si="257"/>
        <v>92748</v>
      </c>
      <c r="G595" s="40">
        <v>0</v>
      </c>
      <c r="H595" s="35">
        <f t="shared" si="258"/>
        <v>0</v>
      </c>
      <c r="I595" s="35">
        <f t="shared" si="263"/>
        <v>92748</v>
      </c>
      <c r="J595" s="441"/>
      <c r="K595" s="371">
        <v>2</v>
      </c>
      <c r="L595" s="329">
        <v>46374</v>
      </c>
      <c r="M595" s="329">
        <f t="shared" si="259"/>
        <v>92748</v>
      </c>
      <c r="N595" s="328">
        <v>0</v>
      </c>
      <c r="O595" s="329">
        <f t="shared" si="260"/>
        <v>0</v>
      </c>
      <c r="P595" s="329">
        <f t="shared" si="264"/>
        <v>92748</v>
      </c>
      <c r="Q595" s="473"/>
      <c r="R595" s="327">
        <f t="shared" si="256"/>
        <v>0</v>
      </c>
      <c r="S595" s="329">
        <v>46374</v>
      </c>
      <c r="T595" s="329">
        <f t="shared" si="261"/>
        <v>0</v>
      </c>
      <c r="U595" s="328">
        <v>0</v>
      </c>
      <c r="V595" s="329">
        <f t="shared" si="262"/>
        <v>0</v>
      </c>
      <c r="W595" s="329">
        <f t="shared" si="265"/>
        <v>0</v>
      </c>
      <c r="X595" s="464">
        <f t="shared" si="254"/>
        <v>0</v>
      </c>
      <c r="Y595" s="497">
        <f t="shared" si="255"/>
        <v>0</v>
      </c>
    </row>
    <row r="596" spans="1:25" ht="28.5" x14ac:dyDescent="0.25">
      <c r="A596" s="194" t="s">
        <v>1112</v>
      </c>
      <c r="B596" s="117" t="s">
        <v>1113</v>
      </c>
      <c r="C596" s="118" t="s">
        <v>170</v>
      </c>
      <c r="D596" s="119">
        <v>3</v>
      </c>
      <c r="E596" s="40">
        <v>56592</v>
      </c>
      <c r="F596" s="35">
        <f t="shared" si="257"/>
        <v>169776</v>
      </c>
      <c r="G596" s="40">
        <v>0</v>
      </c>
      <c r="H596" s="35">
        <f t="shared" si="258"/>
        <v>0</v>
      </c>
      <c r="I596" s="35">
        <f t="shared" si="263"/>
        <v>169776</v>
      </c>
      <c r="J596" s="441"/>
      <c r="K596" s="371">
        <v>3</v>
      </c>
      <c r="L596" s="328">
        <v>56592</v>
      </c>
      <c r="M596" s="329">
        <f t="shared" si="259"/>
        <v>169776</v>
      </c>
      <c r="N596" s="328">
        <v>0</v>
      </c>
      <c r="O596" s="329">
        <f t="shared" si="260"/>
        <v>0</v>
      </c>
      <c r="P596" s="329">
        <f t="shared" si="264"/>
        <v>169776</v>
      </c>
      <c r="Q596" s="473"/>
      <c r="R596" s="327">
        <f t="shared" si="256"/>
        <v>0</v>
      </c>
      <c r="S596" s="328">
        <v>56592</v>
      </c>
      <c r="T596" s="329">
        <f t="shared" si="261"/>
        <v>0</v>
      </c>
      <c r="U596" s="328">
        <v>0</v>
      </c>
      <c r="V596" s="329">
        <f t="shared" si="262"/>
        <v>0</v>
      </c>
      <c r="W596" s="329">
        <f t="shared" si="265"/>
        <v>0</v>
      </c>
      <c r="X596" s="464">
        <f t="shared" si="254"/>
        <v>0</v>
      </c>
      <c r="Y596" s="497">
        <f t="shared" si="255"/>
        <v>0</v>
      </c>
    </row>
    <row r="597" spans="1:25" ht="28.5" x14ac:dyDescent="0.25">
      <c r="A597" s="194" t="s">
        <v>1114</v>
      </c>
      <c r="B597" s="117" t="s">
        <v>1115</v>
      </c>
      <c r="C597" s="118" t="s">
        <v>1116</v>
      </c>
      <c r="D597" s="119">
        <v>52</v>
      </c>
      <c r="E597" s="35">
        <v>2373</v>
      </c>
      <c r="F597" s="35">
        <f t="shared" si="257"/>
        <v>123396</v>
      </c>
      <c r="G597" s="35">
        <v>4672</v>
      </c>
      <c r="H597" s="35">
        <f t="shared" si="258"/>
        <v>242944</v>
      </c>
      <c r="I597" s="35">
        <f t="shared" si="263"/>
        <v>366340</v>
      </c>
      <c r="J597" s="441"/>
      <c r="K597" s="371">
        <v>41.91</v>
      </c>
      <c r="L597" s="329">
        <v>2373</v>
      </c>
      <c r="M597" s="329">
        <f t="shared" si="259"/>
        <v>99452.43</v>
      </c>
      <c r="N597" s="329">
        <v>4672</v>
      </c>
      <c r="O597" s="329">
        <f t="shared" si="260"/>
        <v>195803.51999999999</v>
      </c>
      <c r="P597" s="329">
        <f t="shared" si="264"/>
        <v>295255.94999999995</v>
      </c>
      <c r="Q597" s="473"/>
      <c r="R597" s="327">
        <f t="shared" si="256"/>
        <v>10.090000000000003</v>
      </c>
      <c r="S597" s="329">
        <v>2373</v>
      </c>
      <c r="T597" s="329">
        <f t="shared" si="261"/>
        <v>23943.570000000007</v>
      </c>
      <c r="U597" s="329">
        <v>4672</v>
      </c>
      <c r="V597" s="329">
        <f t="shared" si="262"/>
        <v>47140.480000000018</v>
      </c>
      <c r="W597" s="329">
        <f t="shared" si="265"/>
        <v>71084.050000000017</v>
      </c>
      <c r="X597" s="464">
        <f t="shared" si="254"/>
        <v>71084.050000000047</v>
      </c>
      <c r="Y597" s="497">
        <f t="shared" si="255"/>
        <v>0</v>
      </c>
    </row>
    <row r="598" spans="1:25" ht="42.75" x14ac:dyDescent="0.25">
      <c r="A598" s="194" t="s">
        <v>1117</v>
      </c>
      <c r="B598" s="117" t="s">
        <v>1118</v>
      </c>
      <c r="C598" s="118" t="s">
        <v>170</v>
      </c>
      <c r="D598" s="119">
        <v>2</v>
      </c>
      <c r="E598" s="35">
        <v>60324</v>
      </c>
      <c r="F598" s="35">
        <f t="shared" si="257"/>
        <v>120648</v>
      </c>
      <c r="G598" s="35">
        <v>1490068</v>
      </c>
      <c r="H598" s="35">
        <f t="shared" si="258"/>
        <v>2980136</v>
      </c>
      <c r="I598" s="35">
        <f t="shared" si="263"/>
        <v>3100784</v>
      </c>
      <c r="J598" s="441"/>
      <c r="K598" s="371">
        <v>2</v>
      </c>
      <c r="L598" s="329">
        <v>60324</v>
      </c>
      <c r="M598" s="329">
        <f t="shared" si="259"/>
        <v>120648</v>
      </c>
      <c r="N598" s="329">
        <v>1490068</v>
      </c>
      <c r="O598" s="329">
        <f t="shared" si="260"/>
        <v>2980136</v>
      </c>
      <c r="P598" s="329">
        <f t="shared" si="264"/>
        <v>3100784</v>
      </c>
      <c r="Q598" s="473"/>
      <c r="R598" s="327">
        <f t="shared" si="256"/>
        <v>0</v>
      </c>
      <c r="S598" s="329">
        <v>60324</v>
      </c>
      <c r="T598" s="329">
        <f t="shared" si="261"/>
        <v>0</v>
      </c>
      <c r="U598" s="329">
        <v>1490068</v>
      </c>
      <c r="V598" s="329">
        <f t="shared" si="262"/>
        <v>0</v>
      </c>
      <c r="W598" s="329">
        <f t="shared" si="265"/>
        <v>0</v>
      </c>
      <c r="X598" s="464">
        <f t="shared" si="254"/>
        <v>0</v>
      </c>
      <c r="Y598" s="497">
        <f t="shared" si="255"/>
        <v>0</v>
      </c>
    </row>
    <row r="599" spans="1:25" ht="28.5" x14ac:dyDescent="0.25">
      <c r="A599" s="194" t="s">
        <v>1119</v>
      </c>
      <c r="B599" s="117" t="s">
        <v>1120</v>
      </c>
      <c r="C599" s="118" t="s">
        <v>406</v>
      </c>
      <c r="D599" s="119">
        <v>140.19999999999999</v>
      </c>
      <c r="E599" s="35">
        <v>1771</v>
      </c>
      <c r="F599" s="35">
        <f t="shared" si="257"/>
        <v>248294.19999999998</v>
      </c>
      <c r="G599" s="35">
        <v>4632</v>
      </c>
      <c r="H599" s="35">
        <f t="shared" si="258"/>
        <v>649406.39999999991</v>
      </c>
      <c r="I599" s="35">
        <f t="shared" si="263"/>
        <v>897700.59999999986</v>
      </c>
      <c r="J599" s="441"/>
      <c r="K599" s="371">
        <v>140.19999999999999</v>
      </c>
      <c r="L599" s="329">
        <v>1771</v>
      </c>
      <c r="M599" s="329">
        <f t="shared" si="259"/>
        <v>248294.19999999998</v>
      </c>
      <c r="N599" s="329">
        <v>4632</v>
      </c>
      <c r="O599" s="329">
        <f t="shared" si="260"/>
        <v>649406.39999999991</v>
      </c>
      <c r="P599" s="329">
        <f t="shared" si="264"/>
        <v>897700.59999999986</v>
      </c>
      <c r="Q599" s="473"/>
      <c r="R599" s="327">
        <f t="shared" si="256"/>
        <v>0</v>
      </c>
      <c r="S599" s="329">
        <v>1771</v>
      </c>
      <c r="T599" s="329">
        <f t="shared" si="261"/>
        <v>0</v>
      </c>
      <c r="U599" s="329">
        <v>4632</v>
      </c>
      <c r="V599" s="329">
        <f t="shared" si="262"/>
        <v>0</v>
      </c>
      <c r="W599" s="329">
        <f t="shared" si="265"/>
        <v>0</v>
      </c>
      <c r="X599" s="464">
        <f t="shared" si="254"/>
        <v>0</v>
      </c>
      <c r="Y599" s="497">
        <f t="shared" si="255"/>
        <v>0</v>
      </c>
    </row>
    <row r="600" spans="1:25" ht="28.5" x14ac:dyDescent="0.25">
      <c r="A600" s="194" t="s">
        <v>1121</v>
      </c>
      <c r="B600" s="117" t="s">
        <v>1122</v>
      </c>
      <c r="C600" s="118" t="s">
        <v>170</v>
      </c>
      <c r="D600" s="119">
        <v>107</v>
      </c>
      <c r="E600" s="40">
        <v>1572</v>
      </c>
      <c r="F600" s="35">
        <f t="shared" si="257"/>
        <v>168204</v>
      </c>
      <c r="G600" s="40">
        <v>1441.44</v>
      </c>
      <c r="H600" s="35">
        <f t="shared" si="258"/>
        <v>154234.08000000002</v>
      </c>
      <c r="I600" s="35">
        <f t="shared" si="263"/>
        <v>322438.08</v>
      </c>
      <c r="J600" s="441"/>
      <c r="K600" s="371"/>
      <c r="L600" s="328">
        <v>1572</v>
      </c>
      <c r="M600" s="329">
        <f t="shared" si="259"/>
        <v>0</v>
      </c>
      <c r="N600" s="328">
        <v>1441.44</v>
      </c>
      <c r="O600" s="329">
        <f t="shared" si="260"/>
        <v>0</v>
      </c>
      <c r="P600" s="329">
        <f t="shared" si="264"/>
        <v>0</v>
      </c>
      <c r="Q600" s="473"/>
      <c r="R600" s="327">
        <f t="shared" si="256"/>
        <v>107</v>
      </c>
      <c r="S600" s="328">
        <v>1572</v>
      </c>
      <c r="T600" s="329">
        <f t="shared" si="261"/>
        <v>168204</v>
      </c>
      <c r="U600" s="328">
        <v>1441.44</v>
      </c>
      <c r="V600" s="329">
        <f t="shared" si="262"/>
        <v>154234.08000000002</v>
      </c>
      <c r="W600" s="329">
        <f t="shared" si="265"/>
        <v>322438.08</v>
      </c>
      <c r="X600" s="464">
        <f t="shared" si="254"/>
        <v>322438.08</v>
      </c>
      <c r="Y600" s="497">
        <f t="shared" si="255"/>
        <v>0</v>
      </c>
    </row>
    <row r="601" spans="1:25" ht="28.5" x14ac:dyDescent="0.25">
      <c r="A601" s="194" t="s">
        <v>1123</v>
      </c>
      <c r="B601" s="117" t="s">
        <v>1124</v>
      </c>
      <c r="C601" s="118" t="s">
        <v>1125</v>
      </c>
      <c r="D601" s="119">
        <v>10</v>
      </c>
      <c r="E601" s="35">
        <v>9790</v>
      </c>
      <c r="F601" s="35">
        <f t="shared" si="257"/>
        <v>97900</v>
      </c>
      <c r="G601" s="35">
        <v>35760</v>
      </c>
      <c r="H601" s="35">
        <f t="shared" si="258"/>
        <v>357600</v>
      </c>
      <c r="I601" s="35">
        <f t="shared" si="263"/>
        <v>455500</v>
      </c>
      <c r="J601" s="441"/>
      <c r="K601" s="371">
        <v>10</v>
      </c>
      <c r="L601" s="329">
        <v>9790</v>
      </c>
      <c r="M601" s="329">
        <f t="shared" si="259"/>
        <v>97900</v>
      </c>
      <c r="N601" s="329">
        <v>35760</v>
      </c>
      <c r="O601" s="329">
        <f t="shared" si="260"/>
        <v>357600</v>
      </c>
      <c r="P601" s="329">
        <f t="shared" si="264"/>
        <v>455500</v>
      </c>
      <c r="Q601" s="473"/>
      <c r="R601" s="327">
        <f t="shared" si="256"/>
        <v>0</v>
      </c>
      <c r="S601" s="329">
        <v>9790</v>
      </c>
      <c r="T601" s="329">
        <f t="shared" si="261"/>
        <v>0</v>
      </c>
      <c r="U601" s="329">
        <v>35760</v>
      </c>
      <c r="V601" s="329">
        <f t="shared" si="262"/>
        <v>0</v>
      </c>
      <c r="W601" s="329">
        <f t="shared" si="265"/>
        <v>0</v>
      </c>
      <c r="X601" s="464">
        <f t="shared" si="254"/>
        <v>0</v>
      </c>
      <c r="Y601" s="497">
        <f t="shared" si="255"/>
        <v>0</v>
      </c>
    </row>
    <row r="602" spans="1:25" ht="28.5" x14ac:dyDescent="0.25">
      <c r="A602" s="194" t="s">
        <v>1126</v>
      </c>
      <c r="B602" s="117" t="s">
        <v>1127</v>
      </c>
      <c r="C602" s="118" t="s">
        <v>170</v>
      </c>
      <c r="D602" s="119">
        <v>30</v>
      </c>
      <c r="E602" s="40">
        <v>1572</v>
      </c>
      <c r="F602" s="35">
        <f t="shared" si="257"/>
        <v>47160</v>
      </c>
      <c r="G602" s="40">
        <v>1609.92</v>
      </c>
      <c r="H602" s="35">
        <f t="shared" si="258"/>
        <v>48297.600000000006</v>
      </c>
      <c r="I602" s="35">
        <f t="shared" si="263"/>
        <v>95457.600000000006</v>
      </c>
      <c r="J602" s="441"/>
      <c r="K602" s="371"/>
      <c r="L602" s="328">
        <v>1572</v>
      </c>
      <c r="M602" s="329">
        <f t="shared" si="259"/>
        <v>0</v>
      </c>
      <c r="N602" s="328">
        <v>1609.92</v>
      </c>
      <c r="O602" s="329">
        <f t="shared" si="260"/>
        <v>0</v>
      </c>
      <c r="P602" s="329">
        <f t="shared" si="264"/>
        <v>0</v>
      </c>
      <c r="Q602" s="473"/>
      <c r="R602" s="327">
        <f t="shared" si="256"/>
        <v>30</v>
      </c>
      <c r="S602" s="328">
        <v>1572</v>
      </c>
      <c r="T602" s="329">
        <f t="shared" si="261"/>
        <v>47160</v>
      </c>
      <c r="U602" s="328">
        <v>1609.92</v>
      </c>
      <c r="V602" s="329">
        <f t="shared" si="262"/>
        <v>48297.600000000006</v>
      </c>
      <c r="W602" s="329">
        <f t="shared" si="265"/>
        <v>95457.600000000006</v>
      </c>
      <c r="X602" s="464">
        <f t="shared" si="254"/>
        <v>95457.600000000006</v>
      </c>
      <c r="Y602" s="497">
        <f t="shared" si="255"/>
        <v>0</v>
      </c>
    </row>
    <row r="603" spans="1:25" x14ac:dyDescent="0.25">
      <c r="A603" s="194" t="s">
        <v>1128</v>
      </c>
      <c r="B603" s="117" t="s">
        <v>1129</v>
      </c>
      <c r="C603" s="118" t="s">
        <v>170</v>
      </c>
      <c r="D603" s="119">
        <v>45</v>
      </c>
      <c r="E603" s="35">
        <v>9866</v>
      </c>
      <c r="F603" s="35">
        <f t="shared" si="257"/>
        <v>443970</v>
      </c>
      <c r="G603" s="35">
        <v>28674</v>
      </c>
      <c r="H603" s="35">
        <f t="shared" si="258"/>
        <v>1290330</v>
      </c>
      <c r="I603" s="35">
        <f t="shared" si="263"/>
        <v>1734300</v>
      </c>
      <c r="J603" s="441"/>
      <c r="K603" s="371">
        <v>45</v>
      </c>
      <c r="L603" s="329">
        <v>9866</v>
      </c>
      <c r="M603" s="329">
        <f t="shared" si="259"/>
        <v>443970</v>
      </c>
      <c r="N603" s="329">
        <v>28674</v>
      </c>
      <c r="O603" s="329">
        <f t="shared" si="260"/>
        <v>1290330</v>
      </c>
      <c r="P603" s="329">
        <f t="shared" si="264"/>
        <v>1734300</v>
      </c>
      <c r="Q603" s="473"/>
      <c r="R603" s="327">
        <f t="shared" si="256"/>
        <v>0</v>
      </c>
      <c r="S603" s="329">
        <v>9866</v>
      </c>
      <c r="T603" s="329">
        <f t="shared" si="261"/>
        <v>0</v>
      </c>
      <c r="U603" s="329">
        <v>28674</v>
      </c>
      <c r="V603" s="329">
        <f t="shared" si="262"/>
        <v>0</v>
      </c>
      <c r="W603" s="329">
        <f t="shared" si="265"/>
        <v>0</v>
      </c>
      <c r="X603" s="464">
        <f t="shared" si="254"/>
        <v>0</v>
      </c>
      <c r="Y603" s="497">
        <f t="shared" si="255"/>
        <v>0</v>
      </c>
    </row>
    <row r="604" spans="1:25" x14ac:dyDescent="0.25">
      <c r="A604" s="194" t="s">
        <v>1130</v>
      </c>
      <c r="B604" s="117" t="s">
        <v>1131</v>
      </c>
      <c r="C604" s="118"/>
      <c r="D604" s="119"/>
      <c r="E604" s="40"/>
      <c r="F604" s="35"/>
      <c r="G604" s="40"/>
      <c r="H604" s="35"/>
      <c r="I604" s="35">
        <f t="shared" si="263"/>
        <v>0</v>
      </c>
      <c r="J604" s="441"/>
      <c r="K604" s="371"/>
      <c r="L604" s="328"/>
      <c r="M604" s="329"/>
      <c r="N604" s="328"/>
      <c r="O604" s="329"/>
      <c r="P604" s="329">
        <f t="shared" si="264"/>
        <v>0</v>
      </c>
      <c r="Q604" s="473"/>
      <c r="R604" s="327">
        <f t="shared" si="256"/>
        <v>0</v>
      </c>
      <c r="S604" s="328"/>
      <c r="T604" s="329"/>
      <c r="U604" s="328"/>
      <c r="V604" s="329"/>
      <c r="W604" s="329">
        <f t="shared" si="265"/>
        <v>0</v>
      </c>
      <c r="X604" s="464">
        <f t="shared" si="254"/>
        <v>0</v>
      </c>
      <c r="Y604" s="497">
        <f t="shared" si="255"/>
        <v>0</v>
      </c>
    </row>
    <row r="605" spans="1:25" ht="28.5" x14ac:dyDescent="0.25">
      <c r="A605" s="194" t="s">
        <v>1132</v>
      </c>
      <c r="B605" s="117" t="s">
        <v>1133</v>
      </c>
      <c r="C605" s="118" t="s">
        <v>170</v>
      </c>
      <c r="D605" s="119">
        <v>10</v>
      </c>
      <c r="E605" s="40">
        <v>393</v>
      </c>
      <c r="F605" s="35">
        <f t="shared" ref="F605:F629" si="266">D605*E605</f>
        <v>3930</v>
      </c>
      <c r="G605" s="40">
        <v>390</v>
      </c>
      <c r="H605" s="35">
        <f t="shared" ref="H605:H629" si="267">D605*G605</f>
        <v>3900</v>
      </c>
      <c r="I605" s="35">
        <f t="shared" si="263"/>
        <v>7830</v>
      </c>
      <c r="J605" s="441"/>
      <c r="K605" s="371"/>
      <c r="L605" s="328">
        <v>393</v>
      </c>
      <c r="M605" s="329">
        <f t="shared" ref="M605:M629" si="268">K605*L605</f>
        <v>0</v>
      </c>
      <c r="N605" s="328">
        <v>390</v>
      </c>
      <c r="O605" s="329">
        <f t="shared" ref="O605:O629" si="269">K605*N605</f>
        <v>0</v>
      </c>
      <c r="P605" s="329">
        <f t="shared" si="264"/>
        <v>0</v>
      </c>
      <c r="Q605" s="473"/>
      <c r="R605" s="327">
        <f t="shared" si="256"/>
        <v>10</v>
      </c>
      <c r="S605" s="328">
        <v>393</v>
      </c>
      <c r="T605" s="329">
        <f t="shared" ref="T605:T629" si="270">R605*S605</f>
        <v>3930</v>
      </c>
      <c r="U605" s="328">
        <v>390</v>
      </c>
      <c r="V605" s="329">
        <f t="shared" ref="V605:V629" si="271">R605*U605</f>
        <v>3900</v>
      </c>
      <c r="W605" s="329">
        <f t="shared" si="265"/>
        <v>7830</v>
      </c>
      <c r="X605" s="464">
        <f t="shared" si="254"/>
        <v>7830</v>
      </c>
      <c r="Y605" s="497">
        <f t="shared" si="255"/>
        <v>0</v>
      </c>
    </row>
    <row r="606" spans="1:25" ht="28.5" x14ac:dyDescent="0.25">
      <c r="A606" s="194" t="s">
        <v>1134</v>
      </c>
      <c r="B606" s="117" t="s">
        <v>1135</v>
      </c>
      <c r="C606" s="118" t="s">
        <v>1125</v>
      </c>
      <c r="D606" s="119">
        <v>28</v>
      </c>
      <c r="E606" s="40">
        <v>471.6</v>
      </c>
      <c r="F606" s="35">
        <f t="shared" si="266"/>
        <v>13204.800000000001</v>
      </c>
      <c r="G606" s="40">
        <v>585</v>
      </c>
      <c r="H606" s="35">
        <f t="shared" si="267"/>
        <v>16380</v>
      </c>
      <c r="I606" s="35">
        <f t="shared" si="263"/>
        <v>29584.800000000003</v>
      </c>
      <c r="J606" s="441"/>
      <c r="K606" s="371">
        <v>28</v>
      </c>
      <c r="L606" s="328">
        <v>471.6</v>
      </c>
      <c r="M606" s="329">
        <f t="shared" si="268"/>
        <v>13204.800000000001</v>
      </c>
      <c r="N606" s="328">
        <v>585</v>
      </c>
      <c r="O606" s="329">
        <f t="shared" si="269"/>
        <v>16380</v>
      </c>
      <c r="P606" s="329">
        <f t="shared" si="264"/>
        <v>29584.800000000003</v>
      </c>
      <c r="Q606" s="473"/>
      <c r="R606" s="327">
        <f t="shared" si="256"/>
        <v>0</v>
      </c>
      <c r="S606" s="328">
        <v>471.6</v>
      </c>
      <c r="T606" s="329">
        <f t="shared" si="270"/>
        <v>0</v>
      </c>
      <c r="U606" s="328">
        <v>585</v>
      </c>
      <c r="V606" s="329">
        <f t="shared" si="271"/>
        <v>0</v>
      </c>
      <c r="W606" s="329">
        <f t="shared" si="265"/>
        <v>0</v>
      </c>
      <c r="X606" s="464">
        <f t="shared" si="254"/>
        <v>0</v>
      </c>
      <c r="Y606" s="497">
        <f t="shared" si="255"/>
        <v>0</v>
      </c>
    </row>
    <row r="607" spans="1:25" ht="28.5" x14ac:dyDescent="0.25">
      <c r="A607" s="194" t="s">
        <v>1136</v>
      </c>
      <c r="B607" s="117" t="s">
        <v>1137</v>
      </c>
      <c r="C607" s="118" t="s">
        <v>1125</v>
      </c>
      <c r="D607" s="119">
        <v>5</v>
      </c>
      <c r="E607" s="40">
        <v>455.88</v>
      </c>
      <c r="F607" s="35">
        <f t="shared" si="266"/>
        <v>2279.4</v>
      </c>
      <c r="G607" s="40">
        <v>468</v>
      </c>
      <c r="H607" s="35">
        <f t="shared" si="267"/>
        <v>2340</v>
      </c>
      <c r="I607" s="35">
        <f t="shared" si="263"/>
        <v>4619.3999999999996</v>
      </c>
      <c r="J607" s="441"/>
      <c r="K607" s="371"/>
      <c r="L607" s="328">
        <v>455.88</v>
      </c>
      <c r="M607" s="329">
        <f t="shared" si="268"/>
        <v>0</v>
      </c>
      <c r="N607" s="328">
        <v>468</v>
      </c>
      <c r="O607" s="329">
        <f t="shared" si="269"/>
        <v>0</v>
      </c>
      <c r="P607" s="329">
        <f t="shared" si="264"/>
        <v>0</v>
      </c>
      <c r="Q607" s="473"/>
      <c r="R607" s="327">
        <f t="shared" si="256"/>
        <v>5</v>
      </c>
      <c r="S607" s="328">
        <v>455.88</v>
      </c>
      <c r="T607" s="329">
        <f t="shared" si="270"/>
        <v>2279.4</v>
      </c>
      <c r="U607" s="328">
        <v>468</v>
      </c>
      <c r="V607" s="329">
        <f t="shared" si="271"/>
        <v>2340</v>
      </c>
      <c r="W607" s="329">
        <f t="shared" si="265"/>
        <v>4619.3999999999996</v>
      </c>
      <c r="X607" s="464">
        <f t="shared" si="254"/>
        <v>4619.3999999999996</v>
      </c>
      <c r="Y607" s="497">
        <f t="shared" si="255"/>
        <v>0</v>
      </c>
    </row>
    <row r="608" spans="1:25" ht="28.5" x14ac:dyDescent="0.25">
      <c r="A608" s="194" t="s">
        <v>1138</v>
      </c>
      <c r="B608" s="117" t="s">
        <v>1139</v>
      </c>
      <c r="C608" s="118" t="s">
        <v>170</v>
      </c>
      <c r="D608" s="119">
        <v>5</v>
      </c>
      <c r="E608" s="40">
        <v>605.22</v>
      </c>
      <c r="F608" s="35">
        <f t="shared" si="266"/>
        <v>3026.1000000000004</v>
      </c>
      <c r="G608" s="40">
        <v>605.28</v>
      </c>
      <c r="H608" s="35">
        <f t="shared" si="267"/>
        <v>3026.3999999999996</v>
      </c>
      <c r="I608" s="35">
        <f t="shared" si="263"/>
        <v>6052.5</v>
      </c>
      <c r="J608" s="441"/>
      <c r="K608" s="371">
        <v>5</v>
      </c>
      <c r="L608" s="328">
        <v>605.22</v>
      </c>
      <c r="M608" s="329">
        <f t="shared" si="268"/>
        <v>3026.1000000000004</v>
      </c>
      <c r="N608" s="328">
        <v>605.28</v>
      </c>
      <c r="O608" s="329">
        <f t="shared" si="269"/>
        <v>3026.3999999999996</v>
      </c>
      <c r="P608" s="329">
        <f t="shared" si="264"/>
        <v>6052.5</v>
      </c>
      <c r="Q608" s="473"/>
      <c r="R608" s="327">
        <f t="shared" si="256"/>
        <v>0</v>
      </c>
      <c r="S608" s="328">
        <v>605.22</v>
      </c>
      <c r="T608" s="329">
        <f t="shared" si="270"/>
        <v>0</v>
      </c>
      <c r="U608" s="328">
        <v>605.28</v>
      </c>
      <c r="V608" s="329">
        <f t="shared" si="271"/>
        <v>0</v>
      </c>
      <c r="W608" s="329">
        <f t="shared" si="265"/>
        <v>0</v>
      </c>
      <c r="X608" s="464">
        <f t="shared" si="254"/>
        <v>0</v>
      </c>
      <c r="Y608" s="497">
        <f t="shared" si="255"/>
        <v>0</v>
      </c>
    </row>
    <row r="609" spans="1:25" ht="28.5" x14ac:dyDescent="0.25">
      <c r="A609" s="194" t="s">
        <v>1140</v>
      </c>
      <c r="B609" s="117" t="s">
        <v>1141</v>
      </c>
      <c r="C609" s="118" t="s">
        <v>170</v>
      </c>
      <c r="D609" s="119">
        <v>30</v>
      </c>
      <c r="E609" s="40">
        <v>581.64</v>
      </c>
      <c r="F609" s="35">
        <f t="shared" si="266"/>
        <v>17449.2</v>
      </c>
      <c r="G609" s="40">
        <v>1794</v>
      </c>
      <c r="H609" s="35">
        <f t="shared" si="267"/>
        <v>53820</v>
      </c>
      <c r="I609" s="35">
        <f t="shared" si="263"/>
        <v>71269.2</v>
      </c>
      <c r="J609" s="441"/>
      <c r="K609" s="371">
        <v>26</v>
      </c>
      <c r="L609" s="328">
        <v>581.64</v>
      </c>
      <c r="M609" s="329">
        <f t="shared" si="268"/>
        <v>15122.64</v>
      </c>
      <c r="N609" s="328">
        <v>1794</v>
      </c>
      <c r="O609" s="329">
        <f t="shared" si="269"/>
        <v>46644</v>
      </c>
      <c r="P609" s="329">
        <f t="shared" si="264"/>
        <v>61766.64</v>
      </c>
      <c r="Q609" s="473"/>
      <c r="R609" s="327">
        <f t="shared" si="256"/>
        <v>4</v>
      </c>
      <c r="S609" s="328">
        <v>581.64</v>
      </c>
      <c r="T609" s="329">
        <f t="shared" si="270"/>
        <v>2326.56</v>
      </c>
      <c r="U609" s="328">
        <v>1794</v>
      </c>
      <c r="V609" s="329">
        <f t="shared" si="271"/>
        <v>7176</v>
      </c>
      <c r="W609" s="329">
        <f t="shared" si="265"/>
        <v>9502.56</v>
      </c>
      <c r="X609" s="464">
        <f t="shared" si="254"/>
        <v>9502.5599999999977</v>
      </c>
      <c r="Y609" s="497">
        <f t="shared" si="255"/>
        <v>0</v>
      </c>
    </row>
    <row r="610" spans="1:25" ht="42.75" x14ac:dyDescent="0.25">
      <c r="A610" s="194" t="s">
        <v>1142</v>
      </c>
      <c r="B610" s="117" t="s">
        <v>1143</v>
      </c>
      <c r="C610" s="118" t="s">
        <v>183</v>
      </c>
      <c r="D610" s="119">
        <v>0.33</v>
      </c>
      <c r="E610" s="40">
        <v>308112</v>
      </c>
      <c r="F610" s="35">
        <f t="shared" si="266"/>
        <v>101676.96</v>
      </c>
      <c r="G610" s="40">
        <v>0</v>
      </c>
      <c r="H610" s="35">
        <f t="shared" si="267"/>
        <v>0</v>
      </c>
      <c r="I610" s="35">
        <f t="shared" si="263"/>
        <v>101676.96</v>
      </c>
      <c r="J610" s="441"/>
      <c r="K610" s="371"/>
      <c r="L610" s="328">
        <v>308112</v>
      </c>
      <c r="M610" s="329">
        <f t="shared" si="268"/>
        <v>0</v>
      </c>
      <c r="N610" s="328">
        <v>0</v>
      </c>
      <c r="O610" s="329">
        <f t="shared" si="269"/>
        <v>0</v>
      </c>
      <c r="P610" s="329">
        <f t="shared" si="264"/>
        <v>0</v>
      </c>
      <c r="Q610" s="473"/>
      <c r="R610" s="327">
        <f t="shared" si="256"/>
        <v>0.33</v>
      </c>
      <c r="S610" s="328">
        <v>308112</v>
      </c>
      <c r="T610" s="329">
        <f t="shared" si="270"/>
        <v>101676.96</v>
      </c>
      <c r="U610" s="328">
        <v>0</v>
      </c>
      <c r="V610" s="329">
        <f t="shared" si="271"/>
        <v>0</v>
      </c>
      <c r="W610" s="329">
        <f t="shared" si="265"/>
        <v>101676.96</v>
      </c>
      <c r="X610" s="464">
        <f t="shared" si="254"/>
        <v>101676.96</v>
      </c>
      <c r="Y610" s="497">
        <f t="shared" si="255"/>
        <v>0</v>
      </c>
    </row>
    <row r="611" spans="1:25" x14ac:dyDescent="0.25">
      <c r="A611" s="194" t="s">
        <v>1144</v>
      </c>
      <c r="B611" s="117" t="s">
        <v>1145</v>
      </c>
      <c r="C611" s="118" t="s">
        <v>406</v>
      </c>
      <c r="D611" s="119">
        <v>0.6</v>
      </c>
      <c r="E611" s="40">
        <v>7860</v>
      </c>
      <c r="F611" s="35">
        <f t="shared" si="266"/>
        <v>4716</v>
      </c>
      <c r="G611" s="40">
        <v>0</v>
      </c>
      <c r="H611" s="35">
        <f t="shared" si="267"/>
        <v>0</v>
      </c>
      <c r="I611" s="35">
        <f t="shared" si="263"/>
        <v>4716</v>
      </c>
      <c r="J611" s="441"/>
      <c r="K611" s="371">
        <v>0.6</v>
      </c>
      <c r="L611" s="328">
        <v>7860</v>
      </c>
      <c r="M611" s="329">
        <f t="shared" si="268"/>
        <v>4716</v>
      </c>
      <c r="N611" s="328">
        <v>0</v>
      </c>
      <c r="O611" s="329">
        <f t="shared" si="269"/>
        <v>0</v>
      </c>
      <c r="P611" s="329">
        <f t="shared" si="264"/>
        <v>4716</v>
      </c>
      <c r="Q611" s="473"/>
      <c r="R611" s="327">
        <f t="shared" si="256"/>
        <v>0</v>
      </c>
      <c r="S611" s="328">
        <v>7860</v>
      </c>
      <c r="T611" s="329">
        <f t="shared" si="270"/>
        <v>0</v>
      </c>
      <c r="U611" s="328">
        <v>0</v>
      </c>
      <c r="V611" s="329">
        <f t="shared" si="271"/>
        <v>0</v>
      </c>
      <c r="W611" s="329">
        <f t="shared" si="265"/>
        <v>0</v>
      </c>
      <c r="X611" s="464">
        <f t="shared" si="254"/>
        <v>0</v>
      </c>
      <c r="Y611" s="497">
        <f t="shared" si="255"/>
        <v>0</v>
      </c>
    </row>
    <row r="612" spans="1:25" ht="28.5" x14ac:dyDescent="0.25">
      <c r="A612" s="194" t="s">
        <v>1146</v>
      </c>
      <c r="B612" s="117" t="s">
        <v>1147</v>
      </c>
      <c r="C612" s="118" t="s">
        <v>170</v>
      </c>
      <c r="D612" s="119">
        <v>2</v>
      </c>
      <c r="E612" s="40">
        <v>19650</v>
      </c>
      <c r="F612" s="35">
        <f t="shared" si="266"/>
        <v>39300</v>
      </c>
      <c r="G612" s="40">
        <v>21242</v>
      </c>
      <c r="H612" s="35">
        <f t="shared" si="267"/>
        <v>42484</v>
      </c>
      <c r="I612" s="35">
        <f t="shared" si="263"/>
        <v>81784</v>
      </c>
      <c r="J612" s="441"/>
      <c r="K612" s="371">
        <v>2</v>
      </c>
      <c r="L612" s="328">
        <v>19650</v>
      </c>
      <c r="M612" s="329">
        <f t="shared" si="268"/>
        <v>39300</v>
      </c>
      <c r="N612" s="328">
        <v>21242</v>
      </c>
      <c r="O612" s="329">
        <f t="shared" si="269"/>
        <v>42484</v>
      </c>
      <c r="P612" s="329">
        <f t="shared" si="264"/>
        <v>81784</v>
      </c>
      <c r="Q612" s="473"/>
      <c r="R612" s="327">
        <f t="shared" si="256"/>
        <v>0</v>
      </c>
      <c r="S612" s="328">
        <v>19650</v>
      </c>
      <c r="T612" s="329">
        <f t="shared" si="270"/>
        <v>0</v>
      </c>
      <c r="U612" s="328">
        <v>21242</v>
      </c>
      <c r="V612" s="329">
        <f t="shared" si="271"/>
        <v>0</v>
      </c>
      <c r="W612" s="329">
        <f t="shared" si="265"/>
        <v>0</v>
      </c>
      <c r="X612" s="464">
        <f t="shared" si="254"/>
        <v>0</v>
      </c>
      <c r="Y612" s="497">
        <f t="shared" si="255"/>
        <v>0</v>
      </c>
    </row>
    <row r="613" spans="1:25" ht="28.5" x14ac:dyDescent="0.25">
      <c r="A613" s="194" t="s">
        <v>1148</v>
      </c>
      <c r="B613" s="117" t="s">
        <v>1149</v>
      </c>
      <c r="C613" s="118" t="s">
        <v>1125</v>
      </c>
      <c r="D613" s="119">
        <v>2</v>
      </c>
      <c r="E613" s="40">
        <v>56592</v>
      </c>
      <c r="F613" s="35">
        <f t="shared" si="266"/>
        <v>113184</v>
      </c>
      <c r="G613" s="40">
        <v>50414</v>
      </c>
      <c r="H613" s="35">
        <f t="shared" si="267"/>
        <v>100828</v>
      </c>
      <c r="I613" s="35">
        <f t="shared" si="263"/>
        <v>214012</v>
      </c>
      <c r="J613" s="441"/>
      <c r="K613" s="371">
        <v>2</v>
      </c>
      <c r="L613" s="328">
        <v>56592</v>
      </c>
      <c r="M613" s="329">
        <f t="shared" si="268"/>
        <v>113184</v>
      </c>
      <c r="N613" s="328">
        <v>50414</v>
      </c>
      <c r="O613" s="329">
        <f t="shared" si="269"/>
        <v>100828</v>
      </c>
      <c r="P613" s="329">
        <f t="shared" si="264"/>
        <v>214012</v>
      </c>
      <c r="Q613" s="473"/>
      <c r="R613" s="327">
        <f t="shared" si="256"/>
        <v>0</v>
      </c>
      <c r="S613" s="328">
        <v>56592</v>
      </c>
      <c r="T613" s="329">
        <f t="shared" si="270"/>
        <v>0</v>
      </c>
      <c r="U613" s="328">
        <v>50414</v>
      </c>
      <c r="V613" s="329">
        <f t="shared" si="271"/>
        <v>0</v>
      </c>
      <c r="W613" s="329">
        <f t="shared" si="265"/>
        <v>0</v>
      </c>
      <c r="X613" s="464">
        <f t="shared" si="254"/>
        <v>0</v>
      </c>
      <c r="Y613" s="497">
        <f t="shared" si="255"/>
        <v>0</v>
      </c>
    </row>
    <row r="614" spans="1:25" x14ac:dyDescent="0.25">
      <c r="A614" s="194" t="s">
        <v>1150</v>
      </c>
      <c r="B614" s="117" t="s">
        <v>1151</v>
      </c>
      <c r="C614" s="118" t="s">
        <v>1152</v>
      </c>
      <c r="D614" s="119">
        <v>1</v>
      </c>
      <c r="E614" s="40">
        <v>149340</v>
      </c>
      <c r="F614" s="35">
        <f t="shared" si="266"/>
        <v>149340</v>
      </c>
      <c r="G614" s="40">
        <v>0</v>
      </c>
      <c r="H614" s="35">
        <f t="shared" si="267"/>
        <v>0</v>
      </c>
      <c r="I614" s="35">
        <f t="shared" si="263"/>
        <v>149340</v>
      </c>
      <c r="J614" s="441"/>
      <c r="K614" s="371">
        <v>1</v>
      </c>
      <c r="L614" s="328">
        <v>149340</v>
      </c>
      <c r="M614" s="329">
        <f t="shared" si="268"/>
        <v>149340</v>
      </c>
      <c r="N614" s="328">
        <v>0</v>
      </c>
      <c r="O614" s="329">
        <f t="shared" si="269"/>
        <v>0</v>
      </c>
      <c r="P614" s="329">
        <f t="shared" si="264"/>
        <v>149340</v>
      </c>
      <c r="Q614" s="473"/>
      <c r="R614" s="327">
        <f t="shared" si="256"/>
        <v>0</v>
      </c>
      <c r="S614" s="328">
        <v>149340</v>
      </c>
      <c r="T614" s="329">
        <f t="shared" si="270"/>
        <v>0</v>
      </c>
      <c r="U614" s="328">
        <v>0</v>
      </c>
      <c r="V614" s="329">
        <f t="shared" si="271"/>
        <v>0</v>
      </c>
      <c r="W614" s="329">
        <f t="shared" si="265"/>
        <v>0</v>
      </c>
      <c r="X614" s="464">
        <f t="shared" si="254"/>
        <v>0</v>
      </c>
      <c r="Y614" s="497">
        <f t="shared" si="255"/>
        <v>0</v>
      </c>
    </row>
    <row r="615" spans="1:25" ht="28.5" x14ac:dyDescent="0.25">
      <c r="A615" s="194" t="s">
        <v>1153</v>
      </c>
      <c r="B615" s="117" t="s">
        <v>1154</v>
      </c>
      <c r="C615" s="118" t="s">
        <v>1155</v>
      </c>
      <c r="D615" s="119">
        <v>3.72</v>
      </c>
      <c r="E615" s="40">
        <v>2358</v>
      </c>
      <c r="F615" s="35">
        <f t="shared" si="266"/>
        <v>8771.76</v>
      </c>
      <c r="G615" s="40">
        <v>0</v>
      </c>
      <c r="H615" s="35">
        <f t="shared" si="267"/>
        <v>0</v>
      </c>
      <c r="I615" s="35">
        <f t="shared" si="263"/>
        <v>8771.76</v>
      </c>
      <c r="J615" s="441"/>
      <c r="K615" s="371">
        <v>3.72</v>
      </c>
      <c r="L615" s="328">
        <v>2358</v>
      </c>
      <c r="M615" s="329">
        <f t="shared" si="268"/>
        <v>8771.76</v>
      </c>
      <c r="N615" s="328">
        <v>0</v>
      </c>
      <c r="O615" s="329">
        <f t="shared" si="269"/>
        <v>0</v>
      </c>
      <c r="P615" s="329">
        <f t="shared" si="264"/>
        <v>8771.76</v>
      </c>
      <c r="Q615" s="473"/>
      <c r="R615" s="327">
        <f t="shared" si="256"/>
        <v>0</v>
      </c>
      <c r="S615" s="328">
        <v>2358</v>
      </c>
      <c r="T615" s="329">
        <f t="shared" si="270"/>
        <v>0</v>
      </c>
      <c r="U615" s="328">
        <v>0</v>
      </c>
      <c r="V615" s="329">
        <f t="shared" si="271"/>
        <v>0</v>
      </c>
      <c r="W615" s="329">
        <f t="shared" si="265"/>
        <v>0</v>
      </c>
      <c r="X615" s="464">
        <f t="shared" si="254"/>
        <v>0</v>
      </c>
      <c r="Y615" s="497">
        <f t="shared" si="255"/>
        <v>0</v>
      </c>
    </row>
    <row r="616" spans="1:25" x14ac:dyDescent="0.25">
      <c r="A616" s="194" t="s">
        <v>1156</v>
      </c>
      <c r="B616" s="117" t="s">
        <v>1157</v>
      </c>
      <c r="C616" s="118" t="s">
        <v>183</v>
      </c>
      <c r="D616" s="119">
        <v>0.06</v>
      </c>
      <c r="E616" s="40">
        <v>39300</v>
      </c>
      <c r="F616" s="35">
        <f t="shared" si="266"/>
        <v>2358</v>
      </c>
      <c r="G616" s="40">
        <v>0</v>
      </c>
      <c r="H616" s="35">
        <f t="shared" si="267"/>
        <v>0</v>
      </c>
      <c r="I616" s="35">
        <f t="shared" si="263"/>
        <v>2358</v>
      </c>
      <c r="J616" s="441"/>
      <c r="K616" s="371"/>
      <c r="L616" s="328">
        <v>39300</v>
      </c>
      <c r="M616" s="329">
        <f t="shared" si="268"/>
        <v>0</v>
      </c>
      <c r="N616" s="328">
        <v>0</v>
      </c>
      <c r="O616" s="329">
        <f t="shared" si="269"/>
        <v>0</v>
      </c>
      <c r="P616" s="329">
        <f t="shared" si="264"/>
        <v>0</v>
      </c>
      <c r="Q616" s="473"/>
      <c r="R616" s="327">
        <f t="shared" si="256"/>
        <v>0.06</v>
      </c>
      <c r="S616" s="328">
        <v>39300</v>
      </c>
      <c r="T616" s="329">
        <f t="shared" si="270"/>
        <v>2358</v>
      </c>
      <c r="U616" s="328">
        <v>0</v>
      </c>
      <c r="V616" s="329">
        <f t="shared" si="271"/>
        <v>0</v>
      </c>
      <c r="W616" s="329">
        <f t="shared" si="265"/>
        <v>2358</v>
      </c>
      <c r="X616" s="464">
        <f t="shared" si="254"/>
        <v>2358</v>
      </c>
      <c r="Y616" s="497">
        <f t="shared" si="255"/>
        <v>0</v>
      </c>
    </row>
    <row r="617" spans="1:25" x14ac:dyDescent="0.25">
      <c r="A617" s="195" t="s">
        <v>1158</v>
      </c>
      <c r="B617" s="196" t="s">
        <v>381</v>
      </c>
      <c r="C617" s="197" t="s">
        <v>1152</v>
      </c>
      <c r="D617" s="198">
        <v>1</v>
      </c>
      <c r="E617" s="69">
        <v>301300</v>
      </c>
      <c r="F617" s="35">
        <f t="shared" si="266"/>
        <v>301300</v>
      </c>
      <c r="G617" s="69">
        <v>0</v>
      </c>
      <c r="H617" s="35">
        <f t="shared" si="267"/>
        <v>0</v>
      </c>
      <c r="I617" s="35">
        <f t="shared" si="263"/>
        <v>301300</v>
      </c>
      <c r="J617" s="452"/>
      <c r="K617" s="391">
        <v>0.9</v>
      </c>
      <c r="L617" s="343">
        <v>301300</v>
      </c>
      <c r="M617" s="329">
        <f t="shared" si="268"/>
        <v>271170</v>
      </c>
      <c r="N617" s="343">
        <v>0</v>
      </c>
      <c r="O617" s="329">
        <f t="shared" si="269"/>
        <v>0</v>
      </c>
      <c r="P617" s="329">
        <f t="shared" si="264"/>
        <v>271170</v>
      </c>
      <c r="Q617" s="484"/>
      <c r="R617" s="327">
        <f t="shared" si="256"/>
        <v>9.9999999999999978E-2</v>
      </c>
      <c r="S617" s="343">
        <v>301300</v>
      </c>
      <c r="T617" s="329">
        <f t="shared" si="270"/>
        <v>30129.999999999993</v>
      </c>
      <c r="U617" s="343">
        <v>0</v>
      </c>
      <c r="V617" s="329">
        <f t="shared" si="271"/>
        <v>0</v>
      </c>
      <c r="W617" s="329">
        <f t="shared" si="265"/>
        <v>30129.999999999993</v>
      </c>
      <c r="X617" s="464">
        <f t="shared" si="254"/>
        <v>30130</v>
      </c>
      <c r="Y617" s="497">
        <f t="shared" si="255"/>
        <v>0</v>
      </c>
    </row>
    <row r="618" spans="1:25" x14ac:dyDescent="0.25">
      <c r="A618" s="199" t="s">
        <v>1159</v>
      </c>
      <c r="B618" s="117" t="s">
        <v>1160</v>
      </c>
      <c r="C618" s="118" t="s">
        <v>28</v>
      </c>
      <c r="D618" s="119">
        <v>45</v>
      </c>
      <c r="E618" s="40">
        <v>3537</v>
      </c>
      <c r="F618" s="35">
        <f t="shared" si="266"/>
        <v>159165</v>
      </c>
      <c r="G618" s="40">
        <v>1872</v>
      </c>
      <c r="H618" s="35">
        <f t="shared" si="267"/>
        <v>84240</v>
      </c>
      <c r="I618" s="35">
        <f t="shared" si="263"/>
        <v>243405</v>
      </c>
      <c r="J618" s="441"/>
      <c r="K618" s="371"/>
      <c r="L618" s="328">
        <v>3537</v>
      </c>
      <c r="M618" s="329">
        <f t="shared" si="268"/>
        <v>0</v>
      </c>
      <c r="N618" s="328">
        <v>1872</v>
      </c>
      <c r="O618" s="329">
        <f t="shared" si="269"/>
        <v>0</v>
      </c>
      <c r="P618" s="329">
        <f t="shared" si="264"/>
        <v>0</v>
      </c>
      <c r="Q618" s="473"/>
      <c r="R618" s="327">
        <f t="shared" si="256"/>
        <v>45</v>
      </c>
      <c r="S618" s="328">
        <v>3537</v>
      </c>
      <c r="T618" s="329">
        <f t="shared" si="270"/>
        <v>159165</v>
      </c>
      <c r="U618" s="328">
        <v>1872</v>
      </c>
      <c r="V618" s="329">
        <f t="shared" si="271"/>
        <v>84240</v>
      </c>
      <c r="W618" s="329">
        <f t="shared" si="265"/>
        <v>243405</v>
      </c>
      <c r="X618" s="464">
        <f t="shared" si="254"/>
        <v>243405</v>
      </c>
      <c r="Y618" s="497">
        <f t="shared" si="255"/>
        <v>0</v>
      </c>
    </row>
    <row r="619" spans="1:25" x14ac:dyDescent="0.25">
      <c r="A619" s="199" t="s">
        <v>1161</v>
      </c>
      <c r="B619" s="117" t="s">
        <v>1162</v>
      </c>
      <c r="C619" s="118" t="s">
        <v>28</v>
      </c>
      <c r="D619" s="119">
        <v>45</v>
      </c>
      <c r="E619" s="40">
        <v>2751</v>
      </c>
      <c r="F619" s="35">
        <f t="shared" si="266"/>
        <v>123795</v>
      </c>
      <c r="G619" s="40">
        <v>1482</v>
      </c>
      <c r="H619" s="35">
        <f t="shared" si="267"/>
        <v>66690</v>
      </c>
      <c r="I619" s="35">
        <f t="shared" si="263"/>
        <v>190485</v>
      </c>
      <c r="J619" s="441"/>
      <c r="K619" s="371"/>
      <c r="L619" s="328">
        <v>2751</v>
      </c>
      <c r="M619" s="329">
        <f t="shared" si="268"/>
        <v>0</v>
      </c>
      <c r="N619" s="328">
        <v>1482</v>
      </c>
      <c r="O619" s="329">
        <f t="shared" si="269"/>
        <v>0</v>
      </c>
      <c r="P619" s="329">
        <f t="shared" si="264"/>
        <v>0</v>
      </c>
      <c r="Q619" s="473"/>
      <c r="R619" s="327">
        <f t="shared" si="256"/>
        <v>45</v>
      </c>
      <c r="S619" s="328">
        <v>2751</v>
      </c>
      <c r="T619" s="329">
        <f t="shared" si="270"/>
        <v>123795</v>
      </c>
      <c r="U619" s="328">
        <v>1482</v>
      </c>
      <c r="V619" s="329">
        <f t="shared" si="271"/>
        <v>66690</v>
      </c>
      <c r="W619" s="329">
        <f t="shared" si="265"/>
        <v>190485</v>
      </c>
      <c r="X619" s="464">
        <f t="shared" si="254"/>
        <v>190485</v>
      </c>
      <c r="Y619" s="497">
        <f t="shared" si="255"/>
        <v>0</v>
      </c>
    </row>
    <row r="620" spans="1:25" x14ac:dyDescent="0.25">
      <c r="A620" s="199" t="s">
        <v>1163</v>
      </c>
      <c r="B620" s="117" t="s">
        <v>1164</v>
      </c>
      <c r="C620" s="118" t="s">
        <v>28</v>
      </c>
      <c r="D620" s="119">
        <v>45</v>
      </c>
      <c r="E620" s="40">
        <v>1021.8000000000001</v>
      </c>
      <c r="F620" s="35">
        <f t="shared" si="266"/>
        <v>45981</v>
      </c>
      <c r="G620" s="40">
        <v>858</v>
      </c>
      <c r="H620" s="35">
        <f t="shared" si="267"/>
        <v>38610</v>
      </c>
      <c r="I620" s="35">
        <f t="shared" si="263"/>
        <v>84591</v>
      </c>
      <c r="J620" s="441"/>
      <c r="K620" s="371"/>
      <c r="L620" s="328">
        <v>1021.8000000000001</v>
      </c>
      <c r="M620" s="329">
        <f t="shared" si="268"/>
        <v>0</v>
      </c>
      <c r="N620" s="328">
        <v>858</v>
      </c>
      <c r="O620" s="329">
        <f t="shared" si="269"/>
        <v>0</v>
      </c>
      <c r="P620" s="329">
        <f t="shared" si="264"/>
        <v>0</v>
      </c>
      <c r="Q620" s="473"/>
      <c r="R620" s="327">
        <f t="shared" si="256"/>
        <v>45</v>
      </c>
      <c r="S620" s="328">
        <v>1021.8000000000001</v>
      </c>
      <c r="T620" s="329">
        <f t="shared" si="270"/>
        <v>45981</v>
      </c>
      <c r="U620" s="328">
        <v>858</v>
      </c>
      <c r="V620" s="329">
        <f t="shared" si="271"/>
        <v>38610</v>
      </c>
      <c r="W620" s="329">
        <f t="shared" si="265"/>
        <v>84591</v>
      </c>
      <c r="X620" s="464">
        <f t="shared" si="254"/>
        <v>84591</v>
      </c>
      <c r="Y620" s="497">
        <f t="shared" si="255"/>
        <v>0</v>
      </c>
    </row>
    <row r="621" spans="1:25" x14ac:dyDescent="0.25">
      <c r="A621" s="199" t="s">
        <v>1165</v>
      </c>
      <c r="B621" s="117" t="s">
        <v>1166</v>
      </c>
      <c r="C621" s="118" t="s">
        <v>28</v>
      </c>
      <c r="D621" s="119">
        <v>6</v>
      </c>
      <c r="E621" s="40">
        <v>62094</v>
      </c>
      <c r="F621" s="35">
        <f t="shared" si="266"/>
        <v>372564</v>
      </c>
      <c r="G621" s="40">
        <v>0</v>
      </c>
      <c r="H621" s="35">
        <f t="shared" si="267"/>
        <v>0</v>
      </c>
      <c r="I621" s="35">
        <f t="shared" si="263"/>
        <v>372564</v>
      </c>
      <c r="J621" s="441"/>
      <c r="K621" s="371"/>
      <c r="L621" s="328">
        <v>62094</v>
      </c>
      <c r="M621" s="329">
        <f t="shared" si="268"/>
        <v>0</v>
      </c>
      <c r="N621" s="328">
        <v>0</v>
      </c>
      <c r="O621" s="329">
        <f t="shared" si="269"/>
        <v>0</v>
      </c>
      <c r="P621" s="329">
        <f t="shared" si="264"/>
        <v>0</v>
      </c>
      <c r="Q621" s="473"/>
      <c r="R621" s="327">
        <f t="shared" si="256"/>
        <v>6</v>
      </c>
      <c r="S621" s="328">
        <v>62094</v>
      </c>
      <c r="T621" s="329">
        <f t="shared" si="270"/>
        <v>372564</v>
      </c>
      <c r="U621" s="328">
        <v>0</v>
      </c>
      <c r="V621" s="329">
        <f t="shared" si="271"/>
        <v>0</v>
      </c>
      <c r="W621" s="329">
        <f t="shared" si="265"/>
        <v>372564</v>
      </c>
      <c r="X621" s="464">
        <f t="shared" si="254"/>
        <v>372564</v>
      </c>
      <c r="Y621" s="497">
        <f t="shared" si="255"/>
        <v>0</v>
      </c>
    </row>
    <row r="622" spans="1:25" x14ac:dyDescent="0.25">
      <c r="A622" s="199" t="s">
        <v>1167</v>
      </c>
      <c r="B622" s="117" t="s">
        <v>1168</v>
      </c>
      <c r="C622" s="118" t="s">
        <v>28</v>
      </c>
      <c r="D622" s="119">
        <v>2</v>
      </c>
      <c r="E622" s="40">
        <v>30654</v>
      </c>
      <c r="F622" s="35">
        <f t="shared" si="266"/>
        <v>61308</v>
      </c>
      <c r="G622" s="40">
        <v>0</v>
      </c>
      <c r="H622" s="35">
        <f t="shared" si="267"/>
        <v>0</v>
      </c>
      <c r="I622" s="35">
        <f t="shared" si="263"/>
        <v>61308</v>
      </c>
      <c r="J622" s="441"/>
      <c r="K622" s="371"/>
      <c r="L622" s="328">
        <v>30654</v>
      </c>
      <c r="M622" s="329">
        <f t="shared" si="268"/>
        <v>0</v>
      </c>
      <c r="N622" s="328">
        <v>0</v>
      </c>
      <c r="O622" s="329">
        <f t="shared" si="269"/>
        <v>0</v>
      </c>
      <c r="P622" s="329">
        <f t="shared" si="264"/>
        <v>0</v>
      </c>
      <c r="Q622" s="473"/>
      <c r="R622" s="327">
        <f t="shared" si="256"/>
        <v>2</v>
      </c>
      <c r="S622" s="328">
        <v>30654</v>
      </c>
      <c r="T622" s="329">
        <f t="shared" si="270"/>
        <v>61308</v>
      </c>
      <c r="U622" s="328">
        <v>0</v>
      </c>
      <c r="V622" s="329">
        <f t="shared" si="271"/>
        <v>0</v>
      </c>
      <c r="W622" s="329">
        <f t="shared" si="265"/>
        <v>61308</v>
      </c>
      <c r="X622" s="464">
        <f t="shared" si="254"/>
        <v>61308</v>
      </c>
      <c r="Y622" s="497">
        <f t="shared" si="255"/>
        <v>0</v>
      </c>
    </row>
    <row r="623" spans="1:25" x14ac:dyDescent="0.25">
      <c r="A623" s="199" t="s">
        <v>1169</v>
      </c>
      <c r="B623" s="117" t="s">
        <v>1170</v>
      </c>
      <c r="C623" s="118" t="s">
        <v>28</v>
      </c>
      <c r="D623" s="119">
        <v>2</v>
      </c>
      <c r="E623" s="40">
        <v>62094</v>
      </c>
      <c r="F623" s="35">
        <f t="shared" si="266"/>
        <v>124188</v>
      </c>
      <c r="G623" s="40">
        <v>0</v>
      </c>
      <c r="H623" s="35">
        <f t="shared" si="267"/>
        <v>0</v>
      </c>
      <c r="I623" s="35">
        <f t="shared" si="263"/>
        <v>124188</v>
      </c>
      <c r="J623" s="441"/>
      <c r="K623" s="371"/>
      <c r="L623" s="328">
        <v>62094</v>
      </c>
      <c r="M623" s="329">
        <f t="shared" si="268"/>
        <v>0</v>
      </c>
      <c r="N623" s="328">
        <v>0</v>
      </c>
      <c r="O623" s="329">
        <f t="shared" si="269"/>
        <v>0</v>
      </c>
      <c r="P623" s="329">
        <f t="shared" si="264"/>
        <v>0</v>
      </c>
      <c r="Q623" s="473"/>
      <c r="R623" s="327">
        <f t="shared" si="256"/>
        <v>2</v>
      </c>
      <c r="S623" s="328">
        <v>62094</v>
      </c>
      <c r="T623" s="329">
        <f t="shared" si="270"/>
        <v>124188</v>
      </c>
      <c r="U623" s="328">
        <v>0</v>
      </c>
      <c r="V623" s="329">
        <f t="shared" si="271"/>
        <v>0</v>
      </c>
      <c r="W623" s="329">
        <f t="shared" si="265"/>
        <v>124188</v>
      </c>
      <c r="X623" s="464">
        <f t="shared" si="254"/>
        <v>124188</v>
      </c>
      <c r="Y623" s="497">
        <f t="shared" si="255"/>
        <v>0</v>
      </c>
    </row>
    <row r="624" spans="1:25" ht="28.5" x14ac:dyDescent="0.25">
      <c r="A624" s="199" t="s">
        <v>1171</v>
      </c>
      <c r="B624" s="117" t="s">
        <v>1172</v>
      </c>
      <c r="C624" s="118" t="s">
        <v>28</v>
      </c>
      <c r="D624" s="119">
        <v>2</v>
      </c>
      <c r="E624" s="40">
        <v>2358</v>
      </c>
      <c r="F624" s="35">
        <f t="shared" si="266"/>
        <v>4716</v>
      </c>
      <c r="G624" s="40">
        <v>0</v>
      </c>
      <c r="H624" s="35">
        <f t="shared" si="267"/>
        <v>0</v>
      </c>
      <c r="I624" s="35">
        <f t="shared" si="263"/>
        <v>4716</v>
      </c>
      <c r="J624" s="441"/>
      <c r="K624" s="371"/>
      <c r="L624" s="328">
        <v>2358</v>
      </c>
      <c r="M624" s="329">
        <f t="shared" si="268"/>
        <v>0</v>
      </c>
      <c r="N624" s="328">
        <v>0</v>
      </c>
      <c r="O624" s="329">
        <f t="shared" si="269"/>
        <v>0</v>
      </c>
      <c r="P624" s="329">
        <f t="shared" si="264"/>
        <v>0</v>
      </c>
      <c r="Q624" s="473"/>
      <c r="R624" s="327">
        <f t="shared" si="256"/>
        <v>2</v>
      </c>
      <c r="S624" s="328">
        <v>2358</v>
      </c>
      <c r="T624" s="329">
        <f t="shared" si="270"/>
        <v>4716</v>
      </c>
      <c r="U624" s="328">
        <v>0</v>
      </c>
      <c r="V624" s="329">
        <f t="shared" si="271"/>
        <v>0</v>
      </c>
      <c r="W624" s="329">
        <f t="shared" si="265"/>
        <v>4716</v>
      </c>
      <c r="X624" s="464">
        <f t="shared" si="254"/>
        <v>4716</v>
      </c>
      <c r="Y624" s="497">
        <f t="shared" si="255"/>
        <v>0</v>
      </c>
    </row>
    <row r="625" spans="1:25" x14ac:dyDescent="0.25">
      <c r="A625" s="199" t="s">
        <v>1173</v>
      </c>
      <c r="B625" s="117" t="s">
        <v>1174</v>
      </c>
      <c r="C625" s="118" t="s">
        <v>28</v>
      </c>
      <c r="D625" s="119">
        <v>1</v>
      </c>
      <c r="E625" s="40">
        <v>238315.2</v>
      </c>
      <c r="F625" s="35">
        <f t="shared" si="266"/>
        <v>238315.2</v>
      </c>
      <c r="G625" s="40">
        <v>68640</v>
      </c>
      <c r="H625" s="35">
        <f t="shared" si="267"/>
        <v>68640</v>
      </c>
      <c r="I625" s="35">
        <f t="shared" si="263"/>
        <v>306955.2</v>
      </c>
      <c r="J625" s="441"/>
      <c r="K625" s="371"/>
      <c r="L625" s="328">
        <v>238315.2</v>
      </c>
      <c r="M625" s="329">
        <f t="shared" si="268"/>
        <v>0</v>
      </c>
      <c r="N625" s="328">
        <v>68640</v>
      </c>
      <c r="O625" s="329">
        <f t="shared" si="269"/>
        <v>0</v>
      </c>
      <c r="P625" s="329">
        <f t="shared" si="264"/>
        <v>0</v>
      </c>
      <c r="Q625" s="473"/>
      <c r="R625" s="327">
        <f t="shared" si="256"/>
        <v>1</v>
      </c>
      <c r="S625" s="328">
        <v>238315.2</v>
      </c>
      <c r="T625" s="329">
        <f t="shared" si="270"/>
        <v>238315.2</v>
      </c>
      <c r="U625" s="328">
        <v>68640</v>
      </c>
      <c r="V625" s="329">
        <f t="shared" si="271"/>
        <v>68640</v>
      </c>
      <c r="W625" s="329">
        <f t="shared" si="265"/>
        <v>306955.2</v>
      </c>
      <c r="X625" s="464">
        <f t="shared" si="254"/>
        <v>306955.2</v>
      </c>
      <c r="Y625" s="497">
        <f t="shared" si="255"/>
        <v>0</v>
      </c>
    </row>
    <row r="626" spans="1:25" x14ac:dyDescent="0.25">
      <c r="A626" s="199" t="s">
        <v>1175</v>
      </c>
      <c r="B626" s="117" t="s">
        <v>1176</v>
      </c>
      <c r="C626" s="118" t="s">
        <v>28</v>
      </c>
      <c r="D626" s="119">
        <v>8</v>
      </c>
      <c r="E626" s="40">
        <v>1572</v>
      </c>
      <c r="F626" s="35">
        <f t="shared" si="266"/>
        <v>12576</v>
      </c>
      <c r="G626" s="40">
        <v>2340</v>
      </c>
      <c r="H626" s="35">
        <f t="shared" si="267"/>
        <v>18720</v>
      </c>
      <c r="I626" s="35">
        <f t="shared" si="263"/>
        <v>31296</v>
      </c>
      <c r="J626" s="441"/>
      <c r="K626" s="371"/>
      <c r="L626" s="328">
        <v>1572</v>
      </c>
      <c r="M626" s="329">
        <f t="shared" si="268"/>
        <v>0</v>
      </c>
      <c r="N626" s="328">
        <v>2340</v>
      </c>
      <c r="O626" s="329">
        <f t="shared" si="269"/>
        <v>0</v>
      </c>
      <c r="P626" s="329">
        <f t="shared" si="264"/>
        <v>0</v>
      </c>
      <c r="Q626" s="473"/>
      <c r="R626" s="327">
        <f t="shared" si="256"/>
        <v>8</v>
      </c>
      <c r="S626" s="328">
        <v>1572</v>
      </c>
      <c r="T626" s="329">
        <f t="shared" si="270"/>
        <v>12576</v>
      </c>
      <c r="U626" s="328">
        <v>2340</v>
      </c>
      <c r="V626" s="329">
        <f t="shared" si="271"/>
        <v>18720</v>
      </c>
      <c r="W626" s="329">
        <f t="shared" si="265"/>
        <v>31296</v>
      </c>
      <c r="X626" s="464">
        <f t="shared" si="254"/>
        <v>31296</v>
      </c>
      <c r="Y626" s="497">
        <f t="shared" si="255"/>
        <v>0</v>
      </c>
    </row>
    <row r="627" spans="1:25" x14ac:dyDescent="0.25">
      <c r="A627" s="199" t="s">
        <v>1177</v>
      </c>
      <c r="B627" s="117" t="s">
        <v>1178</v>
      </c>
      <c r="C627" s="118" t="s">
        <v>170</v>
      </c>
      <c r="D627" s="119">
        <v>1</v>
      </c>
      <c r="E627" s="40">
        <v>52400</v>
      </c>
      <c r="F627" s="35">
        <f t="shared" si="266"/>
        <v>52400</v>
      </c>
      <c r="G627" s="40">
        <v>2340</v>
      </c>
      <c r="H627" s="35">
        <f t="shared" si="267"/>
        <v>2340</v>
      </c>
      <c r="I627" s="35">
        <f t="shared" si="263"/>
        <v>54740</v>
      </c>
      <c r="J627" s="441"/>
      <c r="K627" s="371"/>
      <c r="L627" s="328">
        <v>52400</v>
      </c>
      <c r="M627" s="329">
        <f t="shared" si="268"/>
        <v>0</v>
      </c>
      <c r="N627" s="328">
        <v>2340</v>
      </c>
      <c r="O627" s="329">
        <f t="shared" si="269"/>
        <v>0</v>
      </c>
      <c r="P627" s="329">
        <f t="shared" si="264"/>
        <v>0</v>
      </c>
      <c r="Q627" s="473"/>
      <c r="R627" s="327">
        <f t="shared" si="256"/>
        <v>1</v>
      </c>
      <c r="S627" s="328">
        <v>52400</v>
      </c>
      <c r="T627" s="329">
        <f t="shared" si="270"/>
        <v>52400</v>
      </c>
      <c r="U627" s="328">
        <v>2340</v>
      </c>
      <c r="V627" s="329">
        <f t="shared" si="271"/>
        <v>2340</v>
      </c>
      <c r="W627" s="329">
        <f t="shared" si="265"/>
        <v>54740</v>
      </c>
      <c r="X627" s="464">
        <f t="shared" si="254"/>
        <v>54740</v>
      </c>
      <c r="Y627" s="497">
        <f t="shared" si="255"/>
        <v>0</v>
      </c>
    </row>
    <row r="628" spans="1:25" ht="28.5" x14ac:dyDescent="0.25">
      <c r="A628" s="199" t="s">
        <v>1179</v>
      </c>
      <c r="B628" s="117" t="s">
        <v>1180</v>
      </c>
      <c r="C628" s="118" t="s">
        <v>28</v>
      </c>
      <c r="D628" s="119">
        <v>12</v>
      </c>
      <c r="E628" s="40">
        <v>19650</v>
      </c>
      <c r="F628" s="35">
        <f t="shared" si="266"/>
        <v>235800</v>
      </c>
      <c r="G628" s="40">
        <v>6669</v>
      </c>
      <c r="H628" s="35">
        <f t="shared" si="267"/>
        <v>80028</v>
      </c>
      <c r="I628" s="35">
        <f t="shared" si="263"/>
        <v>315828</v>
      </c>
      <c r="J628" s="441"/>
      <c r="K628" s="371"/>
      <c r="L628" s="328">
        <v>19650</v>
      </c>
      <c r="M628" s="329">
        <f t="shared" si="268"/>
        <v>0</v>
      </c>
      <c r="N628" s="328">
        <v>6669</v>
      </c>
      <c r="O628" s="329">
        <f t="shared" si="269"/>
        <v>0</v>
      </c>
      <c r="P628" s="329">
        <f t="shared" si="264"/>
        <v>0</v>
      </c>
      <c r="Q628" s="473"/>
      <c r="R628" s="327">
        <f t="shared" si="256"/>
        <v>12</v>
      </c>
      <c r="S628" s="328">
        <v>19650</v>
      </c>
      <c r="T628" s="329">
        <f t="shared" si="270"/>
        <v>235800</v>
      </c>
      <c r="U628" s="328">
        <v>6669</v>
      </c>
      <c r="V628" s="329">
        <f t="shared" si="271"/>
        <v>80028</v>
      </c>
      <c r="W628" s="329">
        <f t="shared" si="265"/>
        <v>315828</v>
      </c>
      <c r="X628" s="464">
        <f t="shared" si="254"/>
        <v>315828</v>
      </c>
      <c r="Y628" s="497">
        <f t="shared" si="255"/>
        <v>0</v>
      </c>
    </row>
    <row r="629" spans="1:25" x14ac:dyDescent="0.25">
      <c r="A629" s="199" t="s">
        <v>1181</v>
      </c>
      <c r="B629" s="117" t="s">
        <v>1182</v>
      </c>
      <c r="C629" s="118" t="s">
        <v>28</v>
      </c>
      <c r="D629" s="119">
        <v>49</v>
      </c>
      <c r="E629" s="40">
        <v>3209.5</v>
      </c>
      <c r="F629" s="70">
        <f t="shared" si="266"/>
        <v>157265.5</v>
      </c>
      <c r="G629" s="40">
        <v>0</v>
      </c>
      <c r="H629" s="35">
        <f t="shared" si="267"/>
        <v>0</v>
      </c>
      <c r="I629" s="35">
        <f t="shared" si="263"/>
        <v>157265.5</v>
      </c>
      <c r="J629" s="441"/>
      <c r="K629" s="371"/>
      <c r="L629" s="328">
        <v>3209.5</v>
      </c>
      <c r="M629" s="344">
        <f t="shared" si="268"/>
        <v>0</v>
      </c>
      <c r="N629" s="328">
        <v>0</v>
      </c>
      <c r="O629" s="329">
        <f t="shared" si="269"/>
        <v>0</v>
      </c>
      <c r="P629" s="329">
        <f t="shared" si="264"/>
        <v>0</v>
      </c>
      <c r="Q629" s="473"/>
      <c r="R629" s="327">
        <f t="shared" si="256"/>
        <v>49</v>
      </c>
      <c r="S629" s="328">
        <v>3209.5</v>
      </c>
      <c r="T629" s="344">
        <f t="shared" si="270"/>
        <v>157265.5</v>
      </c>
      <c r="U629" s="328">
        <v>0</v>
      </c>
      <c r="V629" s="329">
        <f t="shared" si="271"/>
        <v>0</v>
      </c>
      <c r="W629" s="329">
        <f t="shared" si="265"/>
        <v>157265.5</v>
      </c>
      <c r="X629" s="464">
        <f t="shared" si="254"/>
        <v>157265.5</v>
      </c>
      <c r="Y629" s="497">
        <f t="shared" si="255"/>
        <v>0</v>
      </c>
    </row>
    <row r="630" spans="1:25" x14ac:dyDescent="0.25">
      <c r="A630" s="74" t="s">
        <v>1183</v>
      </c>
      <c r="B630" s="75" t="s">
        <v>1184</v>
      </c>
      <c r="C630" s="76"/>
      <c r="D630" s="77"/>
      <c r="E630" s="81"/>
      <c r="F630" s="299">
        <f>SUM(F631:F646)</f>
        <v>6704610.6699999999</v>
      </c>
      <c r="G630" s="81"/>
      <c r="H630" s="80">
        <f>SUM(H631:H646)</f>
        <v>7557535.9100000001</v>
      </c>
      <c r="I630" s="80">
        <f>SUM(I631:I646)</f>
        <v>14262146.58</v>
      </c>
      <c r="J630" s="447"/>
      <c r="K630" s="350"/>
      <c r="L630" s="351"/>
      <c r="M630" s="392">
        <f>SUM(M631:M646)</f>
        <v>2557959.7999999998</v>
      </c>
      <c r="N630" s="351"/>
      <c r="O630" s="353">
        <f>SUM(O631:O646)</f>
        <v>3749619.64</v>
      </c>
      <c r="P630" s="353">
        <f>SUM(P631:P646)</f>
        <v>6307579.4400000004</v>
      </c>
      <c r="Q630" s="479"/>
      <c r="R630" s="327">
        <f t="shared" si="256"/>
        <v>0</v>
      </c>
      <c r="S630" s="351"/>
      <c r="T630" s="392">
        <f>SUM(T631:T646)</f>
        <v>4146650.87</v>
      </c>
      <c r="U630" s="351"/>
      <c r="V630" s="353">
        <f>SUM(V631:V646)</f>
        <v>3807916.27</v>
      </c>
      <c r="W630" s="353">
        <f>SUM(W631:W646)</f>
        <v>7954567.1400000006</v>
      </c>
      <c r="X630" s="464">
        <f t="shared" si="254"/>
        <v>7954567.1399999997</v>
      </c>
      <c r="Y630" s="497">
        <f t="shared" si="255"/>
        <v>0</v>
      </c>
    </row>
    <row r="631" spans="1:25" x14ac:dyDescent="0.25">
      <c r="A631" s="200" t="s">
        <v>1185</v>
      </c>
      <c r="B631" s="201" t="s">
        <v>422</v>
      </c>
      <c r="C631" s="202"/>
      <c r="D631" s="203"/>
      <c r="E631" s="93"/>
      <c r="F631" s="34"/>
      <c r="G631" s="93"/>
      <c r="H631" s="87"/>
      <c r="I631" s="103"/>
      <c r="J631" s="441"/>
      <c r="K631" s="393"/>
      <c r="L631" s="358"/>
      <c r="M631" s="326"/>
      <c r="N631" s="358"/>
      <c r="O631" s="356"/>
      <c r="P631" s="362"/>
      <c r="Q631" s="473"/>
      <c r="R631" s="327">
        <f t="shared" si="256"/>
        <v>0</v>
      </c>
      <c r="S631" s="358"/>
      <c r="T631" s="326"/>
      <c r="U631" s="358"/>
      <c r="V631" s="356"/>
      <c r="W631" s="362"/>
      <c r="X631" s="464">
        <f t="shared" si="254"/>
        <v>0</v>
      </c>
      <c r="Y631" s="497">
        <f t="shared" si="255"/>
        <v>0</v>
      </c>
    </row>
    <row r="632" spans="1:25" x14ac:dyDescent="0.25">
      <c r="A632" s="204" t="s">
        <v>1186</v>
      </c>
      <c r="B632" s="205" t="s">
        <v>424</v>
      </c>
      <c r="C632" s="206" t="s">
        <v>406</v>
      </c>
      <c r="D632" s="207">
        <v>40</v>
      </c>
      <c r="E632" s="93">
        <v>1310</v>
      </c>
      <c r="F632" s="35">
        <f>D632*E632</f>
        <v>52400</v>
      </c>
      <c r="G632" s="93">
        <v>619.45000000000005</v>
      </c>
      <c r="H632" s="103">
        <f>D632*G632</f>
        <v>24778</v>
      </c>
      <c r="I632" s="103">
        <f>H632+F632</f>
        <v>77178</v>
      </c>
      <c r="J632" s="441"/>
      <c r="K632" s="394"/>
      <c r="L632" s="358">
        <v>1310</v>
      </c>
      <c r="M632" s="329">
        <f>K632*L632</f>
        <v>0</v>
      </c>
      <c r="N632" s="358">
        <v>619.45000000000005</v>
      </c>
      <c r="O632" s="362">
        <f>K632*N632</f>
        <v>0</v>
      </c>
      <c r="P632" s="362">
        <f>O632+M632</f>
        <v>0</v>
      </c>
      <c r="Q632" s="473"/>
      <c r="R632" s="327">
        <f t="shared" si="256"/>
        <v>40</v>
      </c>
      <c r="S632" s="358">
        <v>1310</v>
      </c>
      <c r="T632" s="329">
        <f>R632*S632</f>
        <v>52400</v>
      </c>
      <c r="U632" s="358">
        <v>619.45000000000005</v>
      </c>
      <c r="V632" s="362">
        <f>R632*U632</f>
        <v>24778</v>
      </c>
      <c r="W632" s="362">
        <f>V632+T632</f>
        <v>77178</v>
      </c>
      <c r="X632" s="464">
        <f t="shared" si="254"/>
        <v>77178</v>
      </c>
      <c r="Y632" s="497">
        <f t="shared" si="255"/>
        <v>0</v>
      </c>
    </row>
    <row r="633" spans="1:25" x14ac:dyDescent="0.25">
      <c r="A633" s="200" t="s">
        <v>1187</v>
      </c>
      <c r="B633" s="201" t="s">
        <v>426</v>
      </c>
      <c r="C633" s="202"/>
      <c r="D633" s="203"/>
      <c r="E633" s="93"/>
      <c r="F633" s="35"/>
      <c r="G633" s="93"/>
      <c r="H633" s="87"/>
      <c r="I633" s="103"/>
      <c r="J633" s="441"/>
      <c r="K633" s="393"/>
      <c r="L633" s="358"/>
      <c r="M633" s="329"/>
      <c r="N633" s="358"/>
      <c r="O633" s="356"/>
      <c r="P633" s="362"/>
      <c r="Q633" s="473"/>
      <c r="R633" s="327">
        <f t="shared" si="256"/>
        <v>0</v>
      </c>
      <c r="S633" s="358"/>
      <c r="T633" s="329"/>
      <c r="U633" s="358"/>
      <c r="V633" s="356"/>
      <c r="W633" s="362"/>
      <c r="X633" s="464">
        <f t="shared" si="254"/>
        <v>0</v>
      </c>
      <c r="Y633" s="497">
        <f t="shared" si="255"/>
        <v>0</v>
      </c>
    </row>
    <row r="634" spans="1:25" x14ac:dyDescent="0.25">
      <c r="A634" s="208" t="s">
        <v>1188</v>
      </c>
      <c r="B634" s="209" t="s">
        <v>385</v>
      </c>
      <c r="C634" s="202" t="s">
        <v>386</v>
      </c>
      <c r="D634" s="203">
        <v>1</v>
      </c>
      <c r="E634" s="93">
        <v>125495.9</v>
      </c>
      <c r="F634" s="35">
        <f>D634*E634</f>
        <v>125495.9</v>
      </c>
      <c r="G634" s="93">
        <v>181087.89</v>
      </c>
      <c r="H634" s="103">
        <f>D634*G634</f>
        <v>181087.89</v>
      </c>
      <c r="I634" s="103">
        <f t="shared" ref="I634:I646" si="272">H634+F634</f>
        <v>306583.79000000004</v>
      </c>
      <c r="J634" s="441"/>
      <c r="K634" s="393"/>
      <c r="L634" s="358">
        <v>125495.9</v>
      </c>
      <c r="M634" s="329">
        <f>K634*L634</f>
        <v>0</v>
      </c>
      <c r="N634" s="358">
        <v>181087.89</v>
      </c>
      <c r="O634" s="362">
        <f>K634*N634</f>
        <v>0</v>
      </c>
      <c r="P634" s="362">
        <f t="shared" ref="P634:P638" si="273">O634+M634</f>
        <v>0</v>
      </c>
      <c r="Q634" s="473"/>
      <c r="R634" s="327">
        <f t="shared" si="256"/>
        <v>1</v>
      </c>
      <c r="S634" s="358">
        <v>125495.9</v>
      </c>
      <c r="T634" s="329">
        <f>R634*S634</f>
        <v>125495.9</v>
      </c>
      <c r="U634" s="358">
        <v>181087.89</v>
      </c>
      <c r="V634" s="362">
        <f>R634*U634</f>
        <v>181087.89</v>
      </c>
      <c r="W634" s="362">
        <f t="shared" ref="W634:W638" si="274">V634+T634</f>
        <v>306583.79000000004</v>
      </c>
      <c r="X634" s="464">
        <f t="shared" si="254"/>
        <v>306583.79000000004</v>
      </c>
      <c r="Y634" s="497">
        <f t="shared" si="255"/>
        <v>0</v>
      </c>
    </row>
    <row r="635" spans="1:25" x14ac:dyDescent="0.25">
      <c r="A635" s="208" t="s">
        <v>1189</v>
      </c>
      <c r="B635" s="209" t="s">
        <v>429</v>
      </c>
      <c r="C635" s="202" t="s">
        <v>386</v>
      </c>
      <c r="D635" s="203">
        <v>1</v>
      </c>
      <c r="E635" s="93">
        <v>52630.559999999998</v>
      </c>
      <c r="F635" s="35">
        <f>D635*E635</f>
        <v>52630.559999999998</v>
      </c>
      <c r="G635" s="93">
        <v>128976.12</v>
      </c>
      <c r="H635" s="103">
        <f>D635*G635</f>
        <v>128976.12</v>
      </c>
      <c r="I635" s="103">
        <f t="shared" si="272"/>
        <v>181606.68</v>
      </c>
      <c r="J635" s="441"/>
      <c r="K635" s="393"/>
      <c r="L635" s="358">
        <v>52630.559999999998</v>
      </c>
      <c r="M635" s="329">
        <f>K635*L635</f>
        <v>0</v>
      </c>
      <c r="N635" s="358">
        <v>128976.12</v>
      </c>
      <c r="O635" s="362">
        <f>K635*N635</f>
        <v>0</v>
      </c>
      <c r="P635" s="362">
        <f t="shared" si="273"/>
        <v>0</v>
      </c>
      <c r="Q635" s="473"/>
      <c r="R635" s="327">
        <f t="shared" si="256"/>
        <v>1</v>
      </c>
      <c r="S635" s="358">
        <v>52630.559999999998</v>
      </c>
      <c r="T635" s="329">
        <f>R635*S635</f>
        <v>52630.559999999998</v>
      </c>
      <c r="U635" s="358">
        <v>128976.12</v>
      </c>
      <c r="V635" s="362">
        <f>R635*U635</f>
        <v>128976.12</v>
      </c>
      <c r="W635" s="362">
        <f t="shared" si="274"/>
        <v>181606.68</v>
      </c>
      <c r="X635" s="464">
        <f t="shared" si="254"/>
        <v>181606.68</v>
      </c>
      <c r="Y635" s="497">
        <f t="shared" si="255"/>
        <v>0</v>
      </c>
    </row>
    <row r="636" spans="1:25" x14ac:dyDescent="0.25">
      <c r="A636" s="208" t="s">
        <v>1190</v>
      </c>
      <c r="B636" s="209" t="s">
        <v>396</v>
      </c>
      <c r="C636" s="202" t="s">
        <v>170</v>
      </c>
      <c r="D636" s="203">
        <v>43</v>
      </c>
      <c r="E636" s="94">
        <v>6454</v>
      </c>
      <c r="F636" s="35">
        <f>D636*E636</f>
        <v>277522</v>
      </c>
      <c r="G636" s="94">
        <v>17008</v>
      </c>
      <c r="H636" s="103">
        <f>D636*G636</f>
        <v>731344</v>
      </c>
      <c r="I636" s="103">
        <f t="shared" si="272"/>
        <v>1008866</v>
      </c>
      <c r="J636" s="441"/>
      <c r="K636" s="393"/>
      <c r="L636" s="359">
        <v>6454</v>
      </c>
      <c r="M636" s="329">
        <f>K636*L636</f>
        <v>0</v>
      </c>
      <c r="N636" s="359">
        <v>17008</v>
      </c>
      <c r="O636" s="362">
        <f>K636*N636</f>
        <v>0</v>
      </c>
      <c r="P636" s="362">
        <f t="shared" si="273"/>
        <v>0</v>
      </c>
      <c r="Q636" s="473"/>
      <c r="R636" s="327">
        <f t="shared" si="256"/>
        <v>43</v>
      </c>
      <c r="S636" s="359">
        <v>6454</v>
      </c>
      <c r="T636" s="329">
        <f>R636*S636</f>
        <v>277522</v>
      </c>
      <c r="U636" s="359">
        <v>17008</v>
      </c>
      <c r="V636" s="362">
        <f>R636*U636</f>
        <v>731344</v>
      </c>
      <c r="W636" s="362">
        <f t="shared" si="274"/>
        <v>1008866</v>
      </c>
      <c r="X636" s="464">
        <f t="shared" si="254"/>
        <v>1008866</v>
      </c>
      <c r="Y636" s="497">
        <f t="shared" si="255"/>
        <v>0</v>
      </c>
    </row>
    <row r="637" spans="1:25" x14ac:dyDescent="0.25">
      <c r="A637" s="208" t="s">
        <v>1191</v>
      </c>
      <c r="B637" s="209" t="s">
        <v>431</v>
      </c>
      <c r="C637" s="202" t="s">
        <v>386</v>
      </c>
      <c r="D637" s="203">
        <v>2</v>
      </c>
      <c r="E637" s="93">
        <v>63240.38</v>
      </c>
      <c r="F637" s="35">
        <f>D637*E637</f>
        <v>126480.76</v>
      </c>
      <c r="G637" s="93">
        <v>93837.74</v>
      </c>
      <c r="H637" s="103">
        <f>D637*G637</f>
        <v>187675.48</v>
      </c>
      <c r="I637" s="103">
        <f t="shared" si="272"/>
        <v>314156.24</v>
      </c>
      <c r="J637" s="441"/>
      <c r="K637" s="393"/>
      <c r="L637" s="358">
        <v>63240.38</v>
      </c>
      <c r="M637" s="329">
        <f>K637*L637</f>
        <v>0</v>
      </c>
      <c r="N637" s="358">
        <v>93837.74</v>
      </c>
      <c r="O637" s="362">
        <f>K637*N637</f>
        <v>0</v>
      </c>
      <c r="P637" s="362">
        <f t="shared" si="273"/>
        <v>0</v>
      </c>
      <c r="Q637" s="473"/>
      <c r="R637" s="327">
        <f t="shared" si="256"/>
        <v>2</v>
      </c>
      <c r="S637" s="358">
        <v>63240.38</v>
      </c>
      <c r="T637" s="329">
        <f>R637*S637</f>
        <v>126480.76</v>
      </c>
      <c r="U637" s="358">
        <v>93837.74</v>
      </c>
      <c r="V637" s="362">
        <f>R637*U637</f>
        <v>187675.48</v>
      </c>
      <c r="W637" s="362">
        <f t="shared" si="274"/>
        <v>314156.24</v>
      </c>
      <c r="X637" s="464">
        <f t="shared" si="254"/>
        <v>314156.24</v>
      </c>
      <c r="Y637" s="497">
        <f t="shared" si="255"/>
        <v>0</v>
      </c>
    </row>
    <row r="638" spans="1:25" x14ac:dyDescent="0.25">
      <c r="A638" s="208" t="s">
        <v>1192</v>
      </c>
      <c r="B638" s="209" t="s">
        <v>433</v>
      </c>
      <c r="C638" s="202" t="s">
        <v>28</v>
      </c>
      <c r="D638" s="203">
        <v>172</v>
      </c>
      <c r="E638" s="93">
        <v>1050.5999999999999</v>
      </c>
      <c r="F638" s="35">
        <f>D638*E638</f>
        <v>180703.19999999998</v>
      </c>
      <c r="G638" s="93">
        <v>1168.95</v>
      </c>
      <c r="H638" s="103">
        <f>D638*G638</f>
        <v>201059.4</v>
      </c>
      <c r="I638" s="103">
        <f t="shared" si="272"/>
        <v>381762.6</v>
      </c>
      <c r="J638" s="441"/>
      <c r="K638" s="393"/>
      <c r="L638" s="358">
        <v>1050.5999999999999</v>
      </c>
      <c r="M638" s="329">
        <f>K638*L638</f>
        <v>0</v>
      </c>
      <c r="N638" s="358">
        <v>1168.95</v>
      </c>
      <c r="O638" s="362">
        <f>K638*N638</f>
        <v>0</v>
      </c>
      <c r="P638" s="362">
        <f t="shared" si="273"/>
        <v>0</v>
      </c>
      <c r="Q638" s="473"/>
      <c r="R638" s="327">
        <f t="shared" si="256"/>
        <v>172</v>
      </c>
      <c r="S638" s="358">
        <v>1050.5999999999999</v>
      </c>
      <c r="T638" s="329">
        <f>R638*S638</f>
        <v>180703.19999999998</v>
      </c>
      <c r="U638" s="358">
        <v>1168.95</v>
      </c>
      <c r="V638" s="362">
        <f>R638*U638</f>
        <v>201059.4</v>
      </c>
      <c r="W638" s="362">
        <f t="shared" si="274"/>
        <v>381762.6</v>
      </c>
      <c r="X638" s="464">
        <f t="shared" si="254"/>
        <v>381762.6</v>
      </c>
      <c r="Y638" s="497">
        <f t="shared" si="255"/>
        <v>0</v>
      </c>
    </row>
    <row r="639" spans="1:25" x14ac:dyDescent="0.25">
      <c r="A639" s="200" t="s">
        <v>1193</v>
      </c>
      <c r="B639" s="201" t="s">
        <v>442</v>
      </c>
      <c r="C639" s="202"/>
      <c r="D639" s="203"/>
      <c r="E639" s="93"/>
      <c r="F639" s="35"/>
      <c r="G639" s="93"/>
      <c r="H639" s="87"/>
      <c r="I639" s="103"/>
      <c r="J639" s="441"/>
      <c r="K639" s="393"/>
      <c r="L639" s="358"/>
      <c r="M639" s="329"/>
      <c r="N639" s="358"/>
      <c r="O639" s="356"/>
      <c r="P639" s="362"/>
      <c r="Q639" s="473"/>
      <c r="R639" s="327">
        <f t="shared" si="256"/>
        <v>0</v>
      </c>
      <c r="S639" s="358"/>
      <c r="T639" s="329"/>
      <c r="U639" s="358"/>
      <c r="V639" s="356"/>
      <c r="W639" s="362"/>
      <c r="X639" s="464">
        <f t="shared" si="254"/>
        <v>0</v>
      </c>
      <c r="Y639" s="497">
        <f t="shared" si="255"/>
        <v>0</v>
      </c>
    </row>
    <row r="640" spans="1:25" ht="28.5" x14ac:dyDescent="0.25">
      <c r="A640" s="208" t="s">
        <v>1194</v>
      </c>
      <c r="B640" s="209" t="s">
        <v>1195</v>
      </c>
      <c r="C640" s="202" t="s">
        <v>19</v>
      </c>
      <c r="D640" s="203">
        <v>1146</v>
      </c>
      <c r="E640" s="93">
        <v>3581</v>
      </c>
      <c r="F640" s="35">
        <f t="shared" ref="F640:F646" si="275">D640*E640</f>
        <v>4103826</v>
      </c>
      <c r="G640" s="93">
        <v>2445</v>
      </c>
      <c r="H640" s="103">
        <f t="shared" ref="H640:H646" si="276">D640*G640</f>
        <v>2801970</v>
      </c>
      <c r="I640" s="103">
        <f t="shared" si="272"/>
        <v>6905796</v>
      </c>
      <c r="J640" s="441"/>
      <c r="K640" s="393">
        <v>500</v>
      </c>
      <c r="L640" s="358">
        <v>3581</v>
      </c>
      <c r="M640" s="329">
        <f t="shared" ref="M640:M646" si="277">K640*L640</f>
        <v>1790500</v>
      </c>
      <c r="N640" s="358">
        <v>2445</v>
      </c>
      <c r="O640" s="362">
        <f t="shared" ref="O640:O646" si="278">K640*N640</f>
        <v>1222500</v>
      </c>
      <c r="P640" s="362">
        <f t="shared" ref="P640:P646" si="279">O640+M640</f>
        <v>3013000</v>
      </c>
      <c r="Q640" s="473"/>
      <c r="R640" s="327">
        <f t="shared" si="256"/>
        <v>646</v>
      </c>
      <c r="S640" s="358">
        <v>3581</v>
      </c>
      <c r="T640" s="329">
        <f t="shared" ref="T640:T646" si="280">R640*S640</f>
        <v>2313326</v>
      </c>
      <c r="U640" s="358">
        <v>2445</v>
      </c>
      <c r="V640" s="362">
        <f t="shared" ref="V640:V646" si="281">R640*U640</f>
        <v>1579470</v>
      </c>
      <c r="W640" s="362">
        <f t="shared" ref="W640:W646" si="282">V640+T640</f>
        <v>3892796</v>
      </c>
      <c r="X640" s="464">
        <f t="shared" si="254"/>
        <v>3892796</v>
      </c>
      <c r="Y640" s="497">
        <f t="shared" si="255"/>
        <v>0</v>
      </c>
    </row>
    <row r="641" spans="1:25" ht="28.5" x14ac:dyDescent="0.25">
      <c r="A641" s="208" t="s">
        <v>1196</v>
      </c>
      <c r="B641" s="209" t="s">
        <v>444</v>
      </c>
      <c r="C641" s="202" t="s">
        <v>386</v>
      </c>
      <c r="D641" s="203">
        <v>5</v>
      </c>
      <c r="E641" s="93">
        <v>61132.45</v>
      </c>
      <c r="F641" s="35">
        <f t="shared" si="275"/>
        <v>305662.25</v>
      </c>
      <c r="G641" s="93">
        <v>362404.12</v>
      </c>
      <c r="H641" s="103">
        <f t="shared" si="276"/>
        <v>1812020.6</v>
      </c>
      <c r="I641" s="103">
        <f t="shared" si="272"/>
        <v>2117682.85</v>
      </c>
      <c r="J641" s="441"/>
      <c r="K641" s="393">
        <v>4</v>
      </c>
      <c r="L641" s="358">
        <v>61132.45</v>
      </c>
      <c r="M641" s="329">
        <f t="shared" si="277"/>
        <v>244529.8</v>
      </c>
      <c r="N641" s="358">
        <v>362404.12</v>
      </c>
      <c r="O641" s="362">
        <f t="shared" si="278"/>
        <v>1449616.48</v>
      </c>
      <c r="P641" s="362">
        <f t="shared" si="279"/>
        <v>1694146.28</v>
      </c>
      <c r="Q641" s="473"/>
      <c r="R641" s="327">
        <f t="shared" si="256"/>
        <v>1</v>
      </c>
      <c r="S641" s="358">
        <v>61132.45</v>
      </c>
      <c r="T641" s="329">
        <f t="shared" si="280"/>
        <v>61132.45</v>
      </c>
      <c r="U641" s="358">
        <v>362404.12</v>
      </c>
      <c r="V641" s="362">
        <f t="shared" si="281"/>
        <v>362404.12</v>
      </c>
      <c r="W641" s="362">
        <f t="shared" si="282"/>
        <v>423536.57</v>
      </c>
      <c r="X641" s="464">
        <f t="shared" si="254"/>
        <v>423536.57000000007</v>
      </c>
      <c r="Y641" s="497">
        <f t="shared" si="255"/>
        <v>0</v>
      </c>
    </row>
    <row r="642" spans="1:25" ht="28.5" x14ac:dyDescent="0.25">
      <c r="A642" s="208" t="s">
        <v>1197</v>
      </c>
      <c r="B642" s="209" t="s">
        <v>446</v>
      </c>
      <c r="C642" s="202" t="s">
        <v>386</v>
      </c>
      <c r="D642" s="203">
        <v>16</v>
      </c>
      <c r="E642" s="93">
        <v>18340</v>
      </c>
      <c r="F642" s="35">
        <f t="shared" si="275"/>
        <v>293440</v>
      </c>
      <c r="G642" s="93">
        <v>50744.93</v>
      </c>
      <c r="H642" s="103">
        <f t="shared" si="276"/>
        <v>811918.88</v>
      </c>
      <c r="I642" s="103">
        <f t="shared" si="272"/>
        <v>1105358.8799999999</v>
      </c>
      <c r="J642" s="441"/>
      <c r="K642" s="393">
        <v>12</v>
      </c>
      <c r="L642" s="358">
        <v>18340</v>
      </c>
      <c r="M642" s="329">
        <f t="shared" si="277"/>
        <v>220080</v>
      </c>
      <c r="N642" s="358">
        <v>50744.93</v>
      </c>
      <c r="O642" s="362">
        <f t="shared" si="278"/>
        <v>608939.16</v>
      </c>
      <c r="P642" s="362">
        <f t="shared" si="279"/>
        <v>829019.16</v>
      </c>
      <c r="Q642" s="473"/>
      <c r="R642" s="327">
        <f t="shared" si="256"/>
        <v>4</v>
      </c>
      <c r="S642" s="358">
        <v>18340</v>
      </c>
      <c r="T642" s="329">
        <f t="shared" si="280"/>
        <v>73360</v>
      </c>
      <c r="U642" s="358">
        <v>50744.93</v>
      </c>
      <c r="V642" s="362">
        <f t="shared" si="281"/>
        <v>202979.72</v>
      </c>
      <c r="W642" s="362">
        <f t="shared" si="282"/>
        <v>276339.71999999997</v>
      </c>
      <c r="X642" s="464">
        <f t="shared" si="254"/>
        <v>276339.71999999986</v>
      </c>
      <c r="Y642" s="497">
        <f t="shared" si="255"/>
        <v>0</v>
      </c>
    </row>
    <row r="643" spans="1:25" x14ac:dyDescent="0.25">
      <c r="A643" s="208" t="s">
        <v>1198</v>
      </c>
      <c r="B643" s="209" t="s">
        <v>448</v>
      </c>
      <c r="C643" s="202" t="s">
        <v>449</v>
      </c>
      <c r="D643" s="203">
        <v>348</v>
      </c>
      <c r="E643" s="93">
        <v>635</v>
      </c>
      <c r="F643" s="35">
        <f t="shared" si="275"/>
        <v>220980</v>
      </c>
      <c r="G643" s="93">
        <v>889</v>
      </c>
      <c r="H643" s="103">
        <f t="shared" si="276"/>
        <v>309372</v>
      </c>
      <c r="I643" s="103">
        <f t="shared" si="272"/>
        <v>530352</v>
      </c>
      <c r="J643" s="441"/>
      <c r="K643" s="393">
        <v>250</v>
      </c>
      <c r="L643" s="358">
        <v>635</v>
      </c>
      <c r="M643" s="329">
        <f t="shared" si="277"/>
        <v>158750</v>
      </c>
      <c r="N643" s="358">
        <v>889</v>
      </c>
      <c r="O643" s="362">
        <f t="shared" si="278"/>
        <v>222250</v>
      </c>
      <c r="P643" s="362">
        <f t="shared" si="279"/>
        <v>381000</v>
      </c>
      <c r="Q643" s="473"/>
      <c r="R643" s="327">
        <f t="shared" si="256"/>
        <v>98</v>
      </c>
      <c r="S643" s="358">
        <v>635</v>
      </c>
      <c r="T643" s="329">
        <f t="shared" si="280"/>
        <v>62230</v>
      </c>
      <c r="U643" s="358">
        <v>889</v>
      </c>
      <c r="V643" s="362">
        <f t="shared" si="281"/>
        <v>87122</v>
      </c>
      <c r="W643" s="362">
        <f t="shared" si="282"/>
        <v>149352</v>
      </c>
      <c r="X643" s="464">
        <f t="shared" si="254"/>
        <v>149352</v>
      </c>
      <c r="Y643" s="497">
        <f t="shared" si="255"/>
        <v>0</v>
      </c>
    </row>
    <row r="644" spans="1:25" x14ac:dyDescent="0.25">
      <c r="A644" s="208" t="s">
        <v>1199</v>
      </c>
      <c r="B644" s="209" t="s">
        <v>451</v>
      </c>
      <c r="C644" s="202" t="s">
        <v>449</v>
      </c>
      <c r="D644" s="203">
        <v>133</v>
      </c>
      <c r="E644" s="93">
        <v>1310</v>
      </c>
      <c r="F644" s="35">
        <f t="shared" si="275"/>
        <v>174230</v>
      </c>
      <c r="G644" s="93">
        <v>1477.78</v>
      </c>
      <c r="H644" s="103">
        <f t="shared" si="276"/>
        <v>196544.74</v>
      </c>
      <c r="I644" s="103">
        <f t="shared" si="272"/>
        <v>370774.74</v>
      </c>
      <c r="J644" s="441"/>
      <c r="K644" s="393">
        <v>80</v>
      </c>
      <c r="L644" s="358">
        <v>1310</v>
      </c>
      <c r="M644" s="329">
        <f t="shared" si="277"/>
        <v>104800</v>
      </c>
      <c r="N644" s="358">
        <v>1477.78</v>
      </c>
      <c r="O644" s="362">
        <f t="shared" si="278"/>
        <v>118222.39999999999</v>
      </c>
      <c r="P644" s="362">
        <f t="shared" si="279"/>
        <v>223022.4</v>
      </c>
      <c r="Q644" s="473"/>
      <c r="R644" s="327">
        <f t="shared" si="256"/>
        <v>53</v>
      </c>
      <c r="S644" s="358">
        <v>1310</v>
      </c>
      <c r="T644" s="329">
        <f t="shared" si="280"/>
        <v>69430</v>
      </c>
      <c r="U644" s="358">
        <v>1477.78</v>
      </c>
      <c r="V644" s="362">
        <f t="shared" si="281"/>
        <v>78322.34</v>
      </c>
      <c r="W644" s="362">
        <f t="shared" si="282"/>
        <v>147752.34</v>
      </c>
      <c r="X644" s="464">
        <f t="shared" si="254"/>
        <v>147752.34</v>
      </c>
      <c r="Y644" s="497">
        <f t="shared" si="255"/>
        <v>0</v>
      </c>
    </row>
    <row r="645" spans="1:25" x14ac:dyDescent="0.25">
      <c r="A645" s="208" t="s">
        <v>1200</v>
      </c>
      <c r="B645" s="209" t="s">
        <v>453</v>
      </c>
      <c r="C645" s="202" t="s">
        <v>28</v>
      </c>
      <c r="D645" s="203">
        <v>16</v>
      </c>
      <c r="E645" s="93">
        <v>3275</v>
      </c>
      <c r="F645" s="35">
        <f t="shared" si="275"/>
        <v>52400</v>
      </c>
      <c r="G645" s="93">
        <v>10674.3</v>
      </c>
      <c r="H645" s="103">
        <f t="shared" si="276"/>
        <v>170788.8</v>
      </c>
      <c r="I645" s="103">
        <f t="shared" si="272"/>
        <v>223188.8</v>
      </c>
      <c r="J645" s="441"/>
      <c r="K645" s="393">
        <v>12</v>
      </c>
      <c r="L645" s="358">
        <v>3275</v>
      </c>
      <c r="M645" s="329">
        <f t="shared" si="277"/>
        <v>39300</v>
      </c>
      <c r="N645" s="358">
        <v>10674.3</v>
      </c>
      <c r="O645" s="362">
        <f t="shared" si="278"/>
        <v>128091.59999999999</v>
      </c>
      <c r="P645" s="362">
        <f t="shared" si="279"/>
        <v>167391.59999999998</v>
      </c>
      <c r="Q645" s="473"/>
      <c r="R645" s="327">
        <f t="shared" si="256"/>
        <v>4</v>
      </c>
      <c r="S645" s="358">
        <v>3275</v>
      </c>
      <c r="T645" s="329">
        <f t="shared" si="280"/>
        <v>13100</v>
      </c>
      <c r="U645" s="358">
        <v>10674.3</v>
      </c>
      <c r="V645" s="362">
        <f t="shared" si="281"/>
        <v>42697.2</v>
      </c>
      <c r="W645" s="362">
        <f t="shared" si="282"/>
        <v>55797.2</v>
      </c>
      <c r="X645" s="464">
        <f t="shared" si="254"/>
        <v>55797.200000000012</v>
      </c>
      <c r="Y645" s="497">
        <f t="shared" si="255"/>
        <v>0</v>
      </c>
    </row>
    <row r="646" spans="1:25" x14ac:dyDescent="0.25">
      <c r="A646" s="208" t="s">
        <v>1201</v>
      </c>
      <c r="B646" s="209" t="s">
        <v>410</v>
      </c>
      <c r="C646" s="202" t="s">
        <v>386</v>
      </c>
      <c r="D646" s="203">
        <v>1</v>
      </c>
      <c r="E646" s="93">
        <v>738840</v>
      </c>
      <c r="F646" s="35">
        <f t="shared" si="275"/>
        <v>738840</v>
      </c>
      <c r="G646" s="93">
        <v>0</v>
      </c>
      <c r="H646" s="103">
        <f t="shared" si="276"/>
        <v>0</v>
      </c>
      <c r="I646" s="103">
        <f t="shared" si="272"/>
        <v>738840</v>
      </c>
      <c r="J646" s="441"/>
      <c r="K646" s="393"/>
      <c r="L646" s="358">
        <v>738840</v>
      </c>
      <c r="M646" s="329">
        <f t="shared" si="277"/>
        <v>0</v>
      </c>
      <c r="N646" s="358">
        <v>0</v>
      </c>
      <c r="O646" s="362">
        <f t="shared" si="278"/>
        <v>0</v>
      </c>
      <c r="P646" s="362">
        <f t="shared" si="279"/>
        <v>0</v>
      </c>
      <c r="Q646" s="473"/>
      <c r="R646" s="327">
        <f t="shared" si="256"/>
        <v>1</v>
      </c>
      <c r="S646" s="358">
        <v>738840</v>
      </c>
      <c r="T646" s="329">
        <f t="shared" si="280"/>
        <v>738840</v>
      </c>
      <c r="U646" s="358">
        <v>0</v>
      </c>
      <c r="V646" s="362">
        <f t="shared" si="281"/>
        <v>0</v>
      </c>
      <c r="W646" s="362">
        <f t="shared" si="282"/>
        <v>738840</v>
      </c>
      <c r="X646" s="464">
        <f t="shared" ref="X646:X709" si="283">I646-P646</f>
        <v>738840</v>
      </c>
      <c r="Y646" s="497">
        <f t="shared" ref="Y646:Y709" si="284">W646-X646</f>
        <v>0</v>
      </c>
    </row>
    <row r="647" spans="1:25" x14ac:dyDescent="0.25">
      <c r="A647" s="108" t="s">
        <v>1202</v>
      </c>
      <c r="B647" s="109" t="s">
        <v>1203</v>
      </c>
      <c r="C647" s="110"/>
      <c r="D647" s="111"/>
      <c r="E647" s="112"/>
      <c r="F647" s="28">
        <f>SUM(F648:F762)</f>
        <v>6513588.8907999983</v>
      </c>
      <c r="G647" s="27"/>
      <c r="H647" s="28">
        <f>SUM(H648:H762)</f>
        <v>14335632.159200002</v>
      </c>
      <c r="I647" s="28">
        <f>SUM(I648:I762)</f>
        <v>20849221.050000001</v>
      </c>
      <c r="J647" s="450"/>
      <c r="K647" s="366"/>
      <c r="L647" s="367"/>
      <c r="M647" s="368">
        <f>SUM(M648:M762)</f>
        <v>2668045.4800000004</v>
      </c>
      <c r="N647" s="370"/>
      <c r="O647" s="368">
        <f>SUM(O648:O762)</f>
        <v>6905750.0600000015</v>
      </c>
      <c r="P647" s="368">
        <f>SUM(P648:P762)</f>
        <v>9573795.540000001</v>
      </c>
      <c r="Q647" s="482"/>
      <c r="R647" s="327">
        <f t="shared" si="256"/>
        <v>0</v>
      </c>
      <c r="S647" s="367"/>
      <c r="T647" s="368">
        <f>SUM(T648:T762)</f>
        <v>3845543.4108000002</v>
      </c>
      <c r="U647" s="370"/>
      <c r="V647" s="368">
        <f>SUM(V648:V762)</f>
        <v>7429882.0992000001</v>
      </c>
      <c r="W647" s="368">
        <f>SUM(W648:W762)</f>
        <v>11275425.51</v>
      </c>
      <c r="X647" s="464">
        <f t="shared" si="283"/>
        <v>11275425.51</v>
      </c>
      <c r="Y647" s="497">
        <f t="shared" si="284"/>
        <v>0</v>
      </c>
    </row>
    <row r="648" spans="1:25" x14ac:dyDescent="0.25">
      <c r="A648" s="194" t="s">
        <v>1204</v>
      </c>
      <c r="B648" s="117" t="s">
        <v>1205</v>
      </c>
      <c r="C648" s="118" t="s">
        <v>170</v>
      </c>
      <c r="D648" s="119">
        <v>19</v>
      </c>
      <c r="E648" s="40">
        <v>6288</v>
      </c>
      <c r="F648" s="35">
        <f>D648*E648</f>
        <v>119472</v>
      </c>
      <c r="G648" s="40">
        <v>39720</v>
      </c>
      <c r="H648" s="35">
        <f t="shared" ref="H648:H679" si="285">D648*G648</f>
        <v>754680</v>
      </c>
      <c r="I648" s="35">
        <f>H648+F648</f>
        <v>874152</v>
      </c>
      <c r="J648" s="441"/>
      <c r="K648" s="371">
        <v>17</v>
      </c>
      <c r="L648" s="328">
        <v>6288</v>
      </c>
      <c r="M648" s="329">
        <f>K648*L648</f>
        <v>106896</v>
      </c>
      <c r="N648" s="328">
        <v>39720</v>
      </c>
      <c r="O648" s="329">
        <f t="shared" ref="O648:O711" si="286">K648*N648</f>
        <v>675240</v>
      </c>
      <c r="P648" s="329">
        <f>O648+M648</f>
        <v>782136</v>
      </c>
      <c r="Q648" s="473"/>
      <c r="R648" s="327">
        <f t="shared" ref="R648:R711" si="287">D648-K648</f>
        <v>2</v>
      </c>
      <c r="S648" s="328">
        <v>6288</v>
      </c>
      <c r="T648" s="329">
        <f>R648*S648</f>
        <v>12576</v>
      </c>
      <c r="U648" s="328">
        <v>39720</v>
      </c>
      <c r="V648" s="329">
        <f t="shared" ref="V648:V711" si="288">R648*U648</f>
        <v>79440</v>
      </c>
      <c r="W648" s="329">
        <f>V648+T648</f>
        <v>92016</v>
      </c>
      <c r="X648" s="464">
        <f t="shared" si="283"/>
        <v>92016</v>
      </c>
      <c r="Y648" s="497">
        <f t="shared" si="284"/>
        <v>0</v>
      </c>
    </row>
    <row r="649" spans="1:25" x14ac:dyDescent="0.25">
      <c r="A649" s="194" t="s">
        <v>1206</v>
      </c>
      <c r="B649" s="117" t="s">
        <v>1207</v>
      </c>
      <c r="C649" s="118" t="s">
        <v>170</v>
      </c>
      <c r="D649" s="119">
        <v>65</v>
      </c>
      <c r="E649" s="40">
        <v>3144</v>
      </c>
      <c r="F649" s="35">
        <f t="shared" ref="F649:F712" si="289">D649*E649</f>
        <v>204360</v>
      </c>
      <c r="G649" s="40">
        <v>11432</v>
      </c>
      <c r="H649" s="35">
        <f t="shared" si="285"/>
        <v>743080</v>
      </c>
      <c r="I649" s="35">
        <f t="shared" ref="I649:I712" si="290">H649+F649</f>
        <v>947440</v>
      </c>
      <c r="J649" s="441"/>
      <c r="K649" s="371">
        <v>61</v>
      </c>
      <c r="L649" s="328">
        <v>3144</v>
      </c>
      <c r="M649" s="329">
        <f t="shared" ref="M649:M712" si="291">K649*L649</f>
        <v>191784</v>
      </c>
      <c r="N649" s="328">
        <v>11432</v>
      </c>
      <c r="O649" s="329">
        <f t="shared" si="286"/>
        <v>697352</v>
      </c>
      <c r="P649" s="329">
        <f t="shared" ref="P649:P712" si="292">O649+M649</f>
        <v>889136</v>
      </c>
      <c r="Q649" s="473"/>
      <c r="R649" s="327">
        <f t="shared" si="287"/>
        <v>4</v>
      </c>
      <c r="S649" s="328">
        <v>3144</v>
      </c>
      <c r="T649" s="329">
        <f t="shared" ref="T649:T712" si="293">R649*S649</f>
        <v>12576</v>
      </c>
      <c r="U649" s="328">
        <v>11432</v>
      </c>
      <c r="V649" s="329">
        <f t="shared" si="288"/>
        <v>45728</v>
      </c>
      <c r="W649" s="329">
        <f t="shared" ref="W649:W712" si="294">V649+T649</f>
        <v>58304</v>
      </c>
      <c r="X649" s="464">
        <f t="shared" si="283"/>
        <v>58304</v>
      </c>
      <c r="Y649" s="497">
        <f t="shared" si="284"/>
        <v>0</v>
      </c>
    </row>
    <row r="650" spans="1:25" ht="28.5" x14ac:dyDescent="0.25">
      <c r="A650" s="194" t="s">
        <v>1208</v>
      </c>
      <c r="B650" s="117" t="s">
        <v>1209</v>
      </c>
      <c r="C650" s="118" t="s">
        <v>170</v>
      </c>
      <c r="D650" s="119">
        <v>3</v>
      </c>
      <c r="E650" s="40">
        <v>6288</v>
      </c>
      <c r="F650" s="35">
        <f t="shared" si="289"/>
        <v>18864</v>
      </c>
      <c r="G650" s="40">
        <v>68309</v>
      </c>
      <c r="H650" s="35">
        <f t="shared" si="285"/>
        <v>204927</v>
      </c>
      <c r="I650" s="35">
        <f t="shared" si="290"/>
        <v>223791</v>
      </c>
      <c r="J650" s="441"/>
      <c r="K650" s="371"/>
      <c r="L650" s="328">
        <v>6288</v>
      </c>
      <c r="M650" s="329">
        <f t="shared" si="291"/>
        <v>0</v>
      </c>
      <c r="N650" s="328">
        <v>68309</v>
      </c>
      <c r="O650" s="329">
        <f t="shared" si="286"/>
        <v>0</v>
      </c>
      <c r="P650" s="329">
        <f t="shared" si="292"/>
        <v>0</v>
      </c>
      <c r="Q650" s="473"/>
      <c r="R650" s="327">
        <f t="shared" si="287"/>
        <v>3</v>
      </c>
      <c r="S650" s="328">
        <v>6288</v>
      </c>
      <c r="T650" s="329">
        <f t="shared" si="293"/>
        <v>18864</v>
      </c>
      <c r="U650" s="328">
        <v>68309</v>
      </c>
      <c r="V650" s="329">
        <f t="shared" si="288"/>
        <v>204927</v>
      </c>
      <c r="W650" s="329">
        <f t="shared" si="294"/>
        <v>223791</v>
      </c>
      <c r="X650" s="464">
        <f t="shared" si="283"/>
        <v>223791</v>
      </c>
      <c r="Y650" s="497">
        <f t="shared" si="284"/>
        <v>0</v>
      </c>
    </row>
    <row r="651" spans="1:25" x14ac:dyDescent="0.25">
      <c r="A651" s="194" t="s">
        <v>1210</v>
      </c>
      <c r="B651" s="117" t="s">
        <v>1211</v>
      </c>
      <c r="C651" s="118" t="s">
        <v>170</v>
      </c>
      <c r="D651" s="119">
        <v>1</v>
      </c>
      <c r="E651" s="40">
        <v>6288</v>
      </c>
      <c r="F651" s="35">
        <f t="shared" si="289"/>
        <v>6288</v>
      </c>
      <c r="G651" s="40">
        <v>65980</v>
      </c>
      <c r="H651" s="35">
        <f t="shared" si="285"/>
        <v>65980</v>
      </c>
      <c r="I651" s="35">
        <f t="shared" si="290"/>
        <v>72268</v>
      </c>
      <c r="J651" s="441"/>
      <c r="K651" s="371"/>
      <c r="L651" s="328">
        <v>6288</v>
      </c>
      <c r="M651" s="329">
        <f t="shared" si="291"/>
        <v>0</v>
      </c>
      <c r="N651" s="328">
        <v>65980</v>
      </c>
      <c r="O651" s="329">
        <f t="shared" si="286"/>
        <v>0</v>
      </c>
      <c r="P651" s="329">
        <f t="shared" si="292"/>
        <v>0</v>
      </c>
      <c r="Q651" s="473"/>
      <c r="R651" s="327">
        <f t="shared" si="287"/>
        <v>1</v>
      </c>
      <c r="S651" s="328">
        <v>6288</v>
      </c>
      <c r="T651" s="329">
        <f t="shared" si="293"/>
        <v>6288</v>
      </c>
      <c r="U651" s="328">
        <v>65980</v>
      </c>
      <c r="V651" s="329">
        <f t="shared" si="288"/>
        <v>65980</v>
      </c>
      <c r="W651" s="329">
        <f t="shared" si="294"/>
        <v>72268</v>
      </c>
      <c r="X651" s="464">
        <f t="shared" si="283"/>
        <v>72268</v>
      </c>
      <c r="Y651" s="497">
        <f t="shared" si="284"/>
        <v>0</v>
      </c>
    </row>
    <row r="652" spans="1:25" x14ac:dyDescent="0.25">
      <c r="A652" s="194" t="s">
        <v>1212</v>
      </c>
      <c r="B652" s="117" t="s">
        <v>1213</v>
      </c>
      <c r="C652" s="118" t="s">
        <v>170</v>
      </c>
      <c r="D652" s="119">
        <v>1</v>
      </c>
      <c r="E652" s="40">
        <v>6288</v>
      </c>
      <c r="F652" s="35">
        <f t="shared" si="289"/>
        <v>6288</v>
      </c>
      <c r="G652" s="40">
        <v>112940</v>
      </c>
      <c r="H652" s="35">
        <f t="shared" si="285"/>
        <v>112940</v>
      </c>
      <c r="I652" s="35">
        <f t="shared" si="290"/>
        <v>119228</v>
      </c>
      <c r="J652" s="441"/>
      <c r="K652" s="371"/>
      <c r="L652" s="328">
        <v>6288</v>
      </c>
      <c r="M652" s="329">
        <f t="shared" si="291"/>
        <v>0</v>
      </c>
      <c r="N652" s="328">
        <v>112940</v>
      </c>
      <c r="O652" s="329">
        <f t="shared" si="286"/>
        <v>0</v>
      </c>
      <c r="P652" s="329">
        <f t="shared" si="292"/>
        <v>0</v>
      </c>
      <c r="Q652" s="473"/>
      <c r="R652" s="327">
        <f t="shared" si="287"/>
        <v>1</v>
      </c>
      <c r="S652" s="328">
        <v>6288</v>
      </c>
      <c r="T652" s="329">
        <f t="shared" si="293"/>
        <v>6288</v>
      </c>
      <c r="U652" s="328">
        <v>112940</v>
      </c>
      <c r="V652" s="329">
        <f t="shared" si="288"/>
        <v>112940</v>
      </c>
      <c r="W652" s="329">
        <f t="shared" si="294"/>
        <v>119228</v>
      </c>
      <c r="X652" s="464">
        <f t="shared" si="283"/>
        <v>119228</v>
      </c>
      <c r="Y652" s="497">
        <f t="shared" si="284"/>
        <v>0</v>
      </c>
    </row>
    <row r="653" spans="1:25" x14ac:dyDescent="0.25">
      <c r="A653" s="194" t="s">
        <v>1214</v>
      </c>
      <c r="B653" s="117" t="s">
        <v>1215</v>
      </c>
      <c r="C653" s="118" t="s">
        <v>170</v>
      </c>
      <c r="D653" s="119">
        <v>2</v>
      </c>
      <c r="E653" s="35">
        <v>6288</v>
      </c>
      <c r="F653" s="35">
        <f t="shared" si="289"/>
        <v>12576</v>
      </c>
      <c r="G653" s="35">
        <v>76653</v>
      </c>
      <c r="H653" s="35">
        <f t="shared" si="285"/>
        <v>153306</v>
      </c>
      <c r="I653" s="35">
        <f t="shared" si="290"/>
        <v>165882</v>
      </c>
      <c r="J653" s="441"/>
      <c r="K653" s="371">
        <v>2</v>
      </c>
      <c r="L653" s="329">
        <v>6288</v>
      </c>
      <c r="M653" s="329">
        <f t="shared" si="291"/>
        <v>12576</v>
      </c>
      <c r="N653" s="329">
        <v>76653</v>
      </c>
      <c r="O653" s="329">
        <f t="shared" si="286"/>
        <v>153306</v>
      </c>
      <c r="P653" s="329">
        <f t="shared" si="292"/>
        <v>165882</v>
      </c>
      <c r="Q653" s="473"/>
      <c r="R653" s="327">
        <f t="shared" si="287"/>
        <v>0</v>
      </c>
      <c r="S653" s="329">
        <v>6288</v>
      </c>
      <c r="T653" s="329">
        <f t="shared" si="293"/>
        <v>0</v>
      </c>
      <c r="U653" s="329">
        <v>76653</v>
      </c>
      <c r="V653" s="329">
        <f t="shared" si="288"/>
        <v>0</v>
      </c>
      <c r="W653" s="329">
        <f t="shared" si="294"/>
        <v>0</v>
      </c>
      <c r="X653" s="464">
        <f t="shared" si="283"/>
        <v>0</v>
      </c>
      <c r="Y653" s="497">
        <f t="shared" si="284"/>
        <v>0</v>
      </c>
    </row>
    <row r="654" spans="1:25" x14ac:dyDescent="0.25">
      <c r="A654" s="194" t="s">
        <v>1216</v>
      </c>
      <c r="B654" s="117" t="s">
        <v>1217</v>
      </c>
      <c r="C654" s="118" t="s">
        <v>170</v>
      </c>
      <c r="D654" s="119">
        <v>1</v>
      </c>
      <c r="E654" s="40">
        <v>6288</v>
      </c>
      <c r="F654" s="35">
        <f t="shared" si="289"/>
        <v>6288</v>
      </c>
      <c r="G654" s="40">
        <v>73866</v>
      </c>
      <c r="H654" s="35">
        <f t="shared" si="285"/>
        <v>73866</v>
      </c>
      <c r="I654" s="35">
        <f t="shared" si="290"/>
        <v>80154</v>
      </c>
      <c r="J654" s="441"/>
      <c r="K654" s="371"/>
      <c r="L654" s="328">
        <v>6288</v>
      </c>
      <c r="M654" s="329">
        <f t="shared" si="291"/>
        <v>0</v>
      </c>
      <c r="N654" s="328">
        <v>73866</v>
      </c>
      <c r="O654" s="329">
        <f t="shared" si="286"/>
        <v>0</v>
      </c>
      <c r="P654" s="329">
        <f t="shared" si="292"/>
        <v>0</v>
      </c>
      <c r="Q654" s="473"/>
      <c r="R654" s="327">
        <f t="shared" si="287"/>
        <v>1</v>
      </c>
      <c r="S654" s="328">
        <v>6288</v>
      </c>
      <c r="T654" s="329">
        <f t="shared" si="293"/>
        <v>6288</v>
      </c>
      <c r="U654" s="328">
        <v>73866</v>
      </c>
      <c r="V654" s="329">
        <f t="shared" si="288"/>
        <v>73866</v>
      </c>
      <c r="W654" s="329">
        <f t="shared" si="294"/>
        <v>80154</v>
      </c>
      <c r="X654" s="464">
        <f t="shared" si="283"/>
        <v>80154</v>
      </c>
      <c r="Y654" s="497">
        <f t="shared" si="284"/>
        <v>0</v>
      </c>
    </row>
    <row r="655" spans="1:25" x14ac:dyDescent="0.25">
      <c r="A655" s="194" t="s">
        <v>1218</v>
      </c>
      <c r="B655" s="117" t="s">
        <v>1219</v>
      </c>
      <c r="C655" s="118" t="s">
        <v>170</v>
      </c>
      <c r="D655" s="119">
        <v>1</v>
      </c>
      <c r="E655" s="35">
        <v>6288</v>
      </c>
      <c r="F655" s="35">
        <f t="shared" si="289"/>
        <v>6288</v>
      </c>
      <c r="G655" s="40">
        <v>71284.2</v>
      </c>
      <c r="H655" s="35">
        <f t="shared" si="285"/>
        <v>71284.2</v>
      </c>
      <c r="I655" s="35">
        <f t="shared" si="290"/>
        <v>77572.2</v>
      </c>
      <c r="J655" s="441"/>
      <c r="K655" s="371">
        <v>1</v>
      </c>
      <c r="L655" s="329">
        <v>6288</v>
      </c>
      <c r="M655" s="329">
        <f t="shared" si="291"/>
        <v>6288</v>
      </c>
      <c r="N655" s="328">
        <v>71284.2</v>
      </c>
      <c r="O655" s="329">
        <f t="shared" si="286"/>
        <v>71284.2</v>
      </c>
      <c r="P655" s="329">
        <f t="shared" si="292"/>
        <v>77572.2</v>
      </c>
      <c r="Q655" s="473"/>
      <c r="R655" s="327">
        <f t="shared" si="287"/>
        <v>0</v>
      </c>
      <c r="S655" s="329">
        <v>6288</v>
      </c>
      <c r="T655" s="329">
        <f t="shared" si="293"/>
        <v>0</v>
      </c>
      <c r="U655" s="328">
        <v>71284.2</v>
      </c>
      <c r="V655" s="329">
        <f t="shared" si="288"/>
        <v>0</v>
      </c>
      <c r="W655" s="329">
        <f t="shared" si="294"/>
        <v>0</v>
      </c>
      <c r="X655" s="464">
        <f t="shared" si="283"/>
        <v>0</v>
      </c>
      <c r="Y655" s="497">
        <f t="shared" si="284"/>
        <v>0</v>
      </c>
    </row>
    <row r="656" spans="1:25" ht="28.5" x14ac:dyDescent="0.25">
      <c r="A656" s="194" t="s">
        <v>1220</v>
      </c>
      <c r="B656" s="117" t="s">
        <v>1221</v>
      </c>
      <c r="C656" s="118" t="s">
        <v>170</v>
      </c>
      <c r="D656" s="119">
        <v>1</v>
      </c>
      <c r="E656" s="40">
        <v>2358</v>
      </c>
      <c r="F656" s="35">
        <f t="shared" si="289"/>
        <v>2358</v>
      </c>
      <c r="G656" s="40">
        <v>7462</v>
      </c>
      <c r="H656" s="35">
        <f t="shared" si="285"/>
        <v>7462</v>
      </c>
      <c r="I656" s="35">
        <f t="shared" si="290"/>
        <v>9820</v>
      </c>
      <c r="J656" s="441"/>
      <c r="K656" s="371"/>
      <c r="L656" s="328">
        <v>2358</v>
      </c>
      <c r="M656" s="329">
        <f t="shared" si="291"/>
        <v>0</v>
      </c>
      <c r="N656" s="328">
        <v>7462</v>
      </c>
      <c r="O656" s="329">
        <f t="shared" si="286"/>
        <v>0</v>
      </c>
      <c r="P656" s="329">
        <f t="shared" si="292"/>
        <v>0</v>
      </c>
      <c r="Q656" s="473"/>
      <c r="R656" s="327">
        <f t="shared" si="287"/>
        <v>1</v>
      </c>
      <c r="S656" s="328">
        <v>2358</v>
      </c>
      <c r="T656" s="329">
        <f t="shared" si="293"/>
        <v>2358</v>
      </c>
      <c r="U656" s="328">
        <v>7462</v>
      </c>
      <c r="V656" s="329">
        <f t="shared" si="288"/>
        <v>7462</v>
      </c>
      <c r="W656" s="329">
        <f t="shared" si="294"/>
        <v>9820</v>
      </c>
      <c r="X656" s="464">
        <f t="shared" si="283"/>
        <v>9820</v>
      </c>
      <c r="Y656" s="497">
        <f t="shared" si="284"/>
        <v>0</v>
      </c>
    </row>
    <row r="657" spans="1:25" x14ac:dyDescent="0.25">
      <c r="A657" s="194" t="s">
        <v>1222</v>
      </c>
      <c r="B657" s="117" t="s">
        <v>1223</v>
      </c>
      <c r="C657" s="118" t="s">
        <v>296</v>
      </c>
      <c r="D657" s="119">
        <v>35.85</v>
      </c>
      <c r="E657" s="40">
        <v>354</v>
      </c>
      <c r="F657" s="35">
        <f t="shared" si="289"/>
        <v>12690.9</v>
      </c>
      <c r="G657" s="40">
        <v>6371</v>
      </c>
      <c r="H657" s="35">
        <f t="shared" si="285"/>
        <v>228400.35</v>
      </c>
      <c r="I657" s="35">
        <f t="shared" si="290"/>
        <v>241091.25</v>
      </c>
      <c r="J657" s="441"/>
      <c r="K657" s="371">
        <v>30</v>
      </c>
      <c r="L657" s="328">
        <v>354</v>
      </c>
      <c r="M657" s="329">
        <f t="shared" si="291"/>
        <v>10620</v>
      </c>
      <c r="N657" s="328">
        <v>6371</v>
      </c>
      <c r="O657" s="329">
        <f t="shared" si="286"/>
        <v>191130</v>
      </c>
      <c r="P657" s="329">
        <f t="shared" si="292"/>
        <v>201750</v>
      </c>
      <c r="Q657" s="473"/>
      <c r="R657" s="327">
        <f t="shared" si="287"/>
        <v>5.8500000000000014</v>
      </c>
      <c r="S657" s="328">
        <v>354</v>
      </c>
      <c r="T657" s="329">
        <f t="shared" si="293"/>
        <v>2070.9000000000005</v>
      </c>
      <c r="U657" s="328">
        <v>6371</v>
      </c>
      <c r="V657" s="329">
        <f t="shared" si="288"/>
        <v>37270.350000000006</v>
      </c>
      <c r="W657" s="329">
        <f t="shared" si="294"/>
        <v>39341.250000000007</v>
      </c>
      <c r="X657" s="464">
        <f t="shared" si="283"/>
        <v>39341.25</v>
      </c>
      <c r="Y657" s="497">
        <f t="shared" si="284"/>
        <v>0</v>
      </c>
    </row>
    <row r="658" spans="1:25" x14ac:dyDescent="0.25">
      <c r="A658" s="194" t="s">
        <v>1224</v>
      </c>
      <c r="B658" s="117" t="s">
        <v>1225</v>
      </c>
      <c r="C658" s="118" t="s">
        <v>296</v>
      </c>
      <c r="D658" s="119">
        <v>1497.3</v>
      </c>
      <c r="E658" s="40">
        <v>186.02</v>
      </c>
      <c r="F658" s="35">
        <f t="shared" si="289"/>
        <v>278527.74599999998</v>
      </c>
      <c r="G658" s="40">
        <v>1500</v>
      </c>
      <c r="H658" s="35">
        <f t="shared" si="285"/>
        <v>2245950</v>
      </c>
      <c r="I658" s="35">
        <f t="shared" si="290"/>
        <v>2524477.7459999998</v>
      </c>
      <c r="J658" s="441"/>
      <c r="K658" s="371">
        <v>1300</v>
      </c>
      <c r="L658" s="328">
        <v>186.02</v>
      </c>
      <c r="M658" s="329">
        <f t="shared" si="291"/>
        <v>241826</v>
      </c>
      <c r="N658" s="328">
        <v>1500</v>
      </c>
      <c r="O658" s="329">
        <f t="shared" si="286"/>
        <v>1950000</v>
      </c>
      <c r="P658" s="329">
        <f t="shared" si="292"/>
        <v>2191826</v>
      </c>
      <c r="Q658" s="473"/>
      <c r="R658" s="327">
        <f t="shared" si="287"/>
        <v>197.29999999999995</v>
      </c>
      <c r="S658" s="328">
        <v>186.02</v>
      </c>
      <c r="T658" s="329">
        <f t="shared" si="293"/>
        <v>36701.745999999992</v>
      </c>
      <c r="U658" s="328">
        <v>1500</v>
      </c>
      <c r="V658" s="329">
        <f t="shared" si="288"/>
        <v>295949.99999999994</v>
      </c>
      <c r="W658" s="329">
        <f t="shared" si="294"/>
        <v>332651.74599999993</v>
      </c>
      <c r="X658" s="464">
        <f t="shared" si="283"/>
        <v>332651.74599999981</v>
      </c>
      <c r="Y658" s="497">
        <f t="shared" si="284"/>
        <v>0</v>
      </c>
    </row>
    <row r="659" spans="1:25" x14ac:dyDescent="0.25">
      <c r="A659" s="194" t="s">
        <v>1226</v>
      </c>
      <c r="B659" s="117" t="s">
        <v>1227</v>
      </c>
      <c r="C659" s="118" t="s">
        <v>296</v>
      </c>
      <c r="D659" s="119">
        <v>329.4</v>
      </c>
      <c r="E659" s="40">
        <v>182</v>
      </c>
      <c r="F659" s="35">
        <f t="shared" si="289"/>
        <v>59950.799999999996</v>
      </c>
      <c r="G659" s="40">
        <v>1086</v>
      </c>
      <c r="H659" s="35">
        <f t="shared" si="285"/>
        <v>357728.39999999997</v>
      </c>
      <c r="I659" s="35">
        <f t="shared" si="290"/>
        <v>417679.19999999995</v>
      </c>
      <c r="J659" s="441"/>
      <c r="K659" s="371">
        <v>300</v>
      </c>
      <c r="L659" s="328">
        <v>182</v>
      </c>
      <c r="M659" s="329">
        <f t="shared" si="291"/>
        <v>54600</v>
      </c>
      <c r="N659" s="328">
        <v>1086</v>
      </c>
      <c r="O659" s="329">
        <f t="shared" si="286"/>
        <v>325800</v>
      </c>
      <c r="P659" s="329">
        <f t="shared" si="292"/>
        <v>380400</v>
      </c>
      <c r="Q659" s="473"/>
      <c r="R659" s="327">
        <f t="shared" si="287"/>
        <v>29.399999999999977</v>
      </c>
      <c r="S659" s="328">
        <v>182</v>
      </c>
      <c r="T659" s="329">
        <f t="shared" si="293"/>
        <v>5350.7999999999956</v>
      </c>
      <c r="U659" s="328">
        <v>1086</v>
      </c>
      <c r="V659" s="329">
        <f t="shared" si="288"/>
        <v>31928.399999999976</v>
      </c>
      <c r="W659" s="329">
        <f t="shared" si="294"/>
        <v>37279.199999999968</v>
      </c>
      <c r="X659" s="464">
        <f t="shared" si="283"/>
        <v>37279.199999999953</v>
      </c>
      <c r="Y659" s="497">
        <f t="shared" si="284"/>
        <v>0</v>
      </c>
    </row>
    <row r="660" spans="1:25" x14ac:dyDescent="0.25">
      <c r="A660" s="194" t="s">
        <v>1228</v>
      </c>
      <c r="B660" s="117" t="s">
        <v>1229</v>
      </c>
      <c r="C660" s="118" t="s">
        <v>296</v>
      </c>
      <c r="D660" s="119">
        <v>264.5</v>
      </c>
      <c r="E660" s="40">
        <v>182</v>
      </c>
      <c r="F660" s="35">
        <f t="shared" si="289"/>
        <v>48139</v>
      </c>
      <c r="G660" s="40">
        <v>611</v>
      </c>
      <c r="H660" s="35">
        <f t="shared" si="285"/>
        <v>161609.5</v>
      </c>
      <c r="I660" s="35">
        <f t="shared" si="290"/>
        <v>209748.5</v>
      </c>
      <c r="J660" s="441"/>
      <c r="K660" s="371">
        <v>50</v>
      </c>
      <c r="L660" s="328">
        <v>182</v>
      </c>
      <c r="M660" s="329">
        <f t="shared" si="291"/>
        <v>9100</v>
      </c>
      <c r="N660" s="328">
        <v>611</v>
      </c>
      <c r="O660" s="329">
        <f t="shared" si="286"/>
        <v>30550</v>
      </c>
      <c r="P660" s="329">
        <f t="shared" si="292"/>
        <v>39650</v>
      </c>
      <c r="Q660" s="473"/>
      <c r="R660" s="327">
        <f t="shared" si="287"/>
        <v>214.5</v>
      </c>
      <c r="S660" s="328">
        <v>182</v>
      </c>
      <c r="T660" s="329">
        <f t="shared" si="293"/>
        <v>39039</v>
      </c>
      <c r="U660" s="328">
        <v>611</v>
      </c>
      <c r="V660" s="329">
        <f t="shared" si="288"/>
        <v>131059.5</v>
      </c>
      <c r="W660" s="329">
        <f t="shared" si="294"/>
        <v>170098.5</v>
      </c>
      <c r="X660" s="464">
        <f t="shared" si="283"/>
        <v>170098.5</v>
      </c>
      <c r="Y660" s="497">
        <f t="shared" si="284"/>
        <v>0</v>
      </c>
    </row>
    <row r="661" spans="1:25" x14ac:dyDescent="0.25">
      <c r="A661" s="194" t="s">
        <v>1230</v>
      </c>
      <c r="B661" s="117" t="s">
        <v>1231</v>
      </c>
      <c r="C661" s="118" t="s">
        <v>296</v>
      </c>
      <c r="D661" s="119">
        <v>343.5</v>
      </c>
      <c r="E661" s="40">
        <v>182</v>
      </c>
      <c r="F661" s="35">
        <f t="shared" si="289"/>
        <v>62517</v>
      </c>
      <c r="G661" s="40">
        <v>496.6</v>
      </c>
      <c r="H661" s="35">
        <f t="shared" si="285"/>
        <v>170582.1</v>
      </c>
      <c r="I661" s="35">
        <f t="shared" si="290"/>
        <v>233099.1</v>
      </c>
      <c r="J661" s="441"/>
      <c r="K661" s="371">
        <v>70</v>
      </c>
      <c r="L661" s="328">
        <v>182</v>
      </c>
      <c r="M661" s="329">
        <f t="shared" si="291"/>
        <v>12740</v>
      </c>
      <c r="N661" s="328">
        <v>496.6</v>
      </c>
      <c r="O661" s="329">
        <f t="shared" si="286"/>
        <v>34762</v>
      </c>
      <c r="P661" s="329">
        <f t="shared" si="292"/>
        <v>47502</v>
      </c>
      <c r="Q661" s="473"/>
      <c r="R661" s="327">
        <f t="shared" si="287"/>
        <v>273.5</v>
      </c>
      <c r="S661" s="328">
        <v>182</v>
      </c>
      <c r="T661" s="329">
        <f t="shared" si="293"/>
        <v>49777</v>
      </c>
      <c r="U661" s="328">
        <v>496.6</v>
      </c>
      <c r="V661" s="329">
        <f t="shared" si="288"/>
        <v>135820.1</v>
      </c>
      <c r="W661" s="329">
        <f t="shared" si="294"/>
        <v>185597.1</v>
      </c>
      <c r="X661" s="464">
        <f t="shared" si="283"/>
        <v>185597.1</v>
      </c>
      <c r="Y661" s="497">
        <f t="shared" si="284"/>
        <v>0</v>
      </c>
    </row>
    <row r="662" spans="1:25" x14ac:dyDescent="0.25">
      <c r="A662" s="194" t="s">
        <v>1232</v>
      </c>
      <c r="B662" s="117" t="s">
        <v>1233</v>
      </c>
      <c r="C662" s="118" t="s">
        <v>296</v>
      </c>
      <c r="D662" s="119">
        <v>306</v>
      </c>
      <c r="E662" s="40">
        <v>182</v>
      </c>
      <c r="F662" s="35">
        <f t="shared" si="289"/>
        <v>55692</v>
      </c>
      <c r="G662" s="40">
        <v>322.39999999999998</v>
      </c>
      <c r="H662" s="35">
        <f t="shared" si="285"/>
        <v>98654.399999999994</v>
      </c>
      <c r="I662" s="35">
        <f t="shared" si="290"/>
        <v>154346.4</v>
      </c>
      <c r="J662" s="441"/>
      <c r="K662" s="371"/>
      <c r="L662" s="328">
        <v>182</v>
      </c>
      <c r="M662" s="329">
        <f t="shared" si="291"/>
        <v>0</v>
      </c>
      <c r="N662" s="328">
        <v>322.39999999999998</v>
      </c>
      <c r="O662" s="329">
        <f t="shared" si="286"/>
        <v>0</v>
      </c>
      <c r="P662" s="329">
        <f t="shared" si="292"/>
        <v>0</v>
      </c>
      <c r="Q662" s="473"/>
      <c r="R662" s="327">
        <f t="shared" si="287"/>
        <v>306</v>
      </c>
      <c r="S662" s="328">
        <v>182</v>
      </c>
      <c r="T662" s="329">
        <f t="shared" si="293"/>
        <v>55692</v>
      </c>
      <c r="U662" s="328">
        <v>322.39999999999998</v>
      </c>
      <c r="V662" s="329">
        <f t="shared" si="288"/>
        <v>98654.399999999994</v>
      </c>
      <c r="W662" s="329">
        <f t="shared" si="294"/>
        <v>154346.4</v>
      </c>
      <c r="X662" s="464">
        <f t="shared" si="283"/>
        <v>154346.4</v>
      </c>
      <c r="Y662" s="497">
        <f t="shared" si="284"/>
        <v>0</v>
      </c>
    </row>
    <row r="663" spans="1:25" x14ac:dyDescent="0.25">
      <c r="A663" s="194" t="s">
        <v>1234</v>
      </c>
      <c r="B663" s="117" t="s">
        <v>1235</v>
      </c>
      <c r="C663" s="118" t="s">
        <v>296</v>
      </c>
      <c r="D663" s="119">
        <v>962.9</v>
      </c>
      <c r="E663" s="40">
        <v>182</v>
      </c>
      <c r="F663" s="35">
        <f t="shared" si="289"/>
        <v>175247.8</v>
      </c>
      <c r="G663" s="40">
        <v>184.6</v>
      </c>
      <c r="H663" s="35">
        <f t="shared" si="285"/>
        <v>177751.34</v>
      </c>
      <c r="I663" s="35">
        <f t="shared" si="290"/>
        <v>352999.14</v>
      </c>
      <c r="J663" s="441"/>
      <c r="K663" s="371"/>
      <c r="L663" s="328">
        <v>182</v>
      </c>
      <c r="M663" s="329">
        <f t="shared" si="291"/>
        <v>0</v>
      </c>
      <c r="N663" s="328">
        <v>184.6</v>
      </c>
      <c r="O663" s="329">
        <f t="shared" si="286"/>
        <v>0</v>
      </c>
      <c r="P663" s="329">
        <f t="shared" si="292"/>
        <v>0</v>
      </c>
      <c r="Q663" s="473"/>
      <c r="R663" s="327">
        <f t="shared" si="287"/>
        <v>962.9</v>
      </c>
      <c r="S663" s="328">
        <v>182</v>
      </c>
      <c r="T663" s="329">
        <f t="shared" si="293"/>
        <v>175247.8</v>
      </c>
      <c r="U663" s="328">
        <v>184.6</v>
      </c>
      <c r="V663" s="329">
        <f t="shared" si="288"/>
        <v>177751.34</v>
      </c>
      <c r="W663" s="329">
        <f t="shared" si="294"/>
        <v>352999.14</v>
      </c>
      <c r="X663" s="464">
        <f t="shared" si="283"/>
        <v>352999.14</v>
      </c>
      <c r="Y663" s="497">
        <f t="shared" si="284"/>
        <v>0</v>
      </c>
    </row>
    <row r="664" spans="1:25" x14ac:dyDescent="0.25">
      <c r="A664" s="194" t="s">
        <v>1236</v>
      </c>
      <c r="B664" s="122" t="s">
        <v>1237</v>
      </c>
      <c r="C664" s="118" t="s">
        <v>170</v>
      </c>
      <c r="D664" s="119">
        <v>16</v>
      </c>
      <c r="E664" s="40">
        <v>132.05000000000001</v>
      </c>
      <c r="F664" s="35">
        <f t="shared" si="289"/>
        <v>2112.8000000000002</v>
      </c>
      <c r="G664" s="40">
        <v>525.41</v>
      </c>
      <c r="H664" s="35">
        <f t="shared" si="285"/>
        <v>8406.56</v>
      </c>
      <c r="I664" s="35">
        <f t="shared" si="290"/>
        <v>10519.36</v>
      </c>
      <c r="J664" s="441"/>
      <c r="K664" s="371">
        <v>16</v>
      </c>
      <c r="L664" s="328">
        <v>132.05000000000001</v>
      </c>
      <c r="M664" s="329">
        <f t="shared" si="291"/>
        <v>2112.8000000000002</v>
      </c>
      <c r="N664" s="328">
        <v>525.41</v>
      </c>
      <c r="O664" s="329">
        <f t="shared" si="286"/>
        <v>8406.56</v>
      </c>
      <c r="P664" s="329">
        <f t="shared" si="292"/>
        <v>10519.36</v>
      </c>
      <c r="Q664" s="473"/>
      <c r="R664" s="327">
        <f t="shared" si="287"/>
        <v>0</v>
      </c>
      <c r="S664" s="328">
        <v>132.05000000000001</v>
      </c>
      <c r="T664" s="329">
        <f t="shared" si="293"/>
        <v>0</v>
      </c>
      <c r="U664" s="328">
        <v>525.41</v>
      </c>
      <c r="V664" s="329">
        <f t="shared" si="288"/>
        <v>0</v>
      </c>
      <c r="W664" s="329">
        <f t="shared" si="294"/>
        <v>0</v>
      </c>
      <c r="X664" s="464">
        <f t="shared" si="283"/>
        <v>0</v>
      </c>
      <c r="Y664" s="497">
        <f t="shared" si="284"/>
        <v>0</v>
      </c>
    </row>
    <row r="665" spans="1:25" x14ac:dyDescent="0.25">
      <c r="A665" s="194" t="s">
        <v>1238</v>
      </c>
      <c r="B665" s="122" t="s">
        <v>1239</v>
      </c>
      <c r="C665" s="118" t="s">
        <v>170</v>
      </c>
      <c r="D665" s="119">
        <v>20</v>
      </c>
      <c r="E665" s="40">
        <v>132.05000000000001</v>
      </c>
      <c r="F665" s="35">
        <f t="shared" si="289"/>
        <v>2641</v>
      </c>
      <c r="G665" s="40">
        <v>459.71</v>
      </c>
      <c r="H665" s="35">
        <f t="shared" si="285"/>
        <v>9194.1999999999989</v>
      </c>
      <c r="I665" s="35">
        <f t="shared" si="290"/>
        <v>11835.199999999999</v>
      </c>
      <c r="J665" s="441"/>
      <c r="K665" s="371"/>
      <c r="L665" s="328">
        <v>132.05000000000001</v>
      </c>
      <c r="M665" s="329">
        <f t="shared" si="291"/>
        <v>0</v>
      </c>
      <c r="N665" s="328">
        <v>459.71</v>
      </c>
      <c r="O665" s="329">
        <f t="shared" si="286"/>
        <v>0</v>
      </c>
      <c r="P665" s="329">
        <f t="shared" si="292"/>
        <v>0</v>
      </c>
      <c r="Q665" s="473"/>
      <c r="R665" s="327">
        <f t="shared" si="287"/>
        <v>20</v>
      </c>
      <c r="S665" s="328">
        <v>132.05000000000001</v>
      </c>
      <c r="T665" s="329">
        <f t="shared" si="293"/>
        <v>2641</v>
      </c>
      <c r="U665" s="328">
        <v>459.71</v>
      </c>
      <c r="V665" s="329">
        <f t="shared" si="288"/>
        <v>9194.1999999999989</v>
      </c>
      <c r="W665" s="329">
        <f t="shared" si="294"/>
        <v>11835.199999999999</v>
      </c>
      <c r="X665" s="464">
        <f t="shared" si="283"/>
        <v>11835.199999999999</v>
      </c>
      <c r="Y665" s="497">
        <f t="shared" si="284"/>
        <v>0</v>
      </c>
    </row>
    <row r="666" spans="1:25" x14ac:dyDescent="0.25">
      <c r="A666" s="194" t="s">
        <v>1240</v>
      </c>
      <c r="B666" s="122" t="s">
        <v>1241</v>
      </c>
      <c r="C666" s="118" t="s">
        <v>170</v>
      </c>
      <c r="D666" s="119">
        <v>80</v>
      </c>
      <c r="E666" s="40">
        <v>132.05000000000001</v>
      </c>
      <c r="F666" s="35">
        <f t="shared" si="289"/>
        <v>10564</v>
      </c>
      <c r="G666" s="40">
        <v>121.99</v>
      </c>
      <c r="H666" s="35">
        <f t="shared" si="285"/>
        <v>9759.1999999999989</v>
      </c>
      <c r="I666" s="35">
        <f t="shared" si="290"/>
        <v>20323.199999999997</v>
      </c>
      <c r="J666" s="441"/>
      <c r="K666" s="371">
        <v>40</v>
      </c>
      <c r="L666" s="328">
        <v>132.05000000000001</v>
      </c>
      <c r="M666" s="329">
        <f t="shared" si="291"/>
        <v>5282</v>
      </c>
      <c r="N666" s="328">
        <v>121.99</v>
      </c>
      <c r="O666" s="329">
        <f t="shared" si="286"/>
        <v>4879.5999999999995</v>
      </c>
      <c r="P666" s="329">
        <f t="shared" si="292"/>
        <v>10161.599999999999</v>
      </c>
      <c r="Q666" s="473"/>
      <c r="R666" s="327">
        <f t="shared" si="287"/>
        <v>40</v>
      </c>
      <c r="S666" s="328">
        <v>132.05000000000001</v>
      </c>
      <c r="T666" s="329">
        <f t="shared" si="293"/>
        <v>5282</v>
      </c>
      <c r="U666" s="328">
        <v>121.99</v>
      </c>
      <c r="V666" s="329">
        <f t="shared" si="288"/>
        <v>4879.5999999999995</v>
      </c>
      <c r="W666" s="329">
        <f t="shared" si="294"/>
        <v>10161.599999999999</v>
      </c>
      <c r="X666" s="464">
        <f t="shared" si="283"/>
        <v>10161.599999999999</v>
      </c>
      <c r="Y666" s="497">
        <f t="shared" si="284"/>
        <v>0</v>
      </c>
    </row>
    <row r="667" spans="1:25" x14ac:dyDescent="0.25">
      <c r="A667" s="194" t="s">
        <v>1242</v>
      </c>
      <c r="B667" s="122" t="s">
        <v>1243</v>
      </c>
      <c r="C667" s="118" t="s">
        <v>170</v>
      </c>
      <c r="D667" s="119">
        <v>80</v>
      </c>
      <c r="E667" s="40">
        <v>132.05000000000001</v>
      </c>
      <c r="F667" s="35">
        <f t="shared" si="289"/>
        <v>10564</v>
      </c>
      <c r="G667" s="40">
        <v>132.76</v>
      </c>
      <c r="H667" s="35">
        <f t="shared" si="285"/>
        <v>10620.8</v>
      </c>
      <c r="I667" s="35">
        <f t="shared" si="290"/>
        <v>21184.799999999999</v>
      </c>
      <c r="J667" s="441"/>
      <c r="K667" s="371"/>
      <c r="L667" s="328">
        <v>132.05000000000001</v>
      </c>
      <c r="M667" s="329">
        <f t="shared" si="291"/>
        <v>0</v>
      </c>
      <c r="N667" s="328">
        <v>132.76</v>
      </c>
      <c r="O667" s="329">
        <f t="shared" si="286"/>
        <v>0</v>
      </c>
      <c r="P667" s="329">
        <f t="shared" si="292"/>
        <v>0</v>
      </c>
      <c r="Q667" s="473"/>
      <c r="R667" s="327">
        <f t="shared" si="287"/>
        <v>80</v>
      </c>
      <c r="S667" s="328">
        <v>132.05000000000001</v>
      </c>
      <c r="T667" s="329">
        <f t="shared" si="293"/>
        <v>10564</v>
      </c>
      <c r="U667" s="328">
        <v>132.76</v>
      </c>
      <c r="V667" s="329">
        <f t="shared" si="288"/>
        <v>10620.8</v>
      </c>
      <c r="W667" s="329">
        <f t="shared" si="294"/>
        <v>21184.799999999999</v>
      </c>
      <c r="X667" s="464">
        <f t="shared" si="283"/>
        <v>21184.799999999999</v>
      </c>
      <c r="Y667" s="497">
        <f t="shared" si="284"/>
        <v>0</v>
      </c>
    </row>
    <row r="668" spans="1:25" x14ac:dyDescent="0.25">
      <c r="A668" s="194" t="s">
        <v>1244</v>
      </c>
      <c r="B668" s="122" t="s">
        <v>1245</v>
      </c>
      <c r="C668" s="118" t="s">
        <v>170</v>
      </c>
      <c r="D668" s="119">
        <v>30</v>
      </c>
      <c r="E668" s="40">
        <v>132.05000000000001</v>
      </c>
      <c r="F668" s="35">
        <f t="shared" si="289"/>
        <v>3961.5000000000005</v>
      </c>
      <c r="G668" s="40">
        <v>65.03</v>
      </c>
      <c r="H668" s="35">
        <f t="shared" si="285"/>
        <v>1950.9</v>
      </c>
      <c r="I668" s="35">
        <f t="shared" si="290"/>
        <v>5912.4000000000005</v>
      </c>
      <c r="J668" s="441"/>
      <c r="K668" s="371">
        <v>20</v>
      </c>
      <c r="L668" s="328">
        <v>132.05000000000001</v>
      </c>
      <c r="M668" s="329">
        <f t="shared" si="291"/>
        <v>2641</v>
      </c>
      <c r="N668" s="328">
        <v>65.03</v>
      </c>
      <c r="O668" s="329">
        <f t="shared" si="286"/>
        <v>1300.5999999999999</v>
      </c>
      <c r="P668" s="329">
        <f t="shared" si="292"/>
        <v>3941.6</v>
      </c>
      <c r="Q668" s="473"/>
      <c r="R668" s="327">
        <f t="shared" si="287"/>
        <v>10</v>
      </c>
      <c r="S668" s="328">
        <v>132.05000000000001</v>
      </c>
      <c r="T668" s="329">
        <f t="shared" si="293"/>
        <v>1320.5</v>
      </c>
      <c r="U668" s="328">
        <v>65.03</v>
      </c>
      <c r="V668" s="329">
        <f t="shared" si="288"/>
        <v>650.29999999999995</v>
      </c>
      <c r="W668" s="329">
        <f t="shared" si="294"/>
        <v>1970.8</v>
      </c>
      <c r="X668" s="464">
        <f t="shared" si="283"/>
        <v>1970.8000000000006</v>
      </c>
      <c r="Y668" s="497">
        <f t="shared" si="284"/>
        <v>0</v>
      </c>
    </row>
    <row r="669" spans="1:25" x14ac:dyDescent="0.25">
      <c r="A669" s="194" t="s">
        <v>1246</v>
      </c>
      <c r="B669" s="117" t="s">
        <v>1247</v>
      </c>
      <c r="C669" s="118" t="s">
        <v>170</v>
      </c>
      <c r="D669" s="119">
        <v>32</v>
      </c>
      <c r="E669" s="40">
        <v>131</v>
      </c>
      <c r="F669" s="35">
        <f t="shared" si="289"/>
        <v>4192</v>
      </c>
      <c r="G669" s="40">
        <v>3434.6</v>
      </c>
      <c r="H669" s="35">
        <f t="shared" si="285"/>
        <v>109907.2</v>
      </c>
      <c r="I669" s="35">
        <f t="shared" si="290"/>
        <v>114099.2</v>
      </c>
      <c r="J669" s="441"/>
      <c r="K669" s="371"/>
      <c r="L669" s="328">
        <v>131</v>
      </c>
      <c r="M669" s="329">
        <f t="shared" si="291"/>
        <v>0</v>
      </c>
      <c r="N669" s="328">
        <v>3434.6</v>
      </c>
      <c r="O669" s="329">
        <f t="shared" si="286"/>
        <v>0</v>
      </c>
      <c r="P669" s="329">
        <f t="shared" si="292"/>
        <v>0</v>
      </c>
      <c r="Q669" s="473"/>
      <c r="R669" s="327">
        <f t="shared" si="287"/>
        <v>32</v>
      </c>
      <c r="S669" s="328">
        <v>131</v>
      </c>
      <c r="T669" s="329">
        <f t="shared" si="293"/>
        <v>4192</v>
      </c>
      <c r="U669" s="328">
        <v>3434.6</v>
      </c>
      <c r="V669" s="329">
        <f t="shared" si="288"/>
        <v>109907.2</v>
      </c>
      <c r="W669" s="329">
        <f t="shared" si="294"/>
        <v>114099.2</v>
      </c>
      <c r="X669" s="464">
        <f t="shared" si="283"/>
        <v>114099.2</v>
      </c>
      <c r="Y669" s="497">
        <f t="shared" si="284"/>
        <v>0</v>
      </c>
    </row>
    <row r="670" spans="1:25" x14ac:dyDescent="0.25">
      <c r="A670" s="194" t="s">
        <v>1248</v>
      </c>
      <c r="B670" s="117" t="s">
        <v>1249</v>
      </c>
      <c r="C670" s="118" t="s">
        <v>170</v>
      </c>
      <c r="D670" s="119">
        <v>19</v>
      </c>
      <c r="E670" s="40">
        <v>2500</v>
      </c>
      <c r="F670" s="35">
        <f t="shared" si="289"/>
        <v>47500</v>
      </c>
      <c r="G670" s="40">
        <v>6415</v>
      </c>
      <c r="H670" s="35">
        <f t="shared" si="285"/>
        <v>121885</v>
      </c>
      <c r="I670" s="35">
        <f t="shared" si="290"/>
        <v>169385</v>
      </c>
      <c r="J670" s="441"/>
      <c r="K670" s="371">
        <v>19</v>
      </c>
      <c r="L670" s="328">
        <v>2500</v>
      </c>
      <c r="M670" s="329">
        <f t="shared" si="291"/>
        <v>47500</v>
      </c>
      <c r="N670" s="328">
        <v>6415</v>
      </c>
      <c r="O670" s="329">
        <f t="shared" si="286"/>
        <v>121885</v>
      </c>
      <c r="P670" s="329">
        <f t="shared" si="292"/>
        <v>169385</v>
      </c>
      <c r="Q670" s="473"/>
      <c r="R670" s="327">
        <f t="shared" si="287"/>
        <v>0</v>
      </c>
      <c r="S670" s="328">
        <v>2500</v>
      </c>
      <c r="T670" s="329">
        <f t="shared" si="293"/>
        <v>0</v>
      </c>
      <c r="U670" s="328">
        <v>6415</v>
      </c>
      <c r="V670" s="329">
        <f t="shared" si="288"/>
        <v>0</v>
      </c>
      <c r="W670" s="329">
        <f t="shared" si="294"/>
        <v>0</v>
      </c>
      <c r="X670" s="464">
        <f t="shared" si="283"/>
        <v>0</v>
      </c>
      <c r="Y670" s="497">
        <f t="shared" si="284"/>
        <v>0</v>
      </c>
    </row>
    <row r="671" spans="1:25" x14ac:dyDescent="0.25">
      <c r="A671" s="194" t="s">
        <v>1250</v>
      </c>
      <c r="B671" s="117" t="s">
        <v>1251</v>
      </c>
      <c r="C671" s="118" t="s">
        <v>170</v>
      </c>
      <c r="D671" s="119">
        <v>65</v>
      </c>
      <c r="E671" s="40">
        <v>2000</v>
      </c>
      <c r="F671" s="35">
        <f t="shared" si="289"/>
        <v>130000</v>
      </c>
      <c r="G671" s="40">
        <v>11050</v>
      </c>
      <c r="H671" s="35">
        <f t="shared" si="285"/>
        <v>718250</v>
      </c>
      <c r="I671" s="35">
        <f t="shared" si="290"/>
        <v>848250</v>
      </c>
      <c r="J671" s="441"/>
      <c r="K671" s="371">
        <v>64</v>
      </c>
      <c r="L671" s="328">
        <v>2000</v>
      </c>
      <c r="M671" s="329">
        <f t="shared" si="291"/>
        <v>128000</v>
      </c>
      <c r="N671" s="328">
        <v>11050</v>
      </c>
      <c r="O671" s="329">
        <f t="shared" si="286"/>
        <v>707200</v>
      </c>
      <c r="P671" s="329">
        <f t="shared" si="292"/>
        <v>835200</v>
      </c>
      <c r="Q671" s="473"/>
      <c r="R671" s="327">
        <f t="shared" si="287"/>
        <v>1</v>
      </c>
      <c r="S671" s="328">
        <v>2000</v>
      </c>
      <c r="T671" s="329">
        <f t="shared" si="293"/>
        <v>2000</v>
      </c>
      <c r="U671" s="328">
        <v>11050</v>
      </c>
      <c r="V671" s="329">
        <f t="shared" si="288"/>
        <v>11050</v>
      </c>
      <c r="W671" s="329">
        <f t="shared" si="294"/>
        <v>13050</v>
      </c>
      <c r="X671" s="464">
        <f t="shared" si="283"/>
        <v>13050</v>
      </c>
      <c r="Y671" s="497">
        <f t="shared" si="284"/>
        <v>0</v>
      </c>
    </row>
    <row r="672" spans="1:25" x14ac:dyDescent="0.25">
      <c r="A672" s="194" t="s">
        <v>1252</v>
      </c>
      <c r="B672" s="117" t="s">
        <v>522</v>
      </c>
      <c r="C672" s="118" t="s">
        <v>243</v>
      </c>
      <c r="D672" s="119">
        <v>1114</v>
      </c>
      <c r="E672" s="40">
        <v>662.4</v>
      </c>
      <c r="F672" s="35">
        <f t="shared" si="289"/>
        <v>737913.6</v>
      </c>
      <c r="G672" s="40">
        <v>1120</v>
      </c>
      <c r="H672" s="35">
        <f t="shared" si="285"/>
        <v>1247680</v>
      </c>
      <c r="I672" s="35">
        <f t="shared" si="290"/>
        <v>1985593.6</v>
      </c>
      <c r="J672" s="441"/>
      <c r="K672" s="371"/>
      <c r="L672" s="328">
        <v>662.4</v>
      </c>
      <c r="M672" s="329">
        <f t="shared" si="291"/>
        <v>0</v>
      </c>
      <c r="N672" s="328">
        <v>1120</v>
      </c>
      <c r="O672" s="329">
        <f t="shared" si="286"/>
        <v>0</v>
      </c>
      <c r="P672" s="329">
        <f t="shared" si="292"/>
        <v>0</v>
      </c>
      <c r="Q672" s="473"/>
      <c r="R672" s="327">
        <f t="shared" si="287"/>
        <v>1114</v>
      </c>
      <c r="S672" s="328">
        <v>662.4</v>
      </c>
      <c r="T672" s="329">
        <f t="shared" si="293"/>
        <v>737913.6</v>
      </c>
      <c r="U672" s="328">
        <v>1120</v>
      </c>
      <c r="V672" s="329">
        <f t="shared" si="288"/>
        <v>1247680</v>
      </c>
      <c r="W672" s="329">
        <f t="shared" si="294"/>
        <v>1985593.6</v>
      </c>
      <c r="X672" s="464">
        <f t="shared" si="283"/>
        <v>1985593.6</v>
      </c>
      <c r="Y672" s="497">
        <f t="shared" si="284"/>
        <v>0</v>
      </c>
    </row>
    <row r="673" spans="1:25" x14ac:dyDescent="0.25">
      <c r="A673" s="194" t="s">
        <v>1253</v>
      </c>
      <c r="B673" s="117" t="s">
        <v>1254</v>
      </c>
      <c r="C673" s="118" t="s">
        <v>296</v>
      </c>
      <c r="D673" s="119">
        <v>1114</v>
      </c>
      <c r="E673" s="40">
        <v>176</v>
      </c>
      <c r="F673" s="35">
        <f t="shared" si="289"/>
        <v>196064</v>
      </c>
      <c r="G673" s="40">
        <v>239</v>
      </c>
      <c r="H673" s="35">
        <f t="shared" si="285"/>
        <v>266246</v>
      </c>
      <c r="I673" s="35">
        <f t="shared" si="290"/>
        <v>462310</v>
      </c>
      <c r="J673" s="441"/>
      <c r="K673" s="371"/>
      <c r="L673" s="328">
        <v>176</v>
      </c>
      <c r="M673" s="329">
        <f t="shared" si="291"/>
        <v>0</v>
      </c>
      <c r="N673" s="328">
        <v>239</v>
      </c>
      <c r="O673" s="329">
        <f t="shared" si="286"/>
        <v>0</v>
      </c>
      <c r="P673" s="329">
        <f t="shared" si="292"/>
        <v>0</v>
      </c>
      <c r="Q673" s="473"/>
      <c r="R673" s="327">
        <f t="shared" si="287"/>
        <v>1114</v>
      </c>
      <c r="S673" s="328">
        <v>176</v>
      </c>
      <c r="T673" s="329">
        <f t="shared" si="293"/>
        <v>196064</v>
      </c>
      <c r="U673" s="328">
        <v>239</v>
      </c>
      <c r="V673" s="329">
        <f t="shared" si="288"/>
        <v>266246</v>
      </c>
      <c r="W673" s="329">
        <f t="shared" si="294"/>
        <v>462310</v>
      </c>
      <c r="X673" s="464">
        <f t="shared" si="283"/>
        <v>462310</v>
      </c>
      <c r="Y673" s="497">
        <f t="shared" si="284"/>
        <v>0</v>
      </c>
    </row>
    <row r="674" spans="1:25" x14ac:dyDescent="0.25">
      <c r="A674" s="194" t="s">
        <v>1255</v>
      </c>
      <c r="B674" s="117" t="s">
        <v>520</v>
      </c>
      <c r="C674" s="118" t="s">
        <v>243</v>
      </c>
      <c r="D674" s="119">
        <v>33</v>
      </c>
      <c r="E674" s="40">
        <v>838.4</v>
      </c>
      <c r="F674" s="35">
        <f t="shared" si="289"/>
        <v>27667.200000000001</v>
      </c>
      <c r="G674" s="40">
        <v>1259</v>
      </c>
      <c r="H674" s="35">
        <f t="shared" si="285"/>
        <v>41547</v>
      </c>
      <c r="I674" s="35">
        <f t="shared" si="290"/>
        <v>69214.2</v>
      </c>
      <c r="J674" s="441"/>
      <c r="K674" s="371"/>
      <c r="L674" s="328">
        <v>838.4</v>
      </c>
      <c r="M674" s="329">
        <f t="shared" si="291"/>
        <v>0</v>
      </c>
      <c r="N674" s="328">
        <v>1259</v>
      </c>
      <c r="O674" s="329">
        <f t="shared" si="286"/>
        <v>0</v>
      </c>
      <c r="P674" s="329">
        <f t="shared" si="292"/>
        <v>0</v>
      </c>
      <c r="Q674" s="473"/>
      <c r="R674" s="327">
        <f t="shared" si="287"/>
        <v>33</v>
      </c>
      <c r="S674" s="328">
        <v>838.4</v>
      </c>
      <c r="T674" s="329">
        <f t="shared" si="293"/>
        <v>27667.200000000001</v>
      </c>
      <c r="U674" s="328">
        <v>1259</v>
      </c>
      <c r="V674" s="329">
        <f t="shared" si="288"/>
        <v>41547</v>
      </c>
      <c r="W674" s="329">
        <f t="shared" si="294"/>
        <v>69214.2</v>
      </c>
      <c r="X674" s="464">
        <f t="shared" si="283"/>
        <v>69214.2</v>
      </c>
      <c r="Y674" s="497">
        <f t="shared" si="284"/>
        <v>0</v>
      </c>
    </row>
    <row r="675" spans="1:25" x14ac:dyDescent="0.25">
      <c r="A675" s="194" t="s">
        <v>1256</v>
      </c>
      <c r="B675" s="117" t="s">
        <v>543</v>
      </c>
      <c r="C675" s="118" t="s">
        <v>170</v>
      </c>
      <c r="D675" s="119">
        <v>1800</v>
      </c>
      <c r="E675" s="40">
        <v>13.100000000000001</v>
      </c>
      <c r="F675" s="35">
        <f t="shared" si="289"/>
        <v>23580.000000000004</v>
      </c>
      <c r="G675" s="40">
        <v>31.72</v>
      </c>
      <c r="H675" s="35">
        <f t="shared" si="285"/>
        <v>57096</v>
      </c>
      <c r="I675" s="35">
        <f t="shared" si="290"/>
        <v>80676</v>
      </c>
      <c r="J675" s="441"/>
      <c r="K675" s="371"/>
      <c r="L675" s="328">
        <v>13.100000000000001</v>
      </c>
      <c r="M675" s="329">
        <f t="shared" si="291"/>
        <v>0</v>
      </c>
      <c r="N675" s="328">
        <v>31.72</v>
      </c>
      <c r="O675" s="329">
        <f t="shared" si="286"/>
        <v>0</v>
      </c>
      <c r="P675" s="329">
        <f t="shared" si="292"/>
        <v>0</v>
      </c>
      <c r="Q675" s="473"/>
      <c r="R675" s="327">
        <f t="shared" si="287"/>
        <v>1800</v>
      </c>
      <c r="S675" s="328">
        <v>13.100000000000001</v>
      </c>
      <c r="T675" s="329">
        <f t="shared" si="293"/>
        <v>23580.000000000004</v>
      </c>
      <c r="U675" s="328">
        <v>31.72</v>
      </c>
      <c r="V675" s="329">
        <f t="shared" si="288"/>
        <v>57096</v>
      </c>
      <c r="W675" s="329">
        <f t="shared" si="294"/>
        <v>80676</v>
      </c>
      <c r="X675" s="464">
        <f t="shared" si="283"/>
        <v>80676</v>
      </c>
      <c r="Y675" s="497">
        <f t="shared" si="284"/>
        <v>0</v>
      </c>
    </row>
    <row r="676" spans="1:25" x14ac:dyDescent="0.25">
      <c r="A676" s="194" t="s">
        <v>1257</v>
      </c>
      <c r="B676" s="117" t="s">
        <v>1258</v>
      </c>
      <c r="C676" s="118" t="s">
        <v>296</v>
      </c>
      <c r="D676" s="119">
        <v>1420</v>
      </c>
      <c r="E676" s="40">
        <v>458.5</v>
      </c>
      <c r="F676" s="35">
        <f t="shared" si="289"/>
        <v>651070</v>
      </c>
      <c r="G676" s="40">
        <v>369</v>
      </c>
      <c r="H676" s="35">
        <f t="shared" si="285"/>
        <v>523980</v>
      </c>
      <c r="I676" s="35">
        <f t="shared" si="290"/>
        <v>1175050</v>
      </c>
      <c r="J676" s="441"/>
      <c r="K676" s="371">
        <v>1100</v>
      </c>
      <c r="L676" s="328">
        <v>458.5</v>
      </c>
      <c r="M676" s="329">
        <f t="shared" si="291"/>
        <v>504350</v>
      </c>
      <c r="N676" s="328">
        <v>369</v>
      </c>
      <c r="O676" s="329">
        <f t="shared" si="286"/>
        <v>405900</v>
      </c>
      <c r="P676" s="329">
        <f t="shared" si="292"/>
        <v>910250</v>
      </c>
      <c r="Q676" s="473"/>
      <c r="R676" s="327">
        <f t="shared" si="287"/>
        <v>320</v>
      </c>
      <c r="S676" s="328">
        <v>458.5</v>
      </c>
      <c r="T676" s="329">
        <f t="shared" si="293"/>
        <v>146720</v>
      </c>
      <c r="U676" s="328">
        <v>369</v>
      </c>
      <c r="V676" s="329">
        <f t="shared" si="288"/>
        <v>118080</v>
      </c>
      <c r="W676" s="329">
        <f t="shared" si="294"/>
        <v>264800</v>
      </c>
      <c r="X676" s="464">
        <f t="shared" si="283"/>
        <v>264800</v>
      </c>
      <c r="Y676" s="497">
        <f t="shared" si="284"/>
        <v>0</v>
      </c>
    </row>
    <row r="677" spans="1:25" x14ac:dyDescent="0.25">
      <c r="A677" s="194" t="s">
        <v>1259</v>
      </c>
      <c r="B677" s="117" t="s">
        <v>557</v>
      </c>
      <c r="C677" s="118" t="s">
        <v>170</v>
      </c>
      <c r="D677" s="119">
        <v>10</v>
      </c>
      <c r="E677" s="40">
        <v>450</v>
      </c>
      <c r="F677" s="35">
        <f t="shared" si="289"/>
        <v>4500</v>
      </c>
      <c r="G677" s="40">
        <v>254</v>
      </c>
      <c r="H677" s="35">
        <f t="shared" si="285"/>
        <v>2540</v>
      </c>
      <c r="I677" s="35">
        <f t="shared" si="290"/>
        <v>7040</v>
      </c>
      <c r="J677" s="441"/>
      <c r="K677" s="371">
        <v>10</v>
      </c>
      <c r="L677" s="328">
        <v>450</v>
      </c>
      <c r="M677" s="329">
        <f t="shared" si="291"/>
        <v>4500</v>
      </c>
      <c r="N677" s="328">
        <v>254</v>
      </c>
      <c r="O677" s="329">
        <f t="shared" si="286"/>
        <v>2540</v>
      </c>
      <c r="P677" s="329">
        <f t="shared" si="292"/>
        <v>7040</v>
      </c>
      <c r="Q677" s="473"/>
      <c r="R677" s="327">
        <f t="shared" si="287"/>
        <v>0</v>
      </c>
      <c r="S677" s="328">
        <v>450</v>
      </c>
      <c r="T677" s="329">
        <f t="shared" si="293"/>
        <v>0</v>
      </c>
      <c r="U677" s="328">
        <v>254</v>
      </c>
      <c r="V677" s="329">
        <f t="shared" si="288"/>
        <v>0</v>
      </c>
      <c r="W677" s="329">
        <f t="shared" si="294"/>
        <v>0</v>
      </c>
      <c r="X677" s="464">
        <f t="shared" si="283"/>
        <v>0</v>
      </c>
      <c r="Y677" s="497">
        <f t="shared" si="284"/>
        <v>0</v>
      </c>
    </row>
    <row r="678" spans="1:25" x14ac:dyDescent="0.25">
      <c r="A678" s="194" t="s">
        <v>1260</v>
      </c>
      <c r="B678" s="117" t="s">
        <v>563</v>
      </c>
      <c r="C678" s="118" t="s">
        <v>170</v>
      </c>
      <c r="D678" s="119">
        <v>146</v>
      </c>
      <c r="E678" s="40">
        <v>0</v>
      </c>
      <c r="F678" s="35">
        <f t="shared" si="289"/>
        <v>0</v>
      </c>
      <c r="G678" s="40">
        <v>8.8000000000000007</v>
      </c>
      <c r="H678" s="35">
        <f t="shared" si="285"/>
        <v>1284.8000000000002</v>
      </c>
      <c r="I678" s="35">
        <f t="shared" si="290"/>
        <v>1284.8000000000002</v>
      </c>
      <c r="J678" s="441"/>
      <c r="K678" s="371"/>
      <c r="L678" s="328">
        <v>0</v>
      </c>
      <c r="M678" s="329">
        <f t="shared" si="291"/>
        <v>0</v>
      </c>
      <c r="N678" s="328">
        <v>8.8000000000000007</v>
      </c>
      <c r="O678" s="329">
        <f t="shared" si="286"/>
        <v>0</v>
      </c>
      <c r="P678" s="329">
        <f t="shared" si="292"/>
        <v>0</v>
      </c>
      <c r="Q678" s="473"/>
      <c r="R678" s="327">
        <f t="shared" si="287"/>
        <v>146</v>
      </c>
      <c r="S678" s="328">
        <v>0</v>
      </c>
      <c r="T678" s="329">
        <f t="shared" si="293"/>
        <v>0</v>
      </c>
      <c r="U678" s="328">
        <v>8.8000000000000007</v>
      </c>
      <c r="V678" s="329">
        <f t="shared" si="288"/>
        <v>1284.8000000000002</v>
      </c>
      <c r="W678" s="329">
        <f t="shared" si="294"/>
        <v>1284.8000000000002</v>
      </c>
      <c r="X678" s="464">
        <f t="shared" si="283"/>
        <v>1284.8000000000002</v>
      </c>
      <c r="Y678" s="497">
        <f t="shared" si="284"/>
        <v>0</v>
      </c>
    </row>
    <row r="679" spans="1:25" x14ac:dyDescent="0.25">
      <c r="A679" s="194" t="s">
        <v>1261</v>
      </c>
      <c r="B679" s="117" t="s">
        <v>561</v>
      </c>
      <c r="C679" s="118" t="s">
        <v>170</v>
      </c>
      <c r="D679" s="119">
        <v>146</v>
      </c>
      <c r="E679" s="40">
        <v>0</v>
      </c>
      <c r="F679" s="35">
        <f t="shared" si="289"/>
        <v>0</v>
      </c>
      <c r="G679" s="40">
        <v>4</v>
      </c>
      <c r="H679" s="35">
        <f t="shared" si="285"/>
        <v>584</v>
      </c>
      <c r="I679" s="35">
        <f t="shared" si="290"/>
        <v>584</v>
      </c>
      <c r="J679" s="441"/>
      <c r="K679" s="371"/>
      <c r="L679" s="328">
        <v>0</v>
      </c>
      <c r="M679" s="329">
        <f t="shared" si="291"/>
        <v>0</v>
      </c>
      <c r="N679" s="328">
        <v>4</v>
      </c>
      <c r="O679" s="329">
        <f t="shared" si="286"/>
        <v>0</v>
      </c>
      <c r="P679" s="329">
        <f t="shared" si="292"/>
        <v>0</v>
      </c>
      <c r="Q679" s="473"/>
      <c r="R679" s="327">
        <f t="shared" si="287"/>
        <v>146</v>
      </c>
      <c r="S679" s="328">
        <v>0</v>
      </c>
      <c r="T679" s="329">
        <f t="shared" si="293"/>
        <v>0</v>
      </c>
      <c r="U679" s="328">
        <v>4</v>
      </c>
      <c r="V679" s="329">
        <f t="shared" si="288"/>
        <v>584</v>
      </c>
      <c r="W679" s="329">
        <f t="shared" si="294"/>
        <v>584</v>
      </c>
      <c r="X679" s="464">
        <f t="shared" si="283"/>
        <v>584</v>
      </c>
      <c r="Y679" s="497">
        <f t="shared" si="284"/>
        <v>0</v>
      </c>
    </row>
    <row r="680" spans="1:25" x14ac:dyDescent="0.25">
      <c r="A680" s="194" t="s">
        <v>1262</v>
      </c>
      <c r="B680" s="117" t="s">
        <v>1263</v>
      </c>
      <c r="C680" s="118" t="s">
        <v>170</v>
      </c>
      <c r="D680" s="119">
        <v>100</v>
      </c>
      <c r="E680" s="40">
        <v>353.7</v>
      </c>
      <c r="F680" s="35">
        <f t="shared" si="289"/>
        <v>35370</v>
      </c>
      <c r="G680" s="40">
        <v>280.02000000000004</v>
      </c>
      <c r="H680" s="35">
        <f t="shared" ref="H680:H711" si="295">D680*G680</f>
        <v>28002.000000000004</v>
      </c>
      <c r="I680" s="35">
        <f t="shared" si="290"/>
        <v>63372</v>
      </c>
      <c r="J680" s="441"/>
      <c r="K680" s="371"/>
      <c r="L680" s="328">
        <v>353.7</v>
      </c>
      <c r="M680" s="329">
        <f t="shared" si="291"/>
        <v>0</v>
      </c>
      <c r="N680" s="328">
        <v>280.02000000000004</v>
      </c>
      <c r="O680" s="329">
        <f t="shared" si="286"/>
        <v>0</v>
      </c>
      <c r="P680" s="329">
        <f t="shared" si="292"/>
        <v>0</v>
      </c>
      <c r="Q680" s="473"/>
      <c r="R680" s="327">
        <f t="shared" si="287"/>
        <v>100</v>
      </c>
      <c r="S680" s="328">
        <v>353.7</v>
      </c>
      <c r="T680" s="329">
        <f t="shared" si="293"/>
        <v>35370</v>
      </c>
      <c r="U680" s="328">
        <v>280.02000000000004</v>
      </c>
      <c r="V680" s="329">
        <f t="shared" si="288"/>
        <v>28002.000000000004</v>
      </c>
      <c r="W680" s="329">
        <f t="shared" si="294"/>
        <v>63372</v>
      </c>
      <c r="X680" s="464">
        <f t="shared" si="283"/>
        <v>63372</v>
      </c>
      <c r="Y680" s="497">
        <f t="shared" si="284"/>
        <v>0</v>
      </c>
    </row>
    <row r="681" spans="1:25" x14ac:dyDescent="0.25">
      <c r="A681" s="194" t="s">
        <v>1264</v>
      </c>
      <c r="B681" s="117" t="s">
        <v>289</v>
      </c>
      <c r="C681" s="118" t="s">
        <v>170</v>
      </c>
      <c r="D681" s="119">
        <v>120</v>
      </c>
      <c r="E681" s="40">
        <v>353.7</v>
      </c>
      <c r="F681" s="35">
        <f t="shared" si="289"/>
        <v>42444</v>
      </c>
      <c r="G681" s="40">
        <v>171.08</v>
      </c>
      <c r="H681" s="35">
        <f t="shared" si="295"/>
        <v>20529.600000000002</v>
      </c>
      <c r="I681" s="35">
        <f t="shared" si="290"/>
        <v>62973.600000000006</v>
      </c>
      <c r="J681" s="441"/>
      <c r="K681" s="371"/>
      <c r="L681" s="328">
        <v>353.7</v>
      </c>
      <c r="M681" s="329">
        <f t="shared" si="291"/>
        <v>0</v>
      </c>
      <c r="N681" s="328">
        <v>171.08</v>
      </c>
      <c r="O681" s="329">
        <f t="shared" si="286"/>
        <v>0</v>
      </c>
      <c r="P681" s="329">
        <f t="shared" si="292"/>
        <v>0</v>
      </c>
      <c r="Q681" s="473"/>
      <c r="R681" s="327">
        <f t="shared" si="287"/>
        <v>120</v>
      </c>
      <c r="S681" s="328">
        <v>353.7</v>
      </c>
      <c r="T681" s="329">
        <f t="shared" si="293"/>
        <v>42444</v>
      </c>
      <c r="U681" s="328">
        <v>171.08</v>
      </c>
      <c r="V681" s="329">
        <f t="shared" si="288"/>
        <v>20529.600000000002</v>
      </c>
      <c r="W681" s="329">
        <f t="shared" si="294"/>
        <v>62973.600000000006</v>
      </c>
      <c r="X681" s="464">
        <f t="shared" si="283"/>
        <v>62973.600000000006</v>
      </c>
      <c r="Y681" s="497">
        <f t="shared" si="284"/>
        <v>0</v>
      </c>
    </row>
    <row r="682" spans="1:25" x14ac:dyDescent="0.25">
      <c r="A682" s="194" t="s">
        <v>1265</v>
      </c>
      <c r="B682" s="117" t="s">
        <v>1266</v>
      </c>
      <c r="C682" s="118" t="s">
        <v>296</v>
      </c>
      <c r="D682" s="119">
        <v>188.5</v>
      </c>
      <c r="E682" s="40">
        <v>262</v>
      </c>
      <c r="F682" s="35">
        <f t="shared" si="289"/>
        <v>49387</v>
      </c>
      <c r="G682" s="40">
        <v>165.23</v>
      </c>
      <c r="H682" s="35">
        <f t="shared" si="295"/>
        <v>31145.855</v>
      </c>
      <c r="I682" s="35">
        <f t="shared" si="290"/>
        <v>80532.854999999996</v>
      </c>
      <c r="J682" s="441"/>
      <c r="K682" s="371"/>
      <c r="L682" s="328">
        <v>262</v>
      </c>
      <c r="M682" s="329">
        <f t="shared" si="291"/>
        <v>0</v>
      </c>
      <c r="N682" s="328">
        <v>165.23</v>
      </c>
      <c r="O682" s="329">
        <f t="shared" si="286"/>
        <v>0</v>
      </c>
      <c r="P682" s="329">
        <f t="shared" si="292"/>
        <v>0</v>
      </c>
      <c r="Q682" s="473"/>
      <c r="R682" s="327">
        <f t="shared" si="287"/>
        <v>188.5</v>
      </c>
      <c r="S682" s="328">
        <v>262</v>
      </c>
      <c r="T682" s="329">
        <f t="shared" si="293"/>
        <v>49387</v>
      </c>
      <c r="U682" s="328">
        <v>165.23</v>
      </c>
      <c r="V682" s="329">
        <f t="shared" si="288"/>
        <v>31145.855</v>
      </c>
      <c r="W682" s="329">
        <f t="shared" si="294"/>
        <v>80532.854999999996</v>
      </c>
      <c r="X682" s="464">
        <f t="shared" si="283"/>
        <v>80532.854999999996</v>
      </c>
      <c r="Y682" s="497">
        <f t="shared" si="284"/>
        <v>0</v>
      </c>
    </row>
    <row r="683" spans="1:25" x14ac:dyDescent="0.25">
      <c r="A683" s="194" t="s">
        <v>1267</v>
      </c>
      <c r="B683" s="117" t="s">
        <v>1268</v>
      </c>
      <c r="C683" s="118" t="s">
        <v>296</v>
      </c>
      <c r="D683" s="119">
        <v>616</v>
      </c>
      <c r="E683" s="40">
        <v>838.4</v>
      </c>
      <c r="F683" s="35">
        <f t="shared" si="289"/>
        <v>516454.39999999997</v>
      </c>
      <c r="G683" s="40">
        <v>2400</v>
      </c>
      <c r="H683" s="35">
        <f t="shared" si="295"/>
        <v>1478400</v>
      </c>
      <c r="I683" s="35">
        <f t="shared" si="290"/>
        <v>1994854.3999999999</v>
      </c>
      <c r="J683" s="441"/>
      <c r="K683" s="371"/>
      <c r="L683" s="328">
        <v>838.4</v>
      </c>
      <c r="M683" s="329">
        <f t="shared" si="291"/>
        <v>0</v>
      </c>
      <c r="N683" s="328">
        <v>2400</v>
      </c>
      <c r="O683" s="329">
        <f t="shared" si="286"/>
        <v>0</v>
      </c>
      <c r="P683" s="329">
        <f t="shared" si="292"/>
        <v>0</v>
      </c>
      <c r="Q683" s="473"/>
      <c r="R683" s="327">
        <f t="shared" si="287"/>
        <v>616</v>
      </c>
      <c r="S683" s="328">
        <v>838.4</v>
      </c>
      <c r="T683" s="329">
        <f t="shared" si="293"/>
        <v>516454.39999999997</v>
      </c>
      <c r="U683" s="328">
        <v>2400</v>
      </c>
      <c r="V683" s="329">
        <f t="shared" si="288"/>
        <v>1478400</v>
      </c>
      <c r="W683" s="329">
        <f t="shared" si="294"/>
        <v>1994854.3999999999</v>
      </c>
      <c r="X683" s="464">
        <f t="shared" si="283"/>
        <v>1994854.3999999999</v>
      </c>
      <c r="Y683" s="497">
        <f t="shared" si="284"/>
        <v>0</v>
      </c>
    </row>
    <row r="684" spans="1:25" x14ac:dyDescent="0.25">
      <c r="A684" s="194" t="s">
        <v>1269</v>
      </c>
      <c r="B684" s="117" t="s">
        <v>1055</v>
      </c>
      <c r="C684" s="118" t="s">
        <v>170</v>
      </c>
      <c r="D684" s="119">
        <v>616</v>
      </c>
      <c r="E684" s="40">
        <v>202</v>
      </c>
      <c r="F684" s="35">
        <f t="shared" si="289"/>
        <v>124432</v>
      </c>
      <c r="G684" s="40">
        <v>729</v>
      </c>
      <c r="H684" s="35">
        <f t="shared" si="295"/>
        <v>449064</v>
      </c>
      <c r="I684" s="35">
        <f t="shared" si="290"/>
        <v>573496</v>
      </c>
      <c r="J684" s="441"/>
      <c r="K684" s="371"/>
      <c r="L684" s="328">
        <v>202</v>
      </c>
      <c r="M684" s="329">
        <f t="shared" si="291"/>
        <v>0</v>
      </c>
      <c r="N684" s="328">
        <v>729</v>
      </c>
      <c r="O684" s="329">
        <f t="shared" si="286"/>
        <v>0</v>
      </c>
      <c r="P684" s="329">
        <f t="shared" si="292"/>
        <v>0</v>
      </c>
      <c r="Q684" s="473"/>
      <c r="R684" s="327">
        <f t="shared" si="287"/>
        <v>616</v>
      </c>
      <c r="S684" s="328">
        <v>202</v>
      </c>
      <c r="T684" s="329">
        <f t="shared" si="293"/>
        <v>124432</v>
      </c>
      <c r="U684" s="328">
        <v>729</v>
      </c>
      <c r="V684" s="329">
        <f t="shared" si="288"/>
        <v>449064</v>
      </c>
      <c r="W684" s="329">
        <f t="shared" si="294"/>
        <v>573496</v>
      </c>
      <c r="X684" s="464">
        <f t="shared" si="283"/>
        <v>573496</v>
      </c>
      <c r="Y684" s="497">
        <f t="shared" si="284"/>
        <v>0</v>
      </c>
    </row>
    <row r="685" spans="1:25" x14ac:dyDescent="0.25">
      <c r="A685" s="194" t="s">
        <v>1270</v>
      </c>
      <c r="B685" s="117" t="s">
        <v>1271</v>
      </c>
      <c r="C685" s="118" t="s">
        <v>170</v>
      </c>
      <c r="D685" s="119">
        <v>1732</v>
      </c>
      <c r="E685" s="40">
        <v>0</v>
      </c>
      <c r="F685" s="35">
        <f t="shared" si="289"/>
        <v>0</v>
      </c>
      <c r="G685" s="40">
        <v>7.41</v>
      </c>
      <c r="H685" s="35">
        <f t="shared" si="295"/>
        <v>12834.12</v>
      </c>
      <c r="I685" s="35">
        <f t="shared" si="290"/>
        <v>12834.12</v>
      </c>
      <c r="J685" s="441"/>
      <c r="K685" s="371"/>
      <c r="L685" s="328">
        <v>0</v>
      </c>
      <c r="M685" s="329">
        <f t="shared" si="291"/>
        <v>0</v>
      </c>
      <c r="N685" s="328">
        <v>7.41</v>
      </c>
      <c r="O685" s="329">
        <f t="shared" si="286"/>
        <v>0</v>
      </c>
      <c r="P685" s="329">
        <f t="shared" si="292"/>
        <v>0</v>
      </c>
      <c r="Q685" s="473"/>
      <c r="R685" s="327">
        <f t="shared" si="287"/>
        <v>1732</v>
      </c>
      <c r="S685" s="328">
        <v>0</v>
      </c>
      <c r="T685" s="329">
        <f t="shared" si="293"/>
        <v>0</v>
      </c>
      <c r="U685" s="328">
        <v>7.41</v>
      </c>
      <c r="V685" s="329">
        <f t="shared" si="288"/>
        <v>12834.12</v>
      </c>
      <c r="W685" s="329">
        <f t="shared" si="294"/>
        <v>12834.12</v>
      </c>
      <c r="X685" s="464">
        <f t="shared" si="283"/>
        <v>12834.12</v>
      </c>
      <c r="Y685" s="497">
        <f t="shared" si="284"/>
        <v>0</v>
      </c>
    </row>
    <row r="686" spans="1:25" x14ac:dyDescent="0.25">
      <c r="A686" s="194" t="s">
        <v>1272</v>
      </c>
      <c r="B686" s="117" t="s">
        <v>685</v>
      </c>
      <c r="C686" s="118" t="s">
        <v>170</v>
      </c>
      <c r="D686" s="119">
        <v>2000</v>
      </c>
      <c r="E686" s="40">
        <v>0</v>
      </c>
      <c r="F686" s="35">
        <f t="shared" si="289"/>
        <v>0</v>
      </c>
      <c r="G686" s="40">
        <v>4.5</v>
      </c>
      <c r="H686" s="35">
        <f t="shared" si="295"/>
        <v>9000</v>
      </c>
      <c r="I686" s="35">
        <f t="shared" si="290"/>
        <v>9000</v>
      </c>
      <c r="J686" s="441"/>
      <c r="K686" s="371"/>
      <c r="L686" s="328">
        <v>0</v>
      </c>
      <c r="M686" s="329">
        <f t="shared" si="291"/>
        <v>0</v>
      </c>
      <c r="N686" s="328">
        <v>4.5</v>
      </c>
      <c r="O686" s="329">
        <f t="shared" si="286"/>
        <v>0</v>
      </c>
      <c r="P686" s="329">
        <f t="shared" si="292"/>
        <v>0</v>
      </c>
      <c r="Q686" s="473"/>
      <c r="R686" s="327">
        <f t="shared" si="287"/>
        <v>2000</v>
      </c>
      <c r="S686" s="328">
        <v>0</v>
      </c>
      <c r="T686" s="329">
        <f t="shared" si="293"/>
        <v>0</v>
      </c>
      <c r="U686" s="328">
        <v>4.5</v>
      </c>
      <c r="V686" s="329">
        <f t="shared" si="288"/>
        <v>9000</v>
      </c>
      <c r="W686" s="329">
        <f t="shared" si="294"/>
        <v>9000</v>
      </c>
      <c r="X686" s="464">
        <f t="shared" si="283"/>
        <v>9000</v>
      </c>
      <c r="Y686" s="497">
        <f t="shared" si="284"/>
        <v>0</v>
      </c>
    </row>
    <row r="687" spans="1:25" x14ac:dyDescent="0.25">
      <c r="A687" s="194" t="s">
        <v>1273</v>
      </c>
      <c r="B687" s="117" t="s">
        <v>302</v>
      </c>
      <c r="C687" s="118" t="s">
        <v>170</v>
      </c>
      <c r="D687" s="119">
        <v>12</v>
      </c>
      <c r="E687" s="40">
        <v>1572</v>
      </c>
      <c r="F687" s="35">
        <f t="shared" si="289"/>
        <v>18864</v>
      </c>
      <c r="G687" s="40">
        <v>2107.04</v>
      </c>
      <c r="H687" s="35">
        <f t="shared" si="295"/>
        <v>25284.48</v>
      </c>
      <c r="I687" s="35">
        <f t="shared" si="290"/>
        <v>44148.479999999996</v>
      </c>
      <c r="J687" s="441"/>
      <c r="K687" s="371"/>
      <c r="L687" s="328">
        <v>1572</v>
      </c>
      <c r="M687" s="329">
        <f t="shared" si="291"/>
        <v>0</v>
      </c>
      <c r="N687" s="328">
        <v>2107.04</v>
      </c>
      <c r="O687" s="329">
        <f t="shared" si="286"/>
        <v>0</v>
      </c>
      <c r="P687" s="329">
        <f t="shared" si="292"/>
        <v>0</v>
      </c>
      <c r="Q687" s="473"/>
      <c r="R687" s="327">
        <f t="shared" si="287"/>
        <v>12</v>
      </c>
      <c r="S687" s="328">
        <v>1572</v>
      </c>
      <c r="T687" s="329">
        <f t="shared" si="293"/>
        <v>18864</v>
      </c>
      <c r="U687" s="328">
        <v>2107.04</v>
      </c>
      <c r="V687" s="329">
        <f t="shared" si="288"/>
        <v>25284.48</v>
      </c>
      <c r="W687" s="329">
        <f t="shared" si="294"/>
        <v>44148.479999999996</v>
      </c>
      <c r="X687" s="464">
        <f t="shared" si="283"/>
        <v>44148.479999999996</v>
      </c>
      <c r="Y687" s="497">
        <f t="shared" si="284"/>
        <v>0</v>
      </c>
    </row>
    <row r="688" spans="1:25" x14ac:dyDescent="0.25">
      <c r="A688" s="194" t="s">
        <v>1274</v>
      </c>
      <c r="B688" s="117" t="s">
        <v>304</v>
      </c>
      <c r="C688" s="118" t="s">
        <v>170</v>
      </c>
      <c r="D688" s="119">
        <v>4</v>
      </c>
      <c r="E688" s="40">
        <v>1572</v>
      </c>
      <c r="F688" s="35">
        <f t="shared" si="289"/>
        <v>6288</v>
      </c>
      <c r="G688" s="40">
        <v>2459.6</v>
      </c>
      <c r="H688" s="35">
        <f t="shared" si="295"/>
        <v>9838.4</v>
      </c>
      <c r="I688" s="35">
        <f t="shared" si="290"/>
        <v>16126.4</v>
      </c>
      <c r="J688" s="441"/>
      <c r="K688" s="371"/>
      <c r="L688" s="328">
        <v>1572</v>
      </c>
      <c r="M688" s="329">
        <f t="shared" si="291"/>
        <v>0</v>
      </c>
      <c r="N688" s="328">
        <v>2459.6</v>
      </c>
      <c r="O688" s="329">
        <f t="shared" si="286"/>
        <v>0</v>
      </c>
      <c r="P688" s="329">
        <f t="shared" si="292"/>
        <v>0</v>
      </c>
      <c r="Q688" s="473"/>
      <c r="R688" s="327">
        <f t="shared" si="287"/>
        <v>4</v>
      </c>
      <c r="S688" s="328">
        <v>1572</v>
      </c>
      <c r="T688" s="329">
        <f t="shared" si="293"/>
        <v>6288</v>
      </c>
      <c r="U688" s="328">
        <v>2459.6</v>
      </c>
      <c r="V688" s="329">
        <f t="shared" si="288"/>
        <v>9838.4</v>
      </c>
      <c r="W688" s="329">
        <f t="shared" si="294"/>
        <v>16126.4</v>
      </c>
      <c r="X688" s="464">
        <f t="shared" si="283"/>
        <v>16126.4</v>
      </c>
      <c r="Y688" s="497">
        <f t="shared" si="284"/>
        <v>0</v>
      </c>
    </row>
    <row r="689" spans="1:25" x14ac:dyDescent="0.25">
      <c r="A689" s="194" t="s">
        <v>1275</v>
      </c>
      <c r="B689" s="117" t="s">
        <v>530</v>
      </c>
      <c r="C689" s="118" t="s">
        <v>170</v>
      </c>
      <c r="D689" s="119">
        <v>2</v>
      </c>
      <c r="E689" s="40">
        <v>1572</v>
      </c>
      <c r="F689" s="35">
        <f t="shared" si="289"/>
        <v>3144</v>
      </c>
      <c r="G689" s="40">
        <v>2626.0129999999999</v>
      </c>
      <c r="H689" s="35">
        <f t="shared" si="295"/>
        <v>5252.0259999999998</v>
      </c>
      <c r="I689" s="35">
        <f t="shared" si="290"/>
        <v>8396.0259999999998</v>
      </c>
      <c r="J689" s="441"/>
      <c r="K689" s="371"/>
      <c r="L689" s="328">
        <v>1572</v>
      </c>
      <c r="M689" s="329">
        <f t="shared" si="291"/>
        <v>0</v>
      </c>
      <c r="N689" s="328">
        <v>2626.0129999999999</v>
      </c>
      <c r="O689" s="329">
        <f t="shared" si="286"/>
        <v>0</v>
      </c>
      <c r="P689" s="329">
        <f t="shared" si="292"/>
        <v>0</v>
      </c>
      <c r="Q689" s="473"/>
      <c r="R689" s="327">
        <f t="shared" si="287"/>
        <v>2</v>
      </c>
      <c r="S689" s="328">
        <v>1572</v>
      </c>
      <c r="T689" s="329">
        <f t="shared" si="293"/>
        <v>3144</v>
      </c>
      <c r="U689" s="328">
        <v>2626.0129999999999</v>
      </c>
      <c r="V689" s="329">
        <f t="shared" si="288"/>
        <v>5252.0259999999998</v>
      </c>
      <c r="W689" s="329">
        <f t="shared" si="294"/>
        <v>8396.0259999999998</v>
      </c>
      <c r="X689" s="464">
        <f t="shared" si="283"/>
        <v>8396.0259999999998</v>
      </c>
      <c r="Y689" s="497">
        <f t="shared" si="284"/>
        <v>0</v>
      </c>
    </row>
    <row r="690" spans="1:25" x14ac:dyDescent="0.25">
      <c r="A690" s="194" t="s">
        <v>1276</v>
      </c>
      <c r="B690" s="117" t="s">
        <v>1088</v>
      </c>
      <c r="C690" s="118" t="s">
        <v>296</v>
      </c>
      <c r="D690" s="119">
        <v>192</v>
      </c>
      <c r="E690" s="40">
        <v>838.40000000000009</v>
      </c>
      <c r="F690" s="35">
        <f t="shared" si="289"/>
        <v>160972.80000000002</v>
      </c>
      <c r="G690" s="40">
        <v>933.92</v>
      </c>
      <c r="H690" s="35">
        <f t="shared" si="295"/>
        <v>179312.63999999998</v>
      </c>
      <c r="I690" s="35">
        <f t="shared" si="290"/>
        <v>340285.44</v>
      </c>
      <c r="J690" s="441"/>
      <c r="K690" s="371"/>
      <c r="L690" s="328">
        <v>838.40000000000009</v>
      </c>
      <c r="M690" s="329">
        <f t="shared" si="291"/>
        <v>0</v>
      </c>
      <c r="N690" s="328">
        <v>933.92</v>
      </c>
      <c r="O690" s="329">
        <f t="shared" si="286"/>
        <v>0</v>
      </c>
      <c r="P690" s="329">
        <f t="shared" si="292"/>
        <v>0</v>
      </c>
      <c r="Q690" s="473"/>
      <c r="R690" s="327">
        <f t="shared" si="287"/>
        <v>192</v>
      </c>
      <c r="S690" s="328">
        <v>838.40000000000009</v>
      </c>
      <c r="T690" s="329">
        <f t="shared" si="293"/>
        <v>160972.80000000002</v>
      </c>
      <c r="U690" s="328">
        <v>933.92</v>
      </c>
      <c r="V690" s="329">
        <f t="shared" si="288"/>
        <v>179312.63999999998</v>
      </c>
      <c r="W690" s="329">
        <f t="shared" si="294"/>
        <v>340285.44</v>
      </c>
      <c r="X690" s="464">
        <f t="shared" si="283"/>
        <v>340285.44</v>
      </c>
      <c r="Y690" s="497">
        <f t="shared" si="284"/>
        <v>0</v>
      </c>
    </row>
    <row r="691" spans="1:25" x14ac:dyDescent="0.25">
      <c r="A691" s="194" t="s">
        <v>1277</v>
      </c>
      <c r="B691" s="117" t="s">
        <v>1278</v>
      </c>
      <c r="C691" s="118" t="s">
        <v>296</v>
      </c>
      <c r="D691" s="119">
        <v>192</v>
      </c>
      <c r="E691" s="40">
        <v>176</v>
      </c>
      <c r="F691" s="35">
        <f t="shared" si="289"/>
        <v>33792</v>
      </c>
      <c r="G691" s="40">
        <v>239</v>
      </c>
      <c r="H691" s="35">
        <f t="shared" si="295"/>
        <v>45888</v>
      </c>
      <c r="I691" s="35">
        <f t="shared" si="290"/>
        <v>79680</v>
      </c>
      <c r="J691" s="441"/>
      <c r="K691" s="371"/>
      <c r="L691" s="328">
        <v>176</v>
      </c>
      <c r="M691" s="329">
        <f t="shared" si="291"/>
        <v>0</v>
      </c>
      <c r="N691" s="328">
        <v>239</v>
      </c>
      <c r="O691" s="329">
        <f t="shared" si="286"/>
        <v>0</v>
      </c>
      <c r="P691" s="329">
        <f t="shared" si="292"/>
        <v>0</v>
      </c>
      <c r="Q691" s="473"/>
      <c r="R691" s="327">
        <f t="shared" si="287"/>
        <v>192</v>
      </c>
      <c r="S691" s="328">
        <v>176</v>
      </c>
      <c r="T691" s="329">
        <f t="shared" si="293"/>
        <v>33792</v>
      </c>
      <c r="U691" s="328">
        <v>239</v>
      </c>
      <c r="V691" s="329">
        <f t="shared" si="288"/>
        <v>45888</v>
      </c>
      <c r="W691" s="329">
        <f t="shared" si="294"/>
        <v>79680</v>
      </c>
      <c r="X691" s="464">
        <f t="shared" si="283"/>
        <v>79680</v>
      </c>
      <c r="Y691" s="497">
        <f t="shared" si="284"/>
        <v>0</v>
      </c>
    </row>
    <row r="692" spans="1:25" x14ac:dyDescent="0.25">
      <c r="A692" s="194" t="s">
        <v>1279</v>
      </c>
      <c r="B692" s="117" t="s">
        <v>348</v>
      </c>
      <c r="C692" s="118" t="s">
        <v>170</v>
      </c>
      <c r="D692" s="119">
        <v>400</v>
      </c>
      <c r="E692" s="40">
        <v>0</v>
      </c>
      <c r="F692" s="35">
        <f t="shared" si="289"/>
        <v>0</v>
      </c>
      <c r="G692" s="40">
        <v>3.8</v>
      </c>
      <c r="H692" s="35">
        <f t="shared" si="295"/>
        <v>1520</v>
      </c>
      <c r="I692" s="35">
        <f t="shared" si="290"/>
        <v>1520</v>
      </c>
      <c r="J692" s="441"/>
      <c r="K692" s="371"/>
      <c r="L692" s="328">
        <v>0</v>
      </c>
      <c r="M692" s="329">
        <f t="shared" si="291"/>
        <v>0</v>
      </c>
      <c r="N692" s="328">
        <v>3.8</v>
      </c>
      <c r="O692" s="329">
        <f t="shared" si="286"/>
        <v>0</v>
      </c>
      <c r="P692" s="329">
        <f t="shared" si="292"/>
        <v>0</v>
      </c>
      <c r="Q692" s="473"/>
      <c r="R692" s="327">
        <f t="shared" si="287"/>
        <v>400</v>
      </c>
      <c r="S692" s="328">
        <v>0</v>
      </c>
      <c r="T692" s="329">
        <f t="shared" si="293"/>
        <v>0</v>
      </c>
      <c r="U692" s="328">
        <v>3.8</v>
      </c>
      <c r="V692" s="329">
        <f t="shared" si="288"/>
        <v>1520</v>
      </c>
      <c r="W692" s="329">
        <f t="shared" si="294"/>
        <v>1520</v>
      </c>
      <c r="X692" s="464">
        <f t="shared" si="283"/>
        <v>1520</v>
      </c>
      <c r="Y692" s="497">
        <f t="shared" si="284"/>
        <v>0</v>
      </c>
    </row>
    <row r="693" spans="1:25" ht="28.5" x14ac:dyDescent="0.25">
      <c r="A693" s="194" t="s">
        <v>1280</v>
      </c>
      <c r="B693" s="117" t="s">
        <v>674</v>
      </c>
      <c r="C693" s="118" t="s">
        <v>296</v>
      </c>
      <c r="D693" s="119">
        <v>1100</v>
      </c>
      <c r="E693" s="40">
        <v>246</v>
      </c>
      <c r="F693" s="35">
        <f t="shared" si="289"/>
        <v>270600</v>
      </c>
      <c r="G693" s="40">
        <v>101</v>
      </c>
      <c r="H693" s="35">
        <f t="shared" si="295"/>
        <v>111100</v>
      </c>
      <c r="I693" s="35">
        <f t="shared" si="290"/>
        <v>381700</v>
      </c>
      <c r="J693" s="441"/>
      <c r="K693" s="371"/>
      <c r="L693" s="328">
        <v>246</v>
      </c>
      <c r="M693" s="329">
        <f t="shared" si="291"/>
        <v>0</v>
      </c>
      <c r="N693" s="328">
        <v>101</v>
      </c>
      <c r="O693" s="329">
        <f t="shared" si="286"/>
        <v>0</v>
      </c>
      <c r="P693" s="329">
        <f t="shared" si="292"/>
        <v>0</v>
      </c>
      <c r="Q693" s="473"/>
      <c r="R693" s="327">
        <f t="shared" si="287"/>
        <v>1100</v>
      </c>
      <c r="S693" s="328">
        <v>246</v>
      </c>
      <c r="T693" s="329">
        <f t="shared" si="293"/>
        <v>270600</v>
      </c>
      <c r="U693" s="328">
        <v>101</v>
      </c>
      <c r="V693" s="329">
        <f t="shared" si="288"/>
        <v>111100</v>
      </c>
      <c r="W693" s="329">
        <f t="shared" si="294"/>
        <v>381700</v>
      </c>
      <c r="X693" s="464">
        <f t="shared" si="283"/>
        <v>381700</v>
      </c>
      <c r="Y693" s="497">
        <f t="shared" si="284"/>
        <v>0</v>
      </c>
    </row>
    <row r="694" spans="1:25" x14ac:dyDescent="0.25">
      <c r="A694" s="194" t="s">
        <v>1281</v>
      </c>
      <c r="B694" s="117" t="s">
        <v>1282</v>
      </c>
      <c r="C694" s="118" t="s">
        <v>170</v>
      </c>
      <c r="D694" s="119">
        <v>5</v>
      </c>
      <c r="E694" s="40">
        <v>1572</v>
      </c>
      <c r="F694" s="35">
        <f t="shared" si="289"/>
        <v>7860</v>
      </c>
      <c r="G694" s="40">
        <v>2917.5640000000003</v>
      </c>
      <c r="H694" s="35">
        <f t="shared" si="295"/>
        <v>14587.820000000002</v>
      </c>
      <c r="I694" s="35">
        <f t="shared" si="290"/>
        <v>22447.82</v>
      </c>
      <c r="J694" s="441"/>
      <c r="K694" s="371"/>
      <c r="L694" s="328">
        <v>1572</v>
      </c>
      <c r="M694" s="329">
        <f t="shared" si="291"/>
        <v>0</v>
      </c>
      <c r="N694" s="328">
        <v>2917.5640000000003</v>
      </c>
      <c r="O694" s="329">
        <f t="shared" si="286"/>
        <v>0</v>
      </c>
      <c r="P694" s="329">
        <f t="shared" si="292"/>
        <v>0</v>
      </c>
      <c r="Q694" s="473"/>
      <c r="R694" s="327">
        <f t="shared" si="287"/>
        <v>5</v>
      </c>
      <c r="S694" s="328">
        <v>1572</v>
      </c>
      <c r="T694" s="329">
        <f t="shared" si="293"/>
        <v>7860</v>
      </c>
      <c r="U694" s="328">
        <v>2917.5640000000003</v>
      </c>
      <c r="V694" s="329">
        <f t="shared" si="288"/>
        <v>14587.820000000002</v>
      </c>
      <c r="W694" s="329">
        <f t="shared" si="294"/>
        <v>22447.82</v>
      </c>
      <c r="X694" s="464">
        <f t="shared" si="283"/>
        <v>22447.82</v>
      </c>
      <c r="Y694" s="497">
        <f t="shared" si="284"/>
        <v>0</v>
      </c>
    </row>
    <row r="695" spans="1:25" x14ac:dyDescent="0.25">
      <c r="A695" s="194" t="s">
        <v>1283</v>
      </c>
      <c r="B695" s="117" t="s">
        <v>1284</v>
      </c>
      <c r="C695" s="118" t="s">
        <v>170</v>
      </c>
      <c r="D695" s="119">
        <v>1</v>
      </c>
      <c r="E695" s="40">
        <v>1572</v>
      </c>
      <c r="F695" s="35">
        <f t="shared" si="289"/>
        <v>1572</v>
      </c>
      <c r="G695" s="40">
        <v>4123.6000000000004</v>
      </c>
      <c r="H695" s="35">
        <f t="shared" si="295"/>
        <v>4123.6000000000004</v>
      </c>
      <c r="I695" s="35">
        <f t="shared" si="290"/>
        <v>5695.6</v>
      </c>
      <c r="J695" s="441"/>
      <c r="K695" s="371"/>
      <c r="L695" s="328">
        <v>1572</v>
      </c>
      <c r="M695" s="329">
        <f t="shared" si="291"/>
        <v>0</v>
      </c>
      <c r="N695" s="328">
        <v>4123.6000000000004</v>
      </c>
      <c r="O695" s="329">
        <f t="shared" si="286"/>
        <v>0</v>
      </c>
      <c r="P695" s="329">
        <f t="shared" si="292"/>
        <v>0</v>
      </c>
      <c r="Q695" s="473"/>
      <c r="R695" s="327">
        <f t="shared" si="287"/>
        <v>1</v>
      </c>
      <c r="S695" s="328">
        <v>1572</v>
      </c>
      <c r="T695" s="329">
        <f t="shared" si="293"/>
        <v>1572</v>
      </c>
      <c r="U695" s="328">
        <v>4123.6000000000004</v>
      </c>
      <c r="V695" s="329">
        <f t="shared" si="288"/>
        <v>4123.6000000000004</v>
      </c>
      <c r="W695" s="329">
        <f t="shared" si="294"/>
        <v>5695.6</v>
      </c>
      <c r="X695" s="464">
        <f t="shared" si="283"/>
        <v>5695.6</v>
      </c>
      <c r="Y695" s="497">
        <f t="shared" si="284"/>
        <v>0</v>
      </c>
    </row>
    <row r="696" spans="1:25" x14ac:dyDescent="0.25">
      <c r="A696" s="194" t="s">
        <v>1285</v>
      </c>
      <c r="B696" s="117" t="s">
        <v>1286</v>
      </c>
      <c r="C696" s="118" t="s">
        <v>170</v>
      </c>
      <c r="D696" s="119">
        <v>2</v>
      </c>
      <c r="E696" s="40">
        <v>1572</v>
      </c>
      <c r="F696" s="35">
        <f t="shared" si="289"/>
        <v>3144</v>
      </c>
      <c r="G696" s="40">
        <v>4592.12</v>
      </c>
      <c r="H696" s="35">
        <f t="shared" si="295"/>
        <v>9184.24</v>
      </c>
      <c r="I696" s="35">
        <f t="shared" si="290"/>
        <v>12328.24</v>
      </c>
      <c r="J696" s="441"/>
      <c r="K696" s="371"/>
      <c r="L696" s="328">
        <v>1572</v>
      </c>
      <c r="M696" s="329">
        <f t="shared" si="291"/>
        <v>0</v>
      </c>
      <c r="N696" s="328">
        <v>4592.12</v>
      </c>
      <c r="O696" s="329">
        <f t="shared" si="286"/>
        <v>0</v>
      </c>
      <c r="P696" s="329">
        <f t="shared" si="292"/>
        <v>0</v>
      </c>
      <c r="Q696" s="473"/>
      <c r="R696" s="327">
        <f t="shared" si="287"/>
        <v>2</v>
      </c>
      <c r="S696" s="328">
        <v>1572</v>
      </c>
      <c r="T696" s="329">
        <f t="shared" si="293"/>
        <v>3144</v>
      </c>
      <c r="U696" s="328">
        <v>4592.12</v>
      </c>
      <c r="V696" s="329">
        <f t="shared" si="288"/>
        <v>9184.24</v>
      </c>
      <c r="W696" s="329">
        <f t="shared" si="294"/>
        <v>12328.24</v>
      </c>
      <c r="X696" s="464">
        <f t="shared" si="283"/>
        <v>12328.24</v>
      </c>
      <c r="Y696" s="497">
        <f t="shared" si="284"/>
        <v>0</v>
      </c>
    </row>
    <row r="697" spans="1:25" x14ac:dyDescent="0.25">
      <c r="A697" s="194" t="s">
        <v>1287</v>
      </c>
      <c r="B697" s="117" t="s">
        <v>1288</v>
      </c>
      <c r="C697" s="118" t="s">
        <v>170</v>
      </c>
      <c r="D697" s="119">
        <v>6</v>
      </c>
      <c r="E697" s="40">
        <v>786</v>
      </c>
      <c r="F697" s="35">
        <f t="shared" si="289"/>
        <v>4716</v>
      </c>
      <c r="G697" s="40">
        <v>777.4</v>
      </c>
      <c r="H697" s="35">
        <f t="shared" si="295"/>
        <v>4664.3999999999996</v>
      </c>
      <c r="I697" s="35">
        <f t="shared" si="290"/>
        <v>9380.4</v>
      </c>
      <c r="J697" s="441"/>
      <c r="K697" s="371"/>
      <c r="L697" s="328">
        <v>786</v>
      </c>
      <c r="M697" s="329">
        <f t="shared" si="291"/>
        <v>0</v>
      </c>
      <c r="N697" s="328">
        <v>777.4</v>
      </c>
      <c r="O697" s="329">
        <f t="shared" si="286"/>
        <v>0</v>
      </c>
      <c r="P697" s="329">
        <f t="shared" si="292"/>
        <v>0</v>
      </c>
      <c r="Q697" s="473"/>
      <c r="R697" s="327">
        <f t="shared" si="287"/>
        <v>6</v>
      </c>
      <c r="S697" s="328">
        <v>786</v>
      </c>
      <c r="T697" s="329">
        <f t="shared" si="293"/>
        <v>4716</v>
      </c>
      <c r="U697" s="328">
        <v>777.4</v>
      </c>
      <c r="V697" s="329">
        <f t="shared" si="288"/>
        <v>4664.3999999999996</v>
      </c>
      <c r="W697" s="329">
        <f t="shared" si="294"/>
        <v>9380.4</v>
      </c>
      <c r="X697" s="464">
        <f t="shared" si="283"/>
        <v>9380.4</v>
      </c>
      <c r="Y697" s="497">
        <f t="shared" si="284"/>
        <v>0</v>
      </c>
    </row>
    <row r="698" spans="1:25" x14ac:dyDescent="0.25">
      <c r="A698" s="194" t="s">
        <v>1289</v>
      </c>
      <c r="B698" s="117" t="s">
        <v>1290</v>
      </c>
      <c r="C698" s="118" t="s">
        <v>170</v>
      </c>
      <c r="D698" s="119">
        <v>1</v>
      </c>
      <c r="E698" s="40">
        <v>1572</v>
      </c>
      <c r="F698" s="35">
        <f t="shared" si="289"/>
        <v>1572</v>
      </c>
      <c r="G698" s="40">
        <v>4386.2</v>
      </c>
      <c r="H698" s="35">
        <f t="shared" si="295"/>
        <v>4386.2</v>
      </c>
      <c r="I698" s="35">
        <f t="shared" si="290"/>
        <v>5958.2</v>
      </c>
      <c r="J698" s="441"/>
      <c r="K698" s="371"/>
      <c r="L698" s="328">
        <v>1572</v>
      </c>
      <c r="M698" s="329">
        <f t="shared" si="291"/>
        <v>0</v>
      </c>
      <c r="N698" s="328">
        <v>4386.2</v>
      </c>
      <c r="O698" s="329">
        <f t="shared" si="286"/>
        <v>0</v>
      </c>
      <c r="P698" s="329">
        <f t="shared" si="292"/>
        <v>0</v>
      </c>
      <c r="Q698" s="473"/>
      <c r="R698" s="327">
        <f t="shared" si="287"/>
        <v>1</v>
      </c>
      <c r="S698" s="328">
        <v>1572</v>
      </c>
      <c r="T698" s="329">
        <f t="shared" si="293"/>
        <v>1572</v>
      </c>
      <c r="U698" s="328">
        <v>4386.2</v>
      </c>
      <c r="V698" s="329">
        <f t="shared" si="288"/>
        <v>4386.2</v>
      </c>
      <c r="W698" s="329">
        <f t="shared" si="294"/>
        <v>5958.2</v>
      </c>
      <c r="X698" s="464">
        <f t="shared" si="283"/>
        <v>5958.2</v>
      </c>
      <c r="Y698" s="497">
        <f t="shared" si="284"/>
        <v>0</v>
      </c>
    </row>
    <row r="699" spans="1:25" x14ac:dyDescent="0.25">
      <c r="A699" s="194" t="s">
        <v>1291</v>
      </c>
      <c r="B699" s="117" t="s">
        <v>1292</v>
      </c>
      <c r="C699" s="118" t="s">
        <v>243</v>
      </c>
      <c r="D699" s="119">
        <v>10</v>
      </c>
      <c r="E699" s="40">
        <v>0</v>
      </c>
      <c r="F699" s="35">
        <f t="shared" si="289"/>
        <v>0</v>
      </c>
      <c r="G699" s="40">
        <v>168</v>
      </c>
      <c r="H699" s="35">
        <f t="shared" si="295"/>
        <v>1680</v>
      </c>
      <c r="I699" s="35">
        <f t="shared" si="290"/>
        <v>1680</v>
      </c>
      <c r="J699" s="441"/>
      <c r="K699" s="371"/>
      <c r="L699" s="328">
        <v>0</v>
      </c>
      <c r="M699" s="329">
        <f t="shared" si="291"/>
        <v>0</v>
      </c>
      <c r="N699" s="328">
        <v>168</v>
      </c>
      <c r="O699" s="329">
        <f t="shared" si="286"/>
        <v>0</v>
      </c>
      <c r="P699" s="329">
        <f t="shared" si="292"/>
        <v>0</v>
      </c>
      <c r="Q699" s="473"/>
      <c r="R699" s="327">
        <f t="shared" si="287"/>
        <v>10</v>
      </c>
      <c r="S699" s="328">
        <v>0</v>
      </c>
      <c r="T699" s="329">
        <f t="shared" si="293"/>
        <v>0</v>
      </c>
      <c r="U699" s="328">
        <v>168</v>
      </c>
      <c r="V699" s="329">
        <f t="shared" si="288"/>
        <v>1680</v>
      </c>
      <c r="W699" s="329">
        <f t="shared" si="294"/>
        <v>1680</v>
      </c>
      <c r="X699" s="464">
        <f t="shared" si="283"/>
        <v>1680</v>
      </c>
      <c r="Y699" s="497">
        <f t="shared" si="284"/>
        <v>0</v>
      </c>
    </row>
    <row r="700" spans="1:25" x14ac:dyDescent="0.25">
      <c r="A700" s="194" t="s">
        <v>1293</v>
      </c>
      <c r="B700" s="117" t="s">
        <v>1294</v>
      </c>
      <c r="C700" s="118" t="s">
        <v>243</v>
      </c>
      <c r="D700" s="119">
        <v>80</v>
      </c>
      <c r="E700" s="40">
        <v>314.39999999999998</v>
      </c>
      <c r="F700" s="35">
        <f t="shared" si="289"/>
        <v>25152</v>
      </c>
      <c r="G700" s="40">
        <v>265</v>
      </c>
      <c r="H700" s="35">
        <f t="shared" si="295"/>
        <v>21200</v>
      </c>
      <c r="I700" s="35">
        <f t="shared" si="290"/>
        <v>46352</v>
      </c>
      <c r="J700" s="441"/>
      <c r="K700" s="371"/>
      <c r="L700" s="328">
        <v>314.39999999999998</v>
      </c>
      <c r="M700" s="329">
        <f t="shared" si="291"/>
        <v>0</v>
      </c>
      <c r="N700" s="328">
        <v>265</v>
      </c>
      <c r="O700" s="329">
        <f t="shared" si="286"/>
        <v>0</v>
      </c>
      <c r="P700" s="329">
        <f t="shared" si="292"/>
        <v>0</v>
      </c>
      <c r="Q700" s="473"/>
      <c r="R700" s="327">
        <f t="shared" si="287"/>
        <v>80</v>
      </c>
      <c r="S700" s="328">
        <v>314.39999999999998</v>
      </c>
      <c r="T700" s="329">
        <f t="shared" si="293"/>
        <v>25152</v>
      </c>
      <c r="U700" s="328">
        <v>265</v>
      </c>
      <c r="V700" s="329">
        <f t="shared" si="288"/>
        <v>21200</v>
      </c>
      <c r="W700" s="329">
        <f t="shared" si="294"/>
        <v>46352</v>
      </c>
      <c r="X700" s="464">
        <f t="shared" si="283"/>
        <v>46352</v>
      </c>
      <c r="Y700" s="497">
        <f t="shared" si="284"/>
        <v>0</v>
      </c>
    </row>
    <row r="701" spans="1:25" x14ac:dyDescent="0.25">
      <c r="A701" s="194" t="s">
        <v>1295</v>
      </c>
      <c r="B701" s="117" t="s">
        <v>1296</v>
      </c>
      <c r="C701" s="118" t="s">
        <v>170</v>
      </c>
      <c r="D701" s="119">
        <v>60</v>
      </c>
      <c r="E701" s="40">
        <v>132</v>
      </c>
      <c r="F701" s="35">
        <f t="shared" si="289"/>
        <v>7920</v>
      </c>
      <c r="G701" s="40">
        <v>101</v>
      </c>
      <c r="H701" s="35">
        <f t="shared" si="295"/>
        <v>6060</v>
      </c>
      <c r="I701" s="35">
        <f t="shared" si="290"/>
        <v>13980</v>
      </c>
      <c r="J701" s="441"/>
      <c r="K701" s="371"/>
      <c r="L701" s="328">
        <v>132</v>
      </c>
      <c r="M701" s="329">
        <f t="shared" si="291"/>
        <v>0</v>
      </c>
      <c r="N701" s="328">
        <v>101</v>
      </c>
      <c r="O701" s="329">
        <f t="shared" si="286"/>
        <v>0</v>
      </c>
      <c r="P701" s="329">
        <f t="shared" si="292"/>
        <v>0</v>
      </c>
      <c r="Q701" s="473"/>
      <c r="R701" s="327">
        <f t="shared" si="287"/>
        <v>60</v>
      </c>
      <c r="S701" s="328">
        <v>132</v>
      </c>
      <c r="T701" s="329">
        <f t="shared" si="293"/>
        <v>7920</v>
      </c>
      <c r="U701" s="328">
        <v>101</v>
      </c>
      <c r="V701" s="329">
        <f t="shared" si="288"/>
        <v>6060</v>
      </c>
      <c r="W701" s="329">
        <f t="shared" si="294"/>
        <v>13980</v>
      </c>
      <c r="X701" s="464">
        <f t="shared" si="283"/>
        <v>13980</v>
      </c>
      <c r="Y701" s="497">
        <f t="shared" si="284"/>
        <v>0</v>
      </c>
    </row>
    <row r="702" spans="1:25" x14ac:dyDescent="0.25">
      <c r="A702" s="194" t="s">
        <v>1297</v>
      </c>
      <c r="B702" s="117" t="s">
        <v>1298</v>
      </c>
      <c r="C702" s="118" t="s">
        <v>170</v>
      </c>
      <c r="D702" s="119">
        <v>1</v>
      </c>
      <c r="E702" s="40">
        <v>0</v>
      </c>
      <c r="F702" s="35">
        <f t="shared" si="289"/>
        <v>0</v>
      </c>
      <c r="G702" s="40">
        <v>6756</v>
      </c>
      <c r="H702" s="35">
        <f t="shared" si="295"/>
        <v>6756</v>
      </c>
      <c r="I702" s="35">
        <f t="shared" si="290"/>
        <v>6756</v>
      </c>
      <c r="J702" s="441"/>
      <c r="K702" s="371"/>
      <c r="L702" s="328">
        <v>0</v>
      </c>
      <c r="M702" s="329">
        <f t="shared" si="291"/>
        <v>0</v>
      </c>
      <c r="N702" s="328">
        <v>6756</v>
      </c>
      <c r="O702" s="329">
        <f t="shared" si="286"/>
        <v>0</v>
      </c>
      <c r="P702" s="329">
        <f t="shared" si="292"/>
        <v>0</v>
      </c>
      <c r="Q702" s="473"/>
      <c r="R702" s="327">
        <f t="shared" si="287"/>
        <v>1</v>
      </c>
      <c r="S702" s="328">
        <v>0</v>
      </c>
      <c r="T702" s="329">
        <f t="shared" si="293"/>
        <v>0</v>
      </c>
      <c r="U702" s="328">
        <v>6756</v>
      </c>
      <c r="V702" s="329">
        <f t="shared" si="288"/>
        <v>6756</v>
      </c>
      <c r="W702" s="329">
        <f t="shared" si="294"/>
        <v>6756</v>
      </c>
      <c r="X702" s="464">
        <f t="shared" si="283"/>
        <v>6756</v>
      </c>
      <c r="Y702" s="497">
        <f t="shared" si="284"/>
        <v>0</v>
      </c>
    </row>
    <row r="703" spans="1:25" x14ac:dyDescent="0.25">
      <c r="A703" s="194" t="s">
        <v>1299</v>
      </c>
      <c r="B703" s="117" t="s">
        <v>1300</v>
      </c>
      <c r="C703" s="118" t="s">
        <v>170</v>
      </c>
      <c r="D703" s="119">
        <v>1200</v>
      </c>
      <c r="E703" s="40">
        <v>0</v>
      </c>
      <c r="F703" s="35">
        <f t="shared" si="289"/>
        <v>0</v>
      </c>
      <c r="G703" s="40">
        <v>8.4500000000000011</v>
      </c>
      <c r="H703" s="35">
        <f t="shared" si="295"/>
        <v>10140.000000000002</v>
      </c>
      <c r="I703" s="35">
        <f t="shared" si="290"/>
        <v>10140.000000000002</v>
      </c>
      <c r="J703" s="441"/>
      <c r="K703" s="371"/>
      <c r="L703" s="328">
        <v>0</v>
      </c>
      <c r="M703" s="329">
        <f t="shared" si="291"/>
        <v>0</v>
      </c>
      <c r="N703" s="328">
        <v>8.4500000000000011</v>
      </c>
      <c r="O703" s="329">
        <f t="shared" si="286"/>
        <v>0</v>
      </c>
      <c r="P703" s="329">
        <f t="shared" si="292"/>
        <v>0</v>
      </c>
      <c r="Q703" s="473"/>
      <c r="R703" s="327">
        <f t="shared" si="287"/>
        <v>1200</v>
      </c>
      <c r="S703" s="328">
        <v>0</v>
      </c>
      <c r="T703" s="329">
        <f t="shared" si="293"/>
        <v>0</v>
      </c>
      <c r="U703" s="328">
        <v>8.4500000000000011</v>
      </c>
      <c r="V703" s="329">
        <f t="shared" si="288"/>
        <v>10140.000000000002</v>
      </c>
      <c r="W703" s="329">
        <f t="shared" si="294"/>
        <v>10140.000000000002</v>
      </c>
      <c r="X703" s="464">
        <f t="shared" si="283"/>
        <v>10140.000000000002</v>
      </c>
      <c r="Y703" s="497">
        <f t="shared" si="284"/>
        <v>0</v>
      </c>
    </row>
    <row r="704" spans="1:25" x14ac:dyDescent="0.25">
      <c r="A704" s="194" t="s">
        <v>1301</v>
      </c>
      <c r="B704" s="117" t="s">
        <v>1302</v>
      </c>
      <c r="C704" s="118" t="s">
        <v>170</v>
      </c>
      <c r="D704" s="119">
        <v>400</v>
      </c>
      <c r="E704" s="40">
        <v>0</v>
      </c>
      <c r="F704" s="35">
        <f t="shared" si="289"/>
        <v>0</v>
      </c>
      <c r="G704" s="40">
        <v>15.73</v>
      </c>
      <c r="H704" s="35">
        <f t="shared" si="295"/>
        <v>6292</v>
      </c>
      <c r="I704" s="35">
        <f t="shared" si="290"/>
        <v>6292</v>
      </c>
      <c r="J704" s="441"/>
      <c r="K704" s="371"/>
      <c r="L704" s="328">
        <v>0</v>
      </c>
      <c r="M704" s="329">
        <f t="shared" si="291"/>
        <v>0</v>
      </c>
      <c r="N704" s="328">
        <v>15.73</v>
      </c>
      <c r="O704" s="329">
        <f t="shared" si="286"/>
        <v>0</v>
      </c>
      <c r="P704" s="329">
        <f t="shared" si="292"/>
        <v>0</v>
      </c>
      <c r="Q704" s="473"/>
      <c r="R704" s="327">
        <f t="shared" si="287"/>
        <v>400</v>
      </c>
      <c r="S704" s="328">
        <v>0</v>
      </c>
      <c r="T704" s="329">
        <f t="shared" si="293"/>
        <v>0</v>
      </c>
      <c r="U704" s="328">
        <v>15.73</v>
      </c>
      <c r="V704" s="329">
        <f t="shared" si="288"/>
        <v>6292</v>
      </c>
      <c r="W704" s="329">
        <f t="shared" si="294"/>
        <v>6292</v>
      </c>
      <c r="X704" s="464">
        <f t="shared" si="283"/>
        <v>6292</v>
      </c>
      <c r="Y704" s="497">
        <f t="shared" si="284"/>
        <v>0</v>
      </c>
    </row>
    <row r="705" spans="1:25" ht="28.5" x14ac:dyDescent="0.25">
      <c r="A705" s="194" t="s">
        <v>1303</v>
      </c>
      <c r="B705" s="117" t="s">
        <v>1304</v>
      </c>
      <c r="C705" s="118" t="s">
        <v>170</v>
      </c>
      <c r="D705" s="119">
        <v>32</v>
      </c>
      <c r="E705" s="40">
        <v>655</v>
      </c>
      <c r="F705" s="35">
        <f t="shared" si="289"/>
        <v>20960</v>
      </c>
      <c r="G705" s="40">
        <v>767</v>
      </c>
      <c r="H705" s="35">
        <f t="shared" si="295"/>
        <v>24544</v>
      </c>
      <c r="I705" s="35">
        <f t="shared" si="290"/>
        <v>45504</v>
      </c>
      <c r="J705" s="441"/>
      <c r="K705" s="371"/>
      <c r="L705" s="328">
        <v>655</v>
      </c>
      <c r="M705" s="329">
        <f t="shared" si="291"/>
        <v>0</v>
      </c>
      <c r="N705" s="328">
        <v>767</v>
      </c>
      <c r="O705" s="329">
        <f t="shared" si="286"/>
        <v>0</v>
      </c>
      <c r="P705" s="329">
        <f t="shared" si="292"/>
        <v>0</v>
      </c>
      <c r="Q705" s="473"/>
      <c r="R705" s="327">
        <f t="shared" si="287"/>
        <v>32</v>
      </c>
      <c r="S705" s="328">
        <v>655</v>
      </c>
      <c r="T705" s="329">
        <f t="shared" si="293"/>
        <v>20960</v>
      </c>
      <c r="U705" s="328">
        <v>767</v>
      </c>
      <c r="V705" s="329">
        <f t="shared" si="288"/>
        <v>24544</v>
      </c>
      <c r="W705" s="329">
        <f t="shared" si="294"/>
        <v>45504</v>
      </c>
      <c r="X705" s="464">
        <f t="shared" si="283"/>
        <v>45504</v>
      </c>
      <c r="Y705" s="497">
        <f t="shared" si="284"/>
        <v>0</v>
      </c>
    </row>
    <row r="706" spans="1:25" x14ac:dyDescent="0.25">
      <c r="A706" s="194" t="s">
        <v>1305</v>
      </c>
      <c r="B706" s="117" t="s">
        <v>1306</v>
      </c>
      <c r="C706" s="118" t="s">
        <v>170</v>
      </c>
      <c r="D706" s="119">
        <v>1</v>
      </c>
      <c r="E706" s="40">
        <v>6500</v>
      </c>
      <c r="F706" s="35">
        <f t="shared" si="289"/>
        <v>6500</v>
      </c>
      <c r="G706" s="40">
        <v>5234</v>
      </c>
      <c r="H706" s="35">
        <f t="shared" si="295"/>
        <v>5234</v>
      </c>
      <c r="I706" s="35">
        <f t="shared" si="290"/>
        <v>11734</v>
      </c>
      <c r="J706" s="441"/>
      <c r="K706" s="371"/>
      <c r="L706" s="328">
        <v>6500</v>
      </c>
      <c r="M706" s="329">
        <f t="shared" si="291"/>
        <v>0</v>
      </c>
      <c r="N706" s="328">
        <v>5234</v>
      </c>
      <c r="O706" s="329">
        <f t="shared" si="286"/>
        <v>0</v>
      </c>
      <c r="P706" s="329">
        <f t="shared" si="292"/>
        <v>0</v>
      </c>
      <c r="Q706" s="473"/>
      <c r="R706" s="327">
        <f t="shared" si="287"/>
        <v>1</v>
      </c>
      <c r="S706" s="328">
        <v>6500</v>
      </c>
      <c r="T706" s="329">
        <f t="shared" si="293"/>
        <v>6500</v>
      </c>
      <c r="U706" s="328">
        <v>5234</v>
      </c>
      <c r="V706" s="329">
        <f t="shared" si="288"/>
        <v>5234</v>
      </c>
      <c r="W706" s="329">
        <f t="shared" si="294"/>
        <v>11734</v>
      </c>
      <c r="X706" s="464">
        <f t="shared" si="283"/>
        <v>11734</v>
      </c>
      <c r="Y706" s="497">
        <f t="shared" si="284"/>
        <v>0</v>
      </c>
    </row>
    <row r="707" spans="1:25" x14ac:dyDescent="0.25">
      <c r="A707" s="194" t="s">
        <v>1307</v>
      </c>
      <c r="B707" s="117" t="s">
        <v>1308</v>
      </c>
      <c r="C707" s="118" t="s">
        <v>170</v>
      </c>
      <c r="D707" s="119">
        <v>400</v>
      </c>
      <c r="E707" s="40">
        <v>132</v>
      </c>
      <c r="F707" s="35">
        <f t="shared" si="289"/>
        <v>52800</v>
      </c>
      <c r="G707" s="40">
        <v>65</v>
      </c>
      <c r="H707" s="35">
        <f t="shared" si="295"/>
        <v>26000</v>
      </c>
      <c r="I707" s="35">
        <f t="shared" si="290"/>
        <v>78800</v>
      </c>
      <c r="J707" s="441"/>
      <c r="K707" s="371"/>
      <c r="L707" s="328">
        <v>132</v>
      </c>
      <c r="M707" s="329">
        <f t="shared" si="291"/>
        <v>0</v>
      </c>
      <c r="N707" s="328">
        <v>65</v>
      </c>
      <c r="O707" s="329">
        <f t="shared" si="286"/>
        <v>0</v>
      </c>
      <c r="P707" s="329">
        <f t="shared" si="292"/>
        <v>0</v>
      </c>
      <c r="Q707" s="473"/>
      <c r="R707" s="327">
        <f t="shared" si="287"/>
        <v>400</v>
      </c>
      <c r="S707" s="328">
        <v>132</v>
      </c>
      <c r="T707" s="329">
        <f t="shared" si="293"/>
        <v>52800</v>
      </c>
      <c r="U707" s="328">
        <v>65</v>
      </c>
      <c r="V707" s="329">
        <f t="shared" si="288"/>
        <v>26000</v>
      </c>
      <c r="W707" s="329">
        <f t="shared" si="294"/>
        <v>78800</v>
      </c>
      <c r="X707" s="464">
        <f t="shared" si="283"/>
        <v>78800</v>
      </c>
      <c r="Y707" s="497">
        <f t="shared" si="284"/>
        <v>0</v>
      </c>
    </row>
    <row r="708" spans="1:25" x14ac:dyDescent="0.25">
      <c r="A708" s="194" t="s">
        <v>1309</v>
      </c>
      <c r="B708" s="117" t="s">
        <v>1310</v>
      </c>
      <c r="C708" s="118" t="s">
        <v>170</v>
      </c>
      <c r="D708" s="119">
        <v>4</v>
      </c>
      <c r="E708" s="40">
        <v>655</v>
      </c>
      <c r="F708" s="35">
        <f t="shared" si="289"/>
        <v>2620</v>
      </c>
      <c r="G708" s="40">
        <v>556.4</v>
      </c>
      <c r="H708" s="35">
        <f t="shared" si="295"/>
        <v>2225.6</v>
      </c>
      <c r="I708" s="35">
        <f t="shared" si="290"/>
        <v>4845.6000000000004</v>
      </c>
      <c r="J708" s="441"/>
      <c r="K708" s="371"/>
      <c r="L708" s="328">
        <v>655</v>
      </c>
      <c r="M708" s="329">
        <f t="shared" si="291"/>
        <v>0</v>
      </c>
      <c r="N708" s="328">
        <v>556.4</v>
      </c>
      <c r="O708" s="329">
        <f t="shared" si="286"/>
        <v>0</v>
      </c>
      <c r="P708" s="329">
        <f t="shared" si="292"/>
        <v>0</v>
      </c>
      <c r="Q708" s="473"/>
      <c r="R708" s="327">
        <f t="shared" si="287"/>
        <v>4</v>
      </c>
      <c r="S708" s="328">
        <v>655</v>
      </c>
      <c r="T708" s="329">
        <f t="shared" si="293"/>
        <v>2620</v>
      </c>
      <c r="U708" s="328">
        <v>556.4</v>
      </c>
      <c r="V708" s="329">
        <f t="shared" si="288"/>
        <v>2225.6</v>
      </c>
      <c r="W708" s="329">
        <f t="shared" si="294"/>
        <v>4845.6000000000004</v>
      </c>
      <c r="X708" s="464">
        <f t="shared" si="283"/>
        <v>4845.6000000000004</v>
      </c>
      <c r="Y708" s="497">
        <f t="shared" si="284"/>
        <v>0</v>
      </c>
    </row>
    <row r="709" spans="1:25" x14ac:dyDescent="0.25">
      <c r="A709" s="194" t="s">
        <v>1311</v>
      </c>
      <c r="B709" s="122" t="s">
        <v>1312</v>
      </c>
      <c r="C709" s="118" t="s">
        <v>43</v>
      </c>
      <c r="D709" s="119">
        <v>18.3</v>
      </c>
      <c r="E709" s="40">
        <v>1826.14</v>
      </c>
      <c r="F709" s="35">
        <f t="shared" si="289"/>
        <v>33418.362000000001</v>
      </c>
      <c r="G709" s="40">
        <v>1310.4000000000001</v>
      </c>
      <c r="H709" s="35">
        <f t="shared" si="295"/>
        <v>23980.320000000003</v>
      </c>
      <c r="I709" s="35">
        <f t="shared" si="290"/>
        <v>57398.682000000001</v>
      </c>
      <c r="J709" s="441"/>
      <c r="K709" s="371"/>
      <c r="L709" s="328">
        <v>1826.14</v>
      </c>
      <c r="M709" s="329">
        <f t="shared" si="291"/>
        <v>0</v>
      </c>
      <c r="N709" s="328">
        <v>1310.4000000000001</v>
      </c>
      <c r="O709" s="329">
        <f t="shared" si="286"/>
        <v>0</v>
      </c>
      <c r="P709" s="329">
        <f t="shared" si="292"/>
        <v>0</v>
      </c>
      <c r="Q709" s="473"/>
      <c r="R709" s="327">
        <f t="shared" si="287"/>
        <v>18.3</v>
      </c>
      <c r="S709" s="328">
        <v>1826.14</v>
      </c>
      <c r="T709" s="329">
        <f t="shared" si="293"/>
        <v>33418.362000000001</v>
      </c>
      <c r="U709" s="328">
        <v>1310.4000000000001</v>
      </c>
      <c r="V709" s="329">
        <f t="shared" si="288"/>
        <v>23980.320000000003</v>
      </c>
      <c r="W709" s="329">
        <f t="shared" si="294"/>
        <v>57398.682000000001</v>
      </c>
      <c r="X709" s="464">
        <f t="shared" si="283"/>
        <v>57398.682000000001</v>
      </c>
      <c r="Y709" s="497">
        <f t="shared" si="284"/>
        <v>0</v>
      </c>
    </row>
    <row r="710" spans="1:25" x14ac:dyDescent="0.25">
      <c r="A710" s="194" t="s">
        <v>1313</v>
      </c>
      <c r="B710" s="122" t="s">
        <v>1314</v>
      </c>
      <c r="C710" s="118" t="s">
        <v>1315</v>
      </c>
      <c r="D710" s="119">
        <v>40</v>
      </c>
      <c r="E710" s="40">
        <v>0</v>
      </c>
      <c r="F710" s="35">
        <f t="shared" si="289"/>
        <v>0</v>
      </c>
      <c r="G710" s="40">
        <v>349.44000000000005</v>
      </c>
      <c r="H710" s="35">
        <f t="shared" si="295"/>
        <v>13977.600000000002</v>
      </c>
      <c r="I710" s="35">
        <f t="shared" si="290"/>
        <v>13977.600000000002</v>
      </c>
      <c r="J710" s="441"/>
      <c r="K710" s="371"/>
      <c r="L710" s="328">
        <v>0</v>
      </c>
      <c r="M710" s="329">
        <f t="shared" si="291"/>
        <v>0</v>
      </c>
      <c r="N710" s="328">
        <v>349.44000000000005</v>
      </c>
      <c r="O710" s="329">
        <f t="shared" si="286"/>
        <v>0</v>
      </c>
      <c r="P710" s="329">
        <f t="shared" si="292"/>
        <v>0</v>
      </c>
      <c r="Q710" s="473"/>
      <c r="R710" s="327">
        <f t="shared" si="287"/>
        <v>40</v>
      </c>
      <c r="S710" s="328">
        <v>0</v>
      </c>
      <c r="T710" s="329">
        <f t="shared" si="293"/>
        <v>0</v>
      </c>
      <c r="U710" s="328">
        <v>349.44000000000005</v>
      </c>
      <c r="V710" s="329">
        <f t="shared" si="288"/>
        <v>13977.600000000002</v>
      </c>
      <c r="W710" s="329">
        <f t="shared" si="294"/>
        <v>13977.600000000002</v>
      </c>
      <c r="X710" s="464">
        <f t="shared" ref="X710:X773" si="296">I710-P710</f>
        <v>13977.600000000002</v>
      </c>
      <c r="Y710" s="497">
        <f t="shared" ref="Y710:Y773" si="297">W710-X710</f>
        <v>0</v>
      </c>
    </row>
    <row r="711" spans="1:25" x14ac:dyDescent="0.25">
      <c r="A711" s="194" t="s">
        <v>1316</v>
      </c>
      <c r="B711" s="122" t="s">
        <v>1317</v>
      </c>
      <c r="C711" s="50" t="s">
        <v>170</v>
      </c>
      <c r="D711" s="51">
        <v>51</v>
      </c>
      <c r="E711" s="40">
        <v>1390</v>
      </c>
      <c r="F711" s="35">
        <f t="shared" si="289"/>
        <v>70890</v>
      </c>
      <c r="G711" s="40">
        <v>2278</v>
      </c>
      <c r="H711" s="35">
        <f t="shared" si="295"/>
        <v>116178</v>
      </c>
      <c r="I711" s="35">
        <f t="shared" si="290"/>
        <v>187068</v>
      </c>
      <c r="J711" s="441"/>
      <c r="K711" s="334">
        <v>20</v>
      </c>
      <c r="L711" s="328">
        <v>1390</v>
      </c>
      <c r="M711" s="329">
        <f t="shared" si="291"/>
        <v>27800</v>
      </c>
      <c r="N711" s="328">
        <v>2278</v>
      </c>
      <c r="O711" s="329">
        <f t="shared" si="286"/>
        <v>45560</v>
      </c>
      <c r="P711" s="329">
        <f t="shared" si="292"/>
        <v>73360</v>
      </c>
      <c r="Q711" s="473"/>
      <c r="R711" s="327">
        <f t="shared" si="287"/>
        <v>31</v>
      </c>
      <c r="S711" s="328">
        <v>1390</v>
      </c>
      <c r="T711" s="329">
        <f t="shared" si="293"/>
        <v>43090</v>
      </c>
      <c r="U711" s="328">
        <v>2278</v>
      </c>
      <c r="V711" s="329">
        <f t="shared" si="288"/>
        <v>70618</v>
      </c>
      <c r="W711" s="329">
        <f t="shared" si="294"/>
        <v>113708</v>
      </c>
      <c r="X711" s="464">
        <f t="shared" si="296"/>
        <v>113708</v>
      </c>
      <c r="Y711" s="497">
        <f t="shared" si="297"/>
        <v>0</v>
      </c>
    </row>
    <row r="712" spans="1:25" x14ac:dyDescent="0.25">
      <c r="A712" s="194" t="s">
        <v>1318</v>
      </c>
      <c r="B712" s="122" t="s">
        <v>1319</v>
      </c>
      <c r="C712" s="50" t="s">
        <v>170</v>
      </c>
      <c r="D712" s="51">
        <v>34</v>
      </c>
      <c r="E712" s="40">
        <v>490</v>
      </c>
      <c r="F712" s="35">
        <f t="shared" si="289"/>
        <v>16660</v>
      </c>
      <c r="G712" s="40">
        <v>870</v>
      </c>
      <c r="H712" s="35">
        <f t="shared" ref="H712:H743" si="298">D712*G712</f>
        <v>29580</v>
      </c>
      <c r="I712" s="35">
        <f t="shared" si="290"/>
        <v>46240</v>
      </c>
      <c r="J712" s="441"/>
      <c r="K712" s="334">
        <v>10</v>
      </c>
      <c r="L712" s="328">
        <v>490</v>
      </c>
      <c r="M712" s="329">
        <f t="shared" si="291"/>
        <v>4900</v>
      </c>
      <c r="N712" s="328">
        <v>870</v>
      </c>
      <c r="O712" s="329">
        <f t="shared" ref="O712:O762" si="299">K712*N712</f>
        <v>8700</v>
      </c>
      <c r="P712" s="329">
        <f t="shared" si="292"/>
        <v>13600</v>
      </c>
      <c r="Q712" s="473"/>
      <c r="R712" s="327">
        <f t="shared" ref="R712:R775" si="300">D712-K712</f>
        <v>24</v>
      </c>
      <c r="S712" s="328">
        <v>490</v>
      </c>
      <c r="T712" s="329">
        <f t="shared" si="293"/>
        <v>11760</v>
      </c>
      <c r="U712" s="328">
        <v>870</v>
      </c>
      <c r="V712" s="329">
        <f t="shared" ref="V712:V762" si="301">R712*U712</f>
        <v>20880</v>
      </c>
      <c r="W712" s="329">
        <f t="shared" si="294"/>
        <v>32640</v>
      </c>
      <c r="X712" s="464">
        <f t="shared" si="296"/>
        <v>32640</v>
      </c>
      <c r="Y712" s="497">
        <f t="shared" si="297"/>
        <v>0</v>
      </c>
    </row>
    <row r="713" spans="1:25" x14ac:dyDescent="0.25">
      <c r="A713" s="194" t="s">
        <v>1320</v>
      </c>
      <c r="B713" s="122" t="s">
        <v>1321</v>
      </c>
      <c r="C713" s="50" t="s">
        <v>170</v>
      </c>
      <c r="D713" s="51">
        <v>17</v>
      </c>
      <c r="E713" s="40">
        <v>490</v>
      </c>
      <c r="F713" s="35">
        <f t="shared" ref="F713:F762" si="302">D713*E713</f>
        <v>8330</v>
      </c>
      <c r="G713" s="40">
        <v>435</v>
      </c>
      <c r="H713" s="35">
        <f t="shared" si="298"/>
        <v>7395</v>
      </c>
      <c r="I713" s="35">
        <f t="shared" ref="I713:I762" si="303">H713+F713</f>
        <v>15725</v>
      </c>
      <c r="J713" s="441"/>
      <c r="K713" s="334">
        <v>10</v>
      </c>
      <c r="L713" s="328">
        <v>490</v>
      </c>
      <c r="M713" s="329">
        <f t="shared" ref="M713:M762" si="304">K713*L713</f>
        <v>4900</v>
      </c>
      <c r="N713" s="328">
        <v>435</v>
      </c>
      <c r="O713" s="329">
        <f t="shared" si="299"/>
        <v>4350</v>
      </c>
      <c r="P713" s="329">
        <f t="shared" ref="P713:P762" si="305">O713+M713</f>
        <v>9250</v>
      </c>
      <c r="Q713" s="473"/>
      <c r="R713" s="327">
        <f t="shared" si="300"/>
        <v>7</v>
      </c>
      <c r="S713" s="328">
        <v>490</v>
      </c>
      <c r="T713" s="329">
        <f t="shared" ref="T713:T762" si="306">R713*S713</f>
        <v>3430</v>
      </c>
      <c r="U713" s="328">
        <v>435</v>
      </c>
      <c r="V713" s="329">
        <f t="shared" si="301"/>
        <v>3045</v>
      </c>
      <c r="W713" s="329">
        <f t="shared" ref="W713:W762" si="307">V713+T713</f>
        <v>6475</v>
      </c>
      <c r="X713" s="464">
        <f t="shared" si="296"/>
        <v>6475</v>
      </c>
      <c r="Y713" s="497">
        <f t="shared" si="297"/>
        <v>0</v>
      </c>
    </row>
    <row r="714" spans="1:25" ht="28.5" x14ac:dyDescent="0.25">
      <c r="A714" s="194" t="s">
        <v>1322</v>
      </c>
      <c r="B714" s="122" t="s">
        <v>1323</v>
      </c>
      <c r="C714" s="50" t="s">
        <v>170</v>
      </c>
      <c r="D714" s="51">
        <v>17</v>
      </c>
      <c r="E714" s="40">
        <v>954</v>
      </c>
      <c r="F714" s="35">
        <f t="shared" si="302"/>
        <v>16218</v>
      </c>
      <c r="G714" s="40">
        <v>928</v>
      </c>
      <c r="H714" s="35">
        <f t="shared" si="298"/>
        <v>15776</v>
      </c>
      <c r="I714" s="35">
        <f t="shared" si="303"/>
        <v>31994</v>
      </c>
      <c r="J714" s="441"/>
      <c r="K714" s="334">
        <v>10</v>
      </c>
      <c r="L714" s="328">
        <v>954</v>
      </c>
      <c r="M714" s="329">
        <f t="shared" si="304"/>
        <v>9540</v>
      </c>
      <c r="N714" s="328">
        <v>928</v>
      </c>
      <c r="O714" s="329">
        <f t="shared" si="299"/>
        <v>9280</v>
      </c>
      <c r="P714" s="329">
        <f t="shared" si="305"/>
        <v>18820</v>
      </c>
      <c r="Q714" s="473"/>
      <c r="R714" s="327">
        <f t="shared" si="300"/>
        <v>7</v>
      </c>
      <c r="S714" s="328">
        <v>954</v>
      </c>
      <c r="T714" s="329">
        <f t="shared" si="306"/>
        <v>6678</v>
      </c>
      <c r="U714" s="328">
        <v>928</v>
      </c>
      <c r="V714" s="329">
        <f t="shared" si="301"/>
        <v>6496</v>
      </c>
      <c r="W714" s="329">
        <f t="shared" si="307"/>
        <v>13174</v>
      </c>
      <c r="X714" s="464">
        <f t="shared" si="296"/>
        <v>13174</v>
      </c>
      <c r="Y714" s="497">
        <f t="shared" si="297"/>
        <v>0</v>
      </c>
    </row>
    <row r="715" spans="1:25" x14ac:dyDescent="0.25">
      <c r="A715" s="194" t="s">
        <v>1324</v>
      </c>
      <c r="B715" s="122" t="s">
        <v>1325</v>
      </c>
      <c r="C715" s="50" t="s">
        <v>170</v>
      </c>
      <c r="D715" s="51">
        <v>5</v>
      </c>
      <c r="E715" s="40">
        <v>590</v>
      </c>
      <c r="F715" s="35">
        <f t="shared" si="302"/>
        <v>2950</v>
      </c>
      <c r="G715" s="40">
        <v>310</v>
      </c>
      <c r="H715" s="35">
        <f t="shared" si="298"/>
        <v>1550</v>
      </c>
      <c r="I715" s="35">
        <f t="shared" si="303"/>
        <v>4500</v>
      </c>
      <c r="J715" s="441"/>
      <c r="K715" s="334">
        <v>5</v>
      </c>
      <c r="L715" s="328">
        <v>590</v>
      </c>
      <c r="M715" s="329">
        <f t="shared" si="304"/>
        <v>2950</v>
      </c>
      <c r="N715" s="328">
        <v>310</v>
      </c>
      <c r="O715" s="329">
        <f t="shared" si="299"/>
        <v>1550</v>
      </c>
      <c r="P715" s="329">
        <f t="shared" si="305"/>
        <v>4500</v>
      </c>
      <c r="Q715" s="473"/>
      <c r="R715" s="327">
        <f t="shared" si="300"/>
        <v>0</v>
      </c>
      <c r="S715" s="328">
        <v>590</v>
      </c>
      <c r="T715" s="329">
        <f t="shared" si="306"/>
        <v>0</v>
      </c>
      <c r="U715" s="328">
        <v>310</v>
      </c>
      <c r="V715" s="329">
        <f t="shared" si="301"/>
        <v>0</v>
      </c>
      <c r="W715" s="329">
        <f t="shared" si="307"/>
        <v>0</v>
      </c>
      <c r="X715" s="464">
        <f t="shared" si="296"/>
        <v>0</v>
      </c>
      <c r="Y715" s="497">
        <f t="shared" si="297"/>
        <v>0</v>
      </c>
    </row>
    <row r="716" spans="1:25" x14ac:dyDescent="0.25">
      <c r="A716" s="194" t="s">
        <v>1326</v>
      </c>
      <c r="B716" s="122" t="s">
        <v>1327</v>
      </c>
      <c r="C716" s="50" t="s">
        <v>170</v>
      </c>
      <c r="D716" s="51">
        <v>4</v>
      </c>
      <c r="E716" s="40">
        <v>1301</v>
      </c>
      <c r="F716" s="35">
        <f t="shared" si="302"/>
        <v>5204</v>
      </c>
      <c r="G716" s="40">
        <v>2100</v>
      </c>
      <c r="H716" s="35">
        <f t="shared" si="298"/>
        <v>8400</v>
      </c>
      <c r="I716" s="35">
        <f t="shared" si="303"/>
        <v>13604</v>
      </c>
      <c r="J716" s="441"/>
      <c r="K716" s="334">
        <v>4</v>
      </c>
      <c r="L716" s="328">
        <v>1301</v>
      </c>
      <c r="M716" s="329">
        <f t="shared" si="304"/>
        <v>5204</v>
      </c>
      <c r="N716" s="328">
        <v>2100</v>
      </c>
      <c r="O716" s="329">
        <f t="shared" si="299"/>
        <v>8400</v>
      </c>
      <c r="P716" s="329">
        <f t="shared" si="305"/>
        <v>13604</v>
      </c>
      <c r="Q716" s="473"/>
      <c r="R716" s="327">
        <f t="shared" si="300"/>
        <v>0</v>
      </c>
      <c r="S716" s="328">
        <v>1301</v>
      </c>
      <c r="T716" s="329">
        <f t="shared" si="306"/>
        <v>0</v>
      </c>
      <c r="U716" s="328">
        <v>2100</v>
      </c>
      <c r="V716" s="329">
        <f t="shared" si="301"/>
        <v>0</v>
      </c>
      <c r="W716" s="329">
        <f t="shared" si="307"/>
        <v>0</v>
      </c>
      <c r="X716" s="464">
        <f t="shared" si="296"/>
        <v>0</v>
      </c>
      <c r="Y716" s="497">
        <f t="shared" si="297"/>
        <v>0</v>
      </c>
    </row>
    <row r="717" spans="1:25" x14ac:dyDescent="0.25">
      <c r="A717" s="194" t="s">
        <v>1328</v>
      </c>
      <c r="B717" s="122" t="s">
        <v>1329</v>
      </c>
      <c r="C717" s="50" t="s">
        <v>170</v>
      </c>
      <c r="D717" s="51">
        <v>4</v>
      </c>
      <c r="E717" s="40">
        <v>355</v>
      </c>
      <c r="F717" s="35">
        <f t="shared" si="302"/>
        <v>1420</v>
      </c>
      <c r="G717" s="40">
        <v>293</v>
      </c>
      <c r="H717" s="35">
        <f t="shared" si="298"/>
        <v>1172</v>
      </c>
      <c r="I717" s="35">
        <f t="shared" si="303"/>
        <v>2592</v>
      </c>
      <c r="J717" s="441"/>
      <c r="K717" s="334">
        <v>4</v>
      </c>
      <c r="L717" s="328">
        <v>355</v>
      </c>
      <c r="M717" s="329">
        <f t="shared" si="304"/>
        <v>1420</v>
      </c>
      <c r="N717" s="328">
        <v>293</v>
      </c>
      <c r="O717" s="329">
        <f t="shared" si="299"/>
        <v>1172</v>
      </c>
      <c r="P717" s="329">
        <f t="shared" si="305"/>
        <v>2592</v>
      </c>
      <c r="Q717" s="473"/>
      <c r="R717" s="327">
        <f t="shared" si="300"/>
        <v>0</v>
      </c>
      <c r="S717" s="328">
        <v>355</v>
      </c>
      <c r="T717" s="329">
        <f t="shared" si="306"/>
        <v>0</v>
      </c>
      <c r="U717" s="328">
        <v>293</v>
      </c>
      <c r="V717" s="329">
        <f t="shared" si="301"/>
        <v>0</v>
      </c>
      <c r="W717" s="329">
        <f t="shared" si="307"/>
        <v>0</v>
      </c>
      <c r="X717" s="464">
        <f t="shared" si="296"/>
        <v>0</v>
      </c>
      <c r="Y717" s="497">
        <f t="shared" si="297"/>
        <v>0</v>
      </c>
    </row>
    <row r="718" spans="1:25" x14ac:dyDescent="0.25">
      <c r="A718" s="194" t="s">
        <v>1330</v>
      </c>
      <c r="B718" s="117" t="s">
        <v>1331</v>
      </c>
      <c r="C718" s="118" t="s">
        <v>243</v>
      </c>
      <c r="D718" s="119">
        <v>30</v>
      </c>
      <c r="E718" s="40">
        <v>1283.8</v>
      </c>
      <c r="F718" s="35">
        <f t="shared" si="302"/>
        <v>38514</v>
      </c>
      <c r="G718" s="40">
        <v>2241.1999999999998</v>
      </c>
      <c r="H718" s="35">
        <f t="shared" si="298"/>
        <v>67236</v>
      </c>
      <c r="I718" s="35">
        <f t="shared" si="303"/>
        <v>105750</v>
      </c>
      <c r="J718" s="441"/>
      <c r="K718" s="371"/>
      <c r="L718" s="328">
        <v>1283.8</v>
      </c>
      <c r="M718" s="329">
        <f t="shared" si="304"/>
        <v>0</v>
      </c>
      <c r="N718" s="328">
        <v>2241.1999999999998</v>
      </c>
      <c r="O718" s="329">
        <f t="shared" si="299"/>
        <v>0</v>
      </c>
      <c r="P718" s="329">
        <f t="shared" si="305"/>
        <v>0</v>
      </c>
      <c r="Q718" s="473"/>
      <c r="R718" s="327">
        <f t="shared" si="300"/>
        <v>30</v>
      </c>
      <c r="S718" s="328">
        <v>1283.8</v>
      </c>
      <c r="T718" s="329">
        <f t="shared" si="306"/>
        <v>38514</v>
      </c>
      <c r="U718" s="328">
        <v>2241.1999999999998</v>
      </c>
      <c r="V718" s="329">
        <f t="shared" si="301"/>
        <v>67236</v>
      </c>
      <c r="W718" s="329">
        <f t="shared" si="307"/>
        <v>105750</v>
      </c>
      <c r="X718" s="464">
        <f t="shared" si="296"/>
        <v>105750</v>
      </c>
      <c r="Y718" s="497">
        <f t="shared" si="297"/>
        <v>0</v>
      </c>
    </row>
    <row r="719" spans="1:25" x14ac:dyDescent="0.25">
      <c r="A719" s="194" t="s">
        <v>1332</v>
      </c>
      <c r="B719" s="117" t="s">
        <v>1333</v>
      </c>
      <c r="C719" s="118" t="s">
        <v>296</v>
      </c>
      <c r="D719" s="119">
        <v>50</v>
      </c>
      <c r="E719" s="40">
        <v>1048</v>
      </c>
      <c r="F719" s="35">
        <f t="shared" si="302"/>
        <v>52400</v>
      </c>
      <c r="G719" s="40">
        <v>845.74</v>
      </c>
      <c r="H719" s="35">
        <f t="shared" si="298"/>
        <v>42287</v>
      </c>
      <c r="I719" s="35">
        <f t="shared" si="303"/>
        <v>94687</v>
      </c>
      <c r="J719" s="441"/>
      <c r="K719" s="371"/>
      <c r="L719" s="328">
        <v>1048</v>
      </c>
      <c r="M719" s="329">
        <f t="shared" si="304"/>
        <v>0</v>
      </c>
      <c r="N719" s="328">
        <v>845.74</v>
      </c>
      <c r="O719" s="329">
        <f t="shared" si="299"/>
        <v>0</v>
      </c>
      <c r="P719" s="329">
        <f t="shared" si="305"/>
        <v>0</v>
      </c>
      <c r="Q719" s="473"/>
      <c r="R719" s="327">
        <f t="shared" si="300"/>
        <v>50</v>
      </c>
      <c r="S719" s="328">
        <v>1048</v>
      </c>
      <c r="T719" s="329">
        <f t="shared" si="306"/>
        <v>52400</v>
      </c>
      <c r="U719" s="328">
        <v>845.74</v>
      </c>
      <c r="V719" s="329">
        <f t="shared" si="301"/>
        <v>42287</v>
      </c>
      <c r="W719" s="329">
        <f t="shared" si="307"/>
        <v>94687</v>
      </c>
      <c r="X719" s="464">
        <f t="shared" si="296"/>
        <v>94687</v>
      </c>
      <c r="Y719" s="497">
        <f t="shared" si="297"/>
        <v>0</v>
      </c>
    </row>
    <row r="720" spans="1:25" x14ac:dyDescent="0.25">
      <c r="A720" s="194" t="s">
        <v>1334</v>
      </c>
      <c r="B720" s="117" t="s">
        <v>1335</v>
      </c>
      <c r="C720" s="118" t="s">
        <v>43</v>
      </c>
      <c r="D720" s="119">
        <v>32.299999999999997</v>
      </c>
      <c r="E720" s="40">
        <v>1249.74</v>
      </c>
      <c r="F720" s="35">
        <f t="shared" si="302"/>
        <v>40366.601999999999</v>
      </c>
      <c r="G720" s="40">
        <v>0</v>
      </c>
      <c r="H720" s="35">
        <f t="shared" si="298"/>
        <v>0</v>
      </c>
      <c r="I720" s="35">
        <f t="shared" si="303"/>
        <v>40366.601999999999</v>
      </c>
      <c r="J720" s="441"/>
      <c r="K720" s="371">
        <v>18</v>
      </c>
      <c r="L720" s="328">
        <v>1249.74</v>
      </c>
      <c r="M720" s="329">
        <f t="shared" si="304"/>
        <v>22495.32</v>
      </c>
      <c r="N720" s="328">
        <v>0</v>
      </c>
      <c r="O720" s="329">
        <f t="shared" si="299"/>
        <v>0</v>
      </c>
      <c r="P720" s="329">
        <f t="shared" si="305"/>
        <v>22495.32</v>
      </c>
      <c r="Q720" s="473"/>
      <c r="R720" s="327">
        <f t="shared" si="300"/>
        <v>14.299999999999997</v>
      </c>
      <c r="S720" s="328">
        <v>1249.74</v>
      </c>
      <c r="T720" s="329">
        <f t="shared" si="306"/>
        <v>17871.281999999996</v>
      </c>
      <c r="U720" s="328">
        <v>0</v>
      </c>
      <c r="V720" s="329">
        <f t="shared" si="301"/>
        <v>0</v>
      </c>
      <c r="W720" s="329">
        <f t="shared" si="307"/>
        <v>17871.281999999996</v>
      </c>
      <c r="X720" s="464">
        <f t="shared" si="296"/>
        <v>17871.281999999999</v>
      </c>
      <c r="Y720" s="497">
        <f t="shared" si="297"/>
        <v>0</v>
      </c>
    </row>
    <row r="721" spans="1:25" x14ac:dyDescent="0.25">
      <c r="A721" s="194" t="s">
        <v>1336</v>
      </c>
      <c r="B721" s="117" t="s">
        <v>1312</v>
      </c>
      <c r="C721" s="118" t="s">
        <v>43</v>
      </c>
      <c r="D721" s="119">
        <v>1.2</v>
      </c>
      <c r="E721" s="40">
        <v>1522.22</v>
      </c>
      <c r="F721" s="35">
        <f t="shared" si="302"/>
        <v>1826.664</v>
      </c>
      <c r="G721" s="40">
        <v>1092</v>
      </c>
      <c r="H721" s="35">
        <f t="shared" si="298"/>
        <v>1310.3999999999999</v>
      </c>
      <c r="I721" s="35">
        <f t="shared" si="303"/>
        <v>3137.0639999999999</v>
      </c>
      <c r="J721" s="441"/>
      <c r="K721" s="371"/>
      <c r="L721" s="328">
        <v>1522.22</v>
      </c>
      <c r="M721" s="329">
        <f t="shared" si="304"/>
        <v>0</v>
      </c>
      <c r="N721" s="328">
        <v>1092</v>
      </c>
      <c r="O721" s="329">
        <f t="shared" si="299"/>
        <v>0</v>
      </c>
      <c r="P721" s="329">
        <f t="shared" si="305"/>
        <v>0</v>
      </c>
      <c r="Q721" s="473"/>
      <c r="R721" s="327">
        <f t="shared" si="300"/>
        <v>1.2</v>
      </c>
      <c r="S721" s="328">
        <v>1522.22</v>
      </c>
      <c r="T721" s="329">
        <f t="shared" si="306"/>
        <v>1826.664</v>
      </c>
      <c r="U721" s="328">
        <v>1092</v>
      </c>
      <c r="V721" s="329">
        <f t="shared" si="301"/>
        <v>1310.3999999999999</v>
      </c>
      <c r="W721" s="329">
        <f t="shared" si="307"/>
        <v>3137.0639999999999</v>
      </c>
      <c r="X721" s="464">
        <f t="shared" si="296"/>
        <v>3137.0639999999999</v>
      </c>
      <c r="Y721" s="497">
        <f t="shared" si="297"/>
        <v>0</v>
      </c>
    </row>
    <row r="722" spans="1:25" x14ac:dyDescent="0.25">
      <c r="A722" s="194" t="s">
        <v>1337</v>
      </c>
      <c r="B722" s="117" t="s">
        <v>1338</v>
      </c>
      <c r="C722" s="118" t="s">
        <v>43</v>
      </c>
      <c r="D722" s="119">
        <v>14</v>
      </c>
      <c r="E722" s="40">
        <v>1249.74</v>
      </c>
      <c r="F722" s="35">
        <f t="shared" si="302"/>
        <v>17496.36</v>
      </c>
      <c r="G722" s="40">
        <v>0</v>
      </c>
      <c r="H722" s="35">
        <f t="shared" si="298"/>
        <v>0</v>
      </c>
      <c r="I722" s="35">
        <f t="shared" si="303"/>
        <v>17496.36</v>
      </c>
      <c r="J722" s="441"/>
      <c r="K722" s="371">
        <v>14</v>
      </c>
      <c r="L722" s="328">
        <v>1249.74</v>
      </c>
      <c r="M722" s="329">
        <f t="shared" si="304"/>
        <v>17496.36</v>
      </c>
      <c r="N722" s="328">
        <v>0</v>
      </c>
      <c r="O722" s="329">
        <f t="shared" si="299"/>
        <v>0</v>
      </c>
      <c r="P722" s="329">
        <f t="shared" si="305"/>
        <v>17496.36</v>
      </c>
      <c r="Q722" s="473"/>
      <c r="R722" s="327">
        <f t="shared" si="300"/>
        <v>0</v>
      </c>
      <c r="S722" s="328">
        <v>1249.74</v>
      </c>
      <c r="T722" s="329">
        <f t="shared" si="306"/>
        <v>0</v>
      </c>
      <c r="U722" s="328">
        <v>0</v>
      </c>
      <c r="V722" s="329">
        <f t="shared" si="301"/>
        <v>0</v>
      </c>
      <c r="W722" s="329">
        <f t="shared" si="307"/>
        <v>0</v>
      </c>
      <c r="X722" s="464">
        <f t="shared" si="296"/>
        <v>0</v>
      </c>
      <c r="Y722" s="497">
        <f t="shared" si="297"/>
        <v>0</v>
      </c>
    </row>
    <row r="723" spans="1:25" x14ac:dyDescent="0.25">
      <c r="A723" s="194" t="s">
        <v>1339</v>
      </c>
      <c r="B723" s="117" t="s">
        <v>1340</v>
      </c>
      <c r="C723" s="118" t="s">
        <v>43</v>
      </c>
      <c r="D723" s="119">
        <v>1.2</v>
      </c>
      <c r="E723" s="40">
        <v>3144</v>
      </c>
      <c r="F723" s="35">
        <f t="shared" si="302"/>
        <v>3772.7999999999997</v>
      </c>
      <c r="G723" s="40">
        <v>0</v>
      </c>
      <c r="H723" s="35">
        <f t="shared" si="298"/>
        <v>0</v>
      </c>
      <c r="I723" s="35">
        <f t="shared" si="303"/>
        <v>3772.7999999999997</v>
      </c>
      <c r="J723" s="441"/>
      <c r="K723" s="371"/>
      <c r="L723" s="328">
        <v>3144</v>
      </c>
      <c r="M723" s="329">
        <f t="shared" si="304"/>
        <v>0</v>
      </c>
      <c r="N723" s="328">
        <v>0</v>
      </c>
      <c r="O723" s="329">
        <f t="shared" si="299"/>
        <v>0</v>
      </c>
      <c r="P723" s="329">
        <f t="shared" si="305"/>
        <v>0</v>
      </c>
      <c r="Q723" s="473"/>
      <c r="R723" s="327">
        <f t="shared" si="300"/>
        <v>1.2</v>
      </c>
      <c r="S723" s="328">
        <v>3144</v>
      </c>
      <c r="T723" s="329">
        <f t="shared" si="306"/>
        <v>3772.7999999999997</v>
      </c>
      <c r="U723" s="328">
        <v>0</v>
      </c>
      <c r="V723" s="329">
        <f t="shared" si="301"/>
        <v>0</v>
      </c>
      <c r="W723" s="329">
        <f t="shared" si="307"/>
        <v>3772.7999999999997</v>
      </c>
      <c r="X723" s="464">
        <f t="shared" si="296"/>
        <v>3772.7999999999997</v>
      </c>
      <c r="Y723" s="497">
        <f t="shared" si="297"/>
        <v>0</v>
      </c>
    </row>
    <row r="724" spans="1:25" x14ac:dyDescent="0.25">
      <c r="A724" s="194" t="s">
        <v>1341</v>
      </c>
      <c r="B724" s="117" t="s">
        <v>354</v>
      </c>
      <c r="C724" s="118" t="s">
        <v>196</v>
      </c>
      <c r="D724" s="119">
        <v>1</v>
      </c>
      <c r="E724" s="40">
        <v>0</v>
      </c>
      <c r="F724" s="35">
        <f t="shared" si="302"/>
        <v>0</v>
      </c>
      <c r="G724" s="40">
        <v>28704</v>
      </c>
      <c r="H724" s="35">
        <f t="shared" si="298"/>
        <v>28704</v>
      </c>
      <c r="I724" s="35">
        <f t="shared" si="303"/>
        <v>28704</v>
      </c>
      <c r="J724" s="441"/>
      <c r="K724" s="371">
        <v>1</v>
      </c>
      <c r="L724" s="328">
        <v>0</v>
      </c>
      <c r="M724" s="329">
        <f t="shared" si="304"/>
        <v>0</v>
      </c>
      <c r="N724" s="328">
        <v>28704</v>
      </c>
      <c r="O724" s="329">
        <f t="shared" si="299"/>
        <v>28704</v>
      </c>
      <c r="P724" s="329">
        <f t="shared" si="305"/>
        <v>28704</v>
      </c>
      <c r="Q724" s="473"/>
      <c r="R724" s="327">
        <f t="shared" si="300"/>
        <v>0</v>
      </c>
      <c r="S724" s="328">
        <v>0</v>
      </c>
      <c r="T724" s="329">
        <f t="shared" si="306"/>
        <v>0</v>
      </c>
      <c r="U724" s="328">
        <v>28704</v>
      </c>
      <c r="V724" s="329">
        <f t="shared" si="301"/>
        <v>0</v>
      </c>
      <c r="W724" s="329">
        <f t="shared" si="307"/>
        <v>0</v>
      </c>
      <c r="X724" s="464">
        <f t="shared" si="296"/>
        <v>0</v>
      </c>
      <c r="Y724" s="497">
        <f t="shared" si="297"/>
        <v>0</v>
      </c>
    </row>
    <row r="725" spans="1:25" x14ac:dyDescent="0.25">
      <c r="A725" s="194" t="s">
        <v>1342</v>
      </c>
      <c r="B725" s="117" t="s">
        <v>381</v>
      </c>
      <c r="C725" s="118" t="s">
        <v>196</v>
      </c>
      <c r="D725" s="119">
        <v>1</v>
      </c>
      <c r="E725" s="40">
        <v>76800</v>
      </c>
      <c r="F725" s="35">
        <f t="shared" si="302"/>
        <v>76800</v>
      </c>
      <c r="G725" s="40">
        <v>0</v>
      </c>
      <c r="H725" s="35">
        <f t="shared" si="298"/>
        <v>0</v>
      </c>
      <c r="I725" s="35">
        <f t="shared" si="303"/>
        <v>76800</v>
      </c>
      <c r="J725" s="441"/>
      <c r="K725" s="371">
        <v>1</v>
      </c>
      <c r="L725" s="328">
        <v>76800</v>
      </c>
      <c r="M725" s="329">
        <f t="shared" si="304"/>
        <v>76800</v>
      </c>
      <c r="N725" s="328">
        <v>0</v>
      </c>
      <c r="O725" s="329">
        <f t="shared" si="299"/>
        <v>0</v>
      </c>
      <c r="P725" s="329">
        <f t="shared" si="305"/>
        <v>76800</v>
      </c>
      <c r="Q725" s="473"/>
      <c r="R725" s="327">
        <f t="shared" si="300"/>
        <v>0</v>
      </c>
      <c r="S725" s="328">
        <v>76800</v>
      </c>
      <c r="T725" s="329">
        <f t="shared" si="306"/>
        <v>0</v>
      </c>
      <c r="U725" s="328">
        <v>0</v>
      </c>
      <c r="V725" s="329">
        <f t="shared" si="301"/>
        <v>0</v>
      </c>
      <c r="W725" s="329">
        <f t="shared" si="307"/>
        <v>0</v>
      </c>
      <c r="X725" s="464">
        <f t="shared" si="296"/>
        <v>0</v>
      </c>
      <c r="Y725" s="497">
        <f t="shared" si="297"/>
        <v>0</v>
      </c>
    </row>
    <row r="726" spans="1:25" ht="28.5" x14ac:dyDescent="0.25">
      <c r="A726" s="194" t="s">
        <v>1343</v>
      </c>
      <c r="B726" s="117" t="s">
        <v>1344</v>
      </c>
      <c r="C726" s="118" t="s">
        <v>196</v>
      </c>
      <c r="D726" s="119">
        <v>1</v>
      </c>
      <c r="E726" s="40">
        <v>102000</v>
      </c>
      <c r="F726" s="35">
        <f t="shared" si="302"/>
        <v>102000</v>
      </c>
      <c r="G726" s="40">
        <v>0</v>
      </c>
      <c r="H726" s="35">
        <f t="shared" si="298"/>
        <v>0</v>
      </c>
      <c r="I726" s="35">
        <f t="shared" si="303"/>
        <v>102000</v>
      </c>
      <c r="J726" s="441"/>
      <c r="K726" s="371">
        <v>1</v>
      </c>
      <c r="L726" s="328">
        <v>102000</v>
      </c>
      <c r="M726" s="329">
        <f t="shared" si="304"/>
        <v>102000</v>
      </c>
      <c r="N726" s="328">
        <v>0</v>
      </c>
      <c r="O726" s="329">
        <f t="shared" si="299"/>
        <v>0</v>
      </c>
      <c r="P726" s="329">
        <f t="shared" si="305"/>
        <v>102000</v>
      </c>
      <c r="Q726" s="473"/>
      <c r="R726" s="327">
        <f t="shared" si="300"/>
        <v>0</v>
      </c>
      <c r="S726" s="328">
        <v>102000</v>
      </c>
      <c r="T726" s="329">
        <f t="shared" si="306"/>
        <v>0</v>
      </c>
      <c r="U726" s="328">
        <v>0</v>
      </c>
      <c r="V726" s="329">
        <f t="shared" si="301"/>
        <v>0</v>
      </c>
      <c r="W726" s="329">
        <f t="shared" si="307"/>
        <v>0</v>
      </c>
      <c r="X726" s="464">
        <f t="shared" si="296"/>
        <v>0</v>
      </c>
      <c r="Y726" s="497">
        <f t="shared" si="297"/>
        <v>0</v>
      </c>
    </row>
    <row r="727" spans="1:25" x14ac:dyDescent="0.25">
      <c r="A727" s="194" t="s">
        <v>1345</v>
      </c>
      <c r="B727" s="117" t="s">
        <v>1346</v>
      </c>
      <c r="C727" s="118" t="s">
        <v>170</v>
      </c>
      <c r="D727" s="119">
        <v>38</v>
      </c>
      <c r="E727" s="40">
        <v>8646</v>
      </c>
      <c r="F727" s="35">
        <f t="shared" si="302"/>
        <v>328548</v>
      </c>
      <c r="G727" s="40">
        <v>0</v>
      </c>
      <c r="H727" s="35">
        <f t="shared" si="298"/>
        <v>0</v>
      </c>
      <c r="I727" s="35">
        <f t="shared" si="303"/>
        <v>328548</v>
      </c>
      <c r="J727" s="441"/>
      <c r="K727" s="371">
        <v>36</v>
      </c>
      <c r="L727" s="328">
        <v>8646</v>
      </c>
      <c r="M727" s="329">
        <f t="shared" si="304"/>
        <v>311256</v>
      </c>
      <c r="N727" s="328">
        <v>0</v>
      </c>
      <c r="O727" s="329">
        <f t="shared" si="299"/>
        <v>0</v>
      </c>
      <c r="P727" s="329">
        <f t="shared" si="305"/>
        <v>311256</v>
      </c>
      <c r="Q727" s="473"/>
      <c r="R727" s="327">
        <f t="shared" si="300"/>
        <v>2</v>
      </c>
      <c r="S727" s="328">
        <v>8646</v>
      </c>
      <c r="T727" s="329">
        <f t="shared" si="306"/>
        <v>17292</v>
      </c>
      <c r="U727" s="328">
        <v>0</v>
      </c>
      <c r="V727" s="329">
        <f t="shared" si="301"/>
        <v>0</v>
      </c>
      <c r="W727" s="329">
        <f t="shared" si="307"/>
        <v>17292</v>
      </c>
      <c r="X727" s="464">
        <f t="shared" si="296"/>
        <v>17292</v>
      </c>
      <c r="Y727" s="497">
        <f t="shared" si="297"/>
        <v>0</v>
      </c>
    </row>
    <row r="728" spans="1:25" x14ac:dyDescent="0.25">
      <c r="A728" s="194" t="s">
        <v>1347</v>
      </c>
      <c r="B728" s="117" t="s">
        <v>1348</v>
      </c>
      <c r="C728" s="118" t="s">
        <v>243</v>
      </c>
      <c r="D728" s="119">
        <v>200</v>
      </c>
      <c r="E728" s="40">
        <v>723.12</v>
      </c>
      <c r="F728" s="35">
        <f t="shared" si="302"/>
        <v>144624</v>
      </c>
      <c r="G728" s="40">
        <v>0</v>
      </c>
      <c r="H728" s="35">
        <f t="shared" si="298"/>
        <v>0</v>
      </c>
      <c r="I728" s="35">
        <f t="shared" si="303"/>
        <v>144624</v>
      </c>
      <c r="J728" s="441"/>
      <c r="K728" s="371"/>
      <c r="L728" s="328">
        <v>723.12</v>
      </c>
      <c r="M728" s="329">
        <f t="shared" si="304"/>
        <v>0</v>
      </c>
      <c r="N728" s="328">
        <v>0</v>
      </c>
      <c r="O728" s="329">
        <f t="shared" si="299"/>
        <v>0</v>
      </c>
      <c r="P728" s="329">
        <f t="shared" si="305"/>
        <v>0</v>
      </c>
      <c r="Q728" s="473"/>
      <c r="R728" s="327">
        <f t="shared" si="300"/>
        <v>200</v>
      </c>
      <c r="S728" s="328">
        <v>723.12</v>
      </c>
      <c r="T728" s="329">
        <f t="shared" si="306"/>
        <v>144624</v>
      </c>
      <c r="U728" s="328">
        <v>0</v>
      </c>
      <c r="V728" s="329">
        <f t="shared" si="301"/>
        <v>0</v>
      </c>
      <c r="W728" s="329">
        <f t="shared" si="307"/>
        <v>144624</v>
      </c>
      <c r="X728" s="464">
        <f t="shared" si="296"/>
        <v>144624</v>
      </c>
      <c r="Y728" s="497">
        <f t="shared" si="297"/>
        <v>0</v>
      </c>
    </row>
    <row r="729" spans="1:25" ht="28.5" x14ac:dyDescent="0.25">
      <c r="A729" s="194" t="s">
        <v>1349</v>
      </c>
      <c r="B729" s="117" t="s">
        <v>1350</v>
      </c>
      <c r="C729" s="118" t="s">
        <v>243</v>
      </c>
      <c r="D729" s="119">
        <v>200</v>
      </c>
      <c r="E729" s="40">
        <v>276.67</v>
      </c>
      <c r="F729" s="35">
        <f t="shared" si="302"/>
        <v>55334</v>
      </c>
      <c r="G729" s="40">
        <v>0</v>
      </c>
      <c r="H729" s="35">
        <f t="shared" si="298"/>
        <v>0</v>
      </c>
      <c r="I729" s="35">
        <f t="shared" si="303"/>
        <v>55334</v>
      </c>
      <c r="J729" s="441"/>
      <c r="K729" s="371"/>
      <c r="L729" s="328">
        <v>276.67</v>
      </c>
      <c r="M729" s="329">
        <f t="shared" si="304"/>
        <v>0</v>
      </c>
      <c r="N729" s="328">
        <v>0</v>
      </c>
      <c r="O729" s="329">
        <f t="shared" si="299"/>
        <v>0</v>
      </c>
      <c r="P729" s="329">
        <f t="shared" si="305"/>
        <v>0</v>
      </c>
      <c r="Q729" s="473"/>
      <c r="R729" s="327">
        <f t="shared" si="300"/>
        <v>200</v>
      </c>
      <c r="S729" s="328">
        <v>276.67</v>
      </c>
      <c r="T729" s="329">
        <f t="shared" si="306"/>
        <v>55334</v>
      </c>
      <c r="U729" s="328">
        <v>0</v>
      </c>
      <c r="V729" s="329">
        <f t="shared" si="301"/>
        <v>0</v>
      </c>
      <c r="W729" s="329">
        <f t="shared" si="307"/>
        <v>55334</v>
      </c>
      <c r="X729" s="464">
        <f t="shared" si="296"/>
        <v>55334</v>
      </c>
      <c r="Y729" s="497">
        <f t="shared" si="297"/>
        <v>0</v>
      </c>
    </row>
    <row r="730" spans="1:25" x14ac:dyDescent="0.25">
      <c r="A730" s="194" t="s">
        <v>1351</v>
      </c>
      <c r="B730" s="117" t="s">
        <v>1352</v>
      </c>
      <c r="C730" s="118" t="s">
        <v>170</v>
      </c>
      <c r="D730" s="119">
        <v>1</v>
      </c>
      <c r="E730" s="40">
        <v>6550</v>
      </c>
      <c r="F730" s="35">
        <f t="shared" si="302"/>
        <v>6550</v>
      </c>
      <c r="G730" s="40">
        <v>30985.19</v>
      </c>
      <c r="H730" s="35">
        <f t="shared" si="298"/>
        <v>30985.19</v>
      </c>
      <c r="I730" s="35">
        <f t="shared" si="303"/>
        <v>37535.19</v>
      </c>
      <c r="J730" s="441"/>
      <c r="K730" s="371"/>
      <c r="L730" s="328">
        <v>6550</v>
      </c>
      <c r="M730" s="329">
        <f t="shared" si="304"/>
        <v>0</v>
      </c>
      <c r="N730" s="328">
        <v>30985.19</v>
      </c>
      <c r="O730" s="329">
        <f t="shared" si="299"/>
        <v>0</v>
      </c>
      <c r="P730" s="329">
        <f t="shared" si="305"/>
        <v>0</v>
      </c>
      <c r="Q730" s="473"/>
      <c r="R730" s="327">
        <f t="shared" si="300"/>
        <v>1</v>
      </c>
      <c r="S730" s="328">
        <v>6550</v>
      </c>
      <c r="T730" s="329">
        <f t="shared" si="306"/>
        <v>6550</v>
      </c>
      <c r="U730" s="328">
        <v>30985.19</v>
      </c>
      <c r="V730" s="329">
        <f t="shared" si="301"/>
        <v>30985.19</v>
      </c>
      <c r="W730" s="329">
        <f t="shared" si="307"/>
        <v>37535.19</v>
      </c>
      <c r="X730" s="464">
        <f t="shared" si="296"/>
        <v>37535.19</v>
      </c>
      <c r="Y730" s="497">
        <f t="shared" si="297"/>
        <v>0</v>
      </c>
    </row>
    <row r="731" spans="1:25" x14ac:dyDescent="0.25">
      <c r="A731" s="194" t="s">
        <v>1353</v>
      </c>
      <c r="B731" s="117" t="s">
        <v>1354</v>
      </c>
      <c r="C731" s="118" t="s">
        <v>170</v>
      </c>
      <c r="D731" s="119">
        <v>1</v>
      </c>
      <c r="E731" s="40">
        <v>6550</v>
      </c>
      <c r="F731" s="35">
        <f t="shared" si="302"/>
        <v>6550</v>
      </c>
      <c r="G731" s="40">
        <v>43656.6</v>
      </c>
      <c r="H731" s="35">
        <f t="shared" si="298"/>
        <v>43656.6</v>
      </c>
      <c r="I731" s="35">
        <f t="shared" si="303"/>
        <v>50206.6</v>
      </c>
      <c r="J731" s="441"/>
      <c r="K731" s="371"/>
      <c r="L731" s="328">
        <v>6550</v>
      </c>
      <c r="M731" s="329">
        <f t="shared" si="304"/>
        <v>0</v>
      </c>
      <c r="N731" s="328">
        <v>43656.6</v>
      </c>
      <c r="O731" s="329">
        <f t="shared" si="299"/>
        <v>0</v>
      </c>
      <c r="P731" s="329">
        <f t="shared" si="305"/>
        <v>0</v>
      </c>
      <c r="Q731" s="473"/>
      <c r="R731" s="327">
        <f t="shared" si="300"/>
        <v>1</v>
      </c>
      <c r="S731" s="328">
        <v>6550</v>
      </c>
      <c r="T731" s="329">
        <f t="shared" si="306"/>
        <v>6550</v>
      </c>
      <c r="U731" s="328">
        <v>43656.6</v>
      </c>
      <c r="V731" s="329">
        <f t="shared" si="301"/>
        <v>43656.6</v>
      </c>
      <c r="W731" s="329">
        <f t="shared" si="307"/>
        <v>50206.6</v>
      </c>
      <c r="X731" s="464">
        <f t="shared" si="296"/>
        <v>50206.6</v>
      </c>
      <c r="Y731" s="497">
        <f t="shared" si="297"/>
        <v>0</v>
      </c>
    </row>
    <row r="732" spans="1:25" x14ac:dyDescent="0.25">
      <c r="A732" s="194" t="s">
        <v>1355</v>
      </c>
      <c r="B732" s="122" t="s">
        <v>1356</v>
      </c>
      <c r="C732" s="50" t="s">
        <v>170</v>
      </c>
      <c r="D732" s="51">
        <v>1</v>
      </c>
      <c r="E732" s="40">
        <v>1257.5999999999999</v>
      </c>
      <c r="F732" s="35">
        <f t="shared" si="302"/>
        <v>1257.5999999999999</v>
      </c>
      <c r="G732" s="40">
        <v>3736.2</v>
      </c>
      <c r="H732" s="35">
        <f t="shared" si="298"/>
        <v>3736.2</v>
      </c>
      <c r="I732" s="35">
        <f t="shared" si="303"/>
        <v>4993.7999999999993</v>
      </c>
      <c r="J732" s="441"/>
      <c r="K732" s="334"/>
      <c r="L732" s="328">
        <v>1257.5999999999999</v>
      </c>
      <c r="M732" s="329">
        <f t="shared" si="304"/>
        <v>0</v>
      </c>
      <c r="N732" s="328">
        <v>3736.2</v>
      </c>
      <c r="O732" s="329">
        <f t="shared" si="299"/>
        <v>0</v>
      </c>
      <c r="P732" s="329">
        <f t="shared" si="305"/>
        <v>0</v>
      </c>
      <c r="Q732" s="473"/>
      <c r="R732" s="327">
        <f t="shared" si="300"/>
        <v>1</v>
      </c>
      <c r="S732" s="328">
        <v>1257.5999999999999</v>
      </c>
      <c r="T732" s="329">
        <f t="shared" si="306"/>
        <v>1257.5999999999999</v>
      </c>
      <c r="U732" s="328">
        <v>3736.2</v>
      </c>
      <c r="V732" s="329">
        <f t="shared" si="301"/>
        <v>3736.2</v>
      </c>
      <c r="W732" s="329">
        <f t="shared" si="307"/>
        <v>4993.7999999999993</v>
      </c>
      <c r="X732" s="464">
        <f t="shared" si="296"/>
        <v>4993.7999999999993</v>
      </c>
      <c r="Y732" s="497">
        <f t="shared" si="297"/>
        <v>0</v>
      </c>
    </row>
    <row r="733" spans="1:25" x14ac:dyDescent="0.25">
      <c r="A733" s="194" t="s">
        <v>1357</v>
      </c>
      <c r="B733" s="122" t="s">
        <v>1358</v>
      </c>
      <c r="C733" s="50" t="s">
        <v>170</v>
      </c>
      <c r="D733" s="51">
        <v>12</v>
      </c>
      <c r="E733" s="40">
        <v>1257.5999999999999</v>
      </c>
      <c r="F733" s="35">
        <f t="shared" si="302"/>
        <v>15091.199999999999</v>
      </c>
      <c r="G733" s="40">
        <v>3872.86</v>
      </c>
      <c r="H733" s="35">
        <f t="shared" si="298"/>
        <v>46474.32</v>
      </c>
      <c r="I733" s="35">
        <f t="shared" si="303"/>
        <v>61565.52</v>
      </c>
      <c r="J733" s="441"/>
      <c r="K733" s="334"/>
      <c r="L733" s="328">
        <v>1257.5999999999999</v>
      </c>
      <c r="M733" s="329">
        <f t="shared" si="304"/>
        <v>0</v>
      </c>
      <c r="N733" s="328">
        <v>3872.86</v>
      </c>
      <c r="O733" s="329">
        <f t="shared" si="299"/>
        <v>0</v>
      </c>
      <c r="P733" s="329">
        <f t="shared" si="305"/>
        <v>0</v>
      </c>
      <c r="Q733" s="473"/>
      <c r="R733" s="327">
        <f t="shared" si="300"/>
        <v>12</v>
      </c>
      <c r="S733" s="328">
        <v>1257.5999999999999</v>
      </c>
      <c r="T733" s="329">
        <f t="shared" si="306"/>
        <v>15091.199999999999</v>
      </c>
      <c r="U733" s="328">
        <v>3872.86</v>
      </c>
      <c r="V733" s="329">
        <f t="shared" si="301"/>
        <v>46474.32</v>
      </c>
      <c r="W733" s="329">
        <f t="shared" si="307"/>
        <v>61565.52</v>
      </c>
      <c r="X733" s="464">
        <f t="shared" si="296"/>
        <v>61565.52</v>
      </c>
      <c r="Y733" s="497">
        <f t="shared" si="297"/>
        <v>0</v>
      </c>
    </row>
    <row r="734" spans="1:25" x14ac:dyDescent="0.25">
      <c r="A734" s="194" t="s">
        <v>1359</v>
      </c>
      <c r="B734" s="122" t="s">
        <v>1360</v>
      </c>
      <c r="C734" s="50" t="s">
        <v>170</v>
      </c>
      <c r="D734" s="51">
        <v>2</v>
      </c>
      <c r="E734" s="40">
        <v>1257.5999999999999</v>
      </c>
      <c r="F734" s="35">
        <f t="shared" si="302"/>
        <v>2515.1999999999998</v>
      </c>
      <c r="G734" s="40">
        <v>8991.84</v>
      </c>
      <c r="H734" s="35">
        <f t="shared" si="298"/>
        <v>17983.68</v>
      </c>
      <c r="I734" s="35">
        <f t="shared" si="303"/>
        <v>20498.88</v>
      </c>
      <c r="J734" s="441"/>
      <c r="K734" s="334"/>
      <c r="L734" s="328">
        <v>1257.5999999999999</v>
      </c>
      <c r="M734" s="329">
        <f t="shared" si="304"/>
        <v>0</v>
      </c>
      <c r="N734" s="328">
        <v>8991.84</v>
      </c>
      <c r="O734" s="329">
        <f t="shared" si="299"/>
        <v>0</v>
      </c>
      <c r="P734" s="329">
        <f t="shared" si="305"/>
        <v>0</v>
      </c>
      <c r="Q734" s="473"/>
      <c r="R734" s="327">
        <f t="shared" si="300"/>
        <v>2</v>
      </c>
      <c r="S734" s="328">
        <v>1257.5999999999999</v>
      </c>
      <c r="T734" s="329">
        <f t="shared" si="306"/>
        <v>2515.1999999999998</v>
      </c>
      <c r="U734" s="328">
        <v>8991.84</v>
      </c>
      <c r="V734" s="329">
        <f t="shared" si="301"/>
        <v>17983.68</v>
      </c>
      <c r="W734" s="329">
        <f t="shared" si="307"/>
        <v>20498.88</v>
      </c>
      <c r="X734" s="464">
        <f t="shared" si="296"/>
        <v>20498.88</v>
      </c>
      <c r="Y734" s="497">
        <f t="shared" si="297"/>
        <v>0</v>
      </c>
    </row>
    <row r="735" spans="1:25" x14ac:dyDescent="0.25">
      <c r="A735" s="194" t="s">
        <v>1361</v>
      </c>
      <c r="B735" s="122" t="s">
        <v>1362</v>
      </c>
      <c r="C735" s="50" t="s">
        <v>170</v>
      </c>
      <c r="D735" s="51">
        <v>2</v>
      </c>
      <c r="E735" s="40">
        <v>1257.5999999999999</v>
      </c>
      <c r="F735" s="35">
        <f t="shared" si="302"/>
        <v>2515.1999999999998</v>
      </c>
      <c r="G735" s="40">
        <v>36603.839999999997</v>
      </c>
      <c r="H735" s="35">
        <f t="shared" si="298"/>
        <v>73207.679999999993</v>
      </c>
      <c r="I735" s="35">
        <f t="shared" si="303"/>
        <v>75722.87999999999</v>
      </c>
      <c r="J735" s="441"/>
      <c r="K735" s="334"/>
      <c r="L735" s="328">
        <v>1257.5999999999999</v>
      </c>
      <c r="M735" s="329">
        <f t="shared" si="304"/>
        <v>0</v>
      </c>
      <c r="N735" s="328">
        <v>36603.839999999997</v>
      </c>
      <c r="O735" s="329">
        <f t="shared" si="299"/>
        <v>0</v>
      </c>
      <c r="P735" s="329">
        <f t="shared" si="305"/>
        <v>0</v>
      </c>
      <c r="Q735" s="473"/>
      <c r="R735" s="327">
        <f t="shared" si="300"/>
        <v>2</v>
      </c>
      <c r="S735" s="328">
        <v>1257.5999999999999</v>
      </c>
      <c r="T735" s="329">
        <f t="shared" si="306"/>
        <v>2515.1999999999998</v>
      </c>
      <c r="U735" s="328">
        <v>36603.839999999997</v>
      </c>
      <c r="V735" s="329">
        <f t="shared" si="301"/>
        <v>73207.679999999993</v>
      </c>
      <c r="W735" s="329">
        <f t="shared" si="307"/>
        <v>75722.87999999999</v>
      </c>
      <c r="X735" s="464">
        <f t="shared" si="296"/>
        <v>75722.87999999999</v>
      </c>
      <c r="Y735" s="497">
        <f t="shared" si="297"/>
        <v>0</v>
      </c>
    </row>
    <row r="736" spans="1:25" x14ac:dyDescent="0.25">
      <c r="A736" s="194" t="s">
        <v>1363</v>
      </c>
      <c r="B736" s="122" t="s">
        <v>1364</v>
      </c>
      <c r="C736" s="50" t="s">
        <v>170</v>
      </c>
      <c r="D736" s="51">
        <v>1</v>
      </c>
      <c r="E736" s="40">
        <v>1257.5999999999999</v>
      </c>
      <c r="F736" s="35">
        <f t="shared" si="302"/>
        <v>1257.5999999999999</v>
      </c>
      <c r="G736" s="40">
        <v>28289.35</v>
      </c>
      <c r="H736" s="35">
        <f t="shared" si="298"/>
        <v>28289.35</v>
      </c>
      <c r="I736" s="35">
        <f t="shared" si="303"/>
        <v>29546.949999999997</v>
      </c>
      <c r="J736" s="441"/>
      <c r="K736" s="334"/>
      <c r="L736" s="328">
        <v>1257.5999999999999</v>
      </c>
      <c r="M736" s="329">
        <f t="shared" si="304"/>
        <v>0</v>
      </c>
      <c r="N736" s="328">
        <v>28289.35</v>
      </c>
      <c r="O736" s="329">
        <f t="shared" si="299"/>
        <v>0</v>
      </c>
      <c r="P736" s="329">
        <f t="shared" si="305"/>
        <v>0</v>
      </c>
      <c r="Q736" s="473"/>
      <c r="R736" s="327">
        <f t="shared" si="300"/>
        <v>1</v>
      </c>
      <c r="S736" s="328">
        <v>1257.5999999999999</v>
      </c>
      <c r="T736" s="329">
        <f t="shared" si="306"/>
        <v>1257.5999999999999</v>
      </c>
      <c r="U736" s="328">
        <v>28289.35</v>
      </c>
      <c r="V736" s="329">
        <f t="shared" si="301"/>
        <v>28289.35</v>
      </c>
      <c r="W736" s="329">
        <f t="shared" si="307"/>
        <v>29546.949999999997</v>
      </c>
      <c r="X736" s="464">
        <f t="shared" si="296"/>
        <v>29546.949999999997</v>
      </c>
      <c r="Y736" s="497">
        <f t="shared" si="297"/>
        <v>0</v>
      </c>
    </row>
    <row r="737" spans="1:25" x14ac:dyDescent="0.25">
      <c r="A737" s="194" t="s">
        <v>1365</v>
      </c>
      <c r="B737" s="122" t="s">
        <v>1366</v>
      </c>
      <c r="C737" s="118" t="s">
        <v>296</v>
      </c>
      <c r="D737" s="119">
        <v>20</v>
      </c>
      <c r="E737" s="40">
        <v>314.39999999999998</v>
      </c>
      <c r="F737" s="35">
        <f t="shared" si="302"/>
        <v>6288</v>
      </c>
      <c r="G737" s="40">
        <v>1610.14</v>
      </c>
      <c r="H737" s="35">
        <f t="shared" si="298"/>
        <v>32202.800000000003</v>
      </c>
      <c r="I737" s="35">
        <f t="shared" si="303"/>
        <v>38490.800000000003</v>
      </c>
      <c r="J737" s="441"/>
      <c r="K737" s="371">
        <v>5</v>
      </c>
      <c r="L737" s="328">
        <v>314.39999999999998</v>
      </c>
      <c r="M737" s="329">
        <f t="shared" si="304"/>
        <v>1572</v>
      </c>
      <c r="N737" s="328">
        <v>1610.14</v>
      </c>
      <c r="O737" s="329">
        <f t="shared" si="299"/>
        <v>8050.7000000000007</v>
      </c>
      <c r="P737" s="329">
        <f t="shared" si="305"/>
        <v>9622.7000000000007</v>
      </c>
      <c r="Q737" s="473"/>
      <c r="R737" s="327">
        <f t="shared" si="300"/>
        <v>15</v>
      </c>
      <c r="S737" s="328">
        <v>314.39999999999998</v>
      </c>
      <c r="T737" s="329">
        <f t="shared" si="306"/>
        <v>4716</v>
      </c>
      <c r="U737" s="328">
        <v>1610.14</v>
      </c>
      <c r="V737" s="329">
        <f t="shared" si="301"/>
        <v>24152.100000000002</v>
      </c>
      <c r="W737" s="329">
        <f t="shared" si="307"/>
        <v>28868.100000000002</v>
      </c>
      <c r="X737" s="464">
        <f t="shared" si="296"/>
        <v>28868.100000000002</v>
      </c>
      <c r="Y737" s="497">
        <f t="shared" si="297"/>
        <v>0</v>
      </c>
    </row>
    <row r="738" spans="1:25" x14ac:dyDescent="0.25">
      <c r="A738" s="194" t="s">
        <v>1367</v>
      </c>
      <c r="B738" s="122" t="s">
        <v>1368</v>
      </c>
      <c r="C738" s="118" t="s">
        <v>296</v>
      </c>
      <c r="D738" s="119">
        <v>7</v>
      </c>
      <c r="E738" s="40">
        <v>314.39999999999998</v>
      </c>
      <c r="F738" s="35">
        <f t="shared" si="302"/>
        <v>2200.7999999999997</v>
      </c>
      <c r="G738" s="40">
        <v>403.1</v>
      </c>
      <c r="H738" s="35">
        <f t="shared" si="298"/>
        <v>2821.7000000000003</v>
      </c>
      <c r="I738" s="35">
        <f t="shared" si="303"/>
        <v>5022.5</v>
      </c>
      <c r="J738" s="441"/>
      <c r="K738" s="371">
        <v>90</v>
      </c>
      <c r="L738" s="328">
        <v>314.39999999999998</v>
      </c>
      <c r="M738" s="329">
        <f t="shared" si="304"/>
        <v>28295.999999999996</v>
      </c>
      <c r="N738" s="328">
        <v>403.1</v>
      </c>
      <c r="O738" s="329">
        <f t="shared" si="299"/>
        <v>36279</v>
      </c>
      <c r="P738" s="329">
        <f t="shared" si="305"/>
        <v>64575</v>
      </c>
      <c r="Q738" s="473"/>
      <c r="R738" s="327">
        <f t="shared" si="300"/>
        <v>-83</v>
      </c>
      <c r="S738" s="328">
        <v>314.39999999999998</v>
      </c>
      <c r="T738" s="329">
        <f t="shared" si="306"/>
        <v>-26095.199999999997</v>
      </c>
      <c r="U738" s="328">
        <v>403.1</v>
      </c>
      <c r="V738" s="329">
        <f t="shared" si="301"/>
        <v>-33457.300000000003</v>
      </c>
      <c r="W738" s="329">
        <f t="shared" si="307"/>
        <v>-59552.5</v>
      </c>
      <c r="X738" s="464">
        <f t="shared" si="296"/>
        <v>-59552.5</v>
      </c>
      <c r="Y738" s="497">
        <f t="shared" si="297"/>
        <v>0</v>
      </c>
    </row>
    <row r="739" spans="1:25" x14ac:dyDescent="0.25">
      <c r="A739" s="194" t="s">
        <v>1369</v>
      </c>
      <c r="B739" s="122" t="s">
        <v>1370</v>
      </c>
      <c r="C739" s="118" t="s">
        <v>296</v>
      </c>
      <c r="D739" s="119">
        <v>1000</v>
      </c>
      <c r="E739" s="40">
        <v>162.44</v>
      </c>
      <c r="F739" s="35">
        <f t="shared" si="302"/>
        <v>162440</v>
      </c>
      <c r="G739" s="40">
        <v>112.48</v>
      </c>
      <c r="H739" s="35">
        <f t="shared" si="298"/>
        <v>112480</v>
      </c>
      <c r="I739" s="35">
        <f t="shared" si="303"/>
        <v>274920</v>
      </c>
      <c r="J739" s="441"/>
      <c r="K739" s="371">
        <v>1000</v>
      </c>
      <c r="L739" s="328">
        <v>162.44</v>
      </c>
      <c r="M739" s="329">
        <f t="shared" si="304"/>
        <v>162440</v>
      </c>
      <c r="N739" s="328">
        <v>112.48</v>
      </c>
      <c r="O739" s="329">
        <f t="shared" si="299"/>
        <v>112480</v>
      </c>
      <c r="P739" s="329">
        <f t="shared" si="305"/>
        <v>274920</v>
      </c>
      <c r="Q739" s="473"/>
      <c r="R739" s="327">
        <f t="shared" si="300"/>
        <v>0</v>
      </c>
      <c r="S739" s="328">
        <v>162.44</v>
      </c>
      <c r="T739" s="329">
        <f t="shared" si="306"/>
        <v>0</v>
      </c>
      <c r="U739" s="328">
        <v>112.48</v>
      </c>
      <c r="V739" s="329">
        <f t="shared" si="301"/>
        <v>0</v>
      </c>
      <c r="W739" s="329">
        <f t="shared" si="307"/>
        <v>0</v>
      </c>
      <c r="X739" s="464">
        <f t="shared" si="296"/>
        <v>0</v>
      </c>
      <c r="Y739" s="497">
        <f t="shared" si="297"/>
        <v>0</v>
      </c>
    </row>
    <row r="740" spans="1:25" x14ac:dyDescent="0.25">
      <c r="A740" s="194" t="s">
        <v>1371</v>
      </c>
      <c r="B740" s="117" t="s">
        <v>1372</v>
      </c>
      <c r="C740" s="118" t="s">
        <v>296</v>
      </c>
      <c r="D740" s="119">
        <v>250</v>
      </c>
      <c r="E740" s="40">
        <v>182</v>
      </c>
      <c r="F740" s="35">
        <f t="shared" si="302"/>
        <v>45500</v>
      </c>
      <c r="G740" s="40">
        <v>115.65</v>
      </c>
      <c r="H740" s="35">
        <f t="shared" si="298"/>
        <v>28912.5</v>
      </c>
      <c r="I740" s="35">
        <f t="shared" si="303"/>
        <v>74412.5</v>
      </c>
      <c r="J740" s="441"/>
      <c r="K740" s="371">
        <v>250</v>
      </c>
      <c r="L740" s="328">
        <v>182</v>
      </c>
      <c r="M740" s="329">
        <f t="shared" si="304"/>
        <v>45500</v>
      </c>
      <c r="N740" s="328">
        <v>115.65</v>
      </c>
      <c r="O740" s="329">
        <f t="shared" si="299"/>
        <v>28912.5</v>
      </c>
      <c r="P740" s="329">
        <f t="shared" si="305"/>
        <v>74412.5</v>
      </c>
      <c r="Q740" s="473"/>
      <c r="R740" s="327">
        <f t="shared" si="300"/>
        <v>0</v>
      </c>
      <c r="S740" s="328">
        <v>182</v>
      </c>
      <c r="T740" s="329">
        <f t="shared" si="306"/>
        <v>0</v>
      </c>
      <c r="U740" s="328">
        <v>115.65</v>
      </c>
      <c r="V740" s="329">
        <f t="shared" si="301"/>
        <v>0</v>
      </c>
      <c r="W740" s="329">
        <f t="shared" si="307"/>
        <v>0</v>
      </c>
      <c r="X740" s="464">
        <f t="shared" si="296"/>
        <v>0</v>
      </c>
      <c r="Y740" s="497">
        <f t="shared" si="297"/>
        <v>0</v>
      </c>
    </row>
    <row r="741" spans="1:25" x14ac:dyDescent="0.25">
      <c r="A741" s="194" t="s">
        <v>1373</v>
      </c>
      <c r="B741" s="117" t="s">
        <v>1374</v>
      </c>
      <c r="C741" s="118" t="s">
        <v>296</v>
      </c>
      <c r="D741" s="119">
        <v>350</v>
      </c>
      <c r="E741" s="40">
        <v>182</v>
      </c>
      <c r="F741" s="35">
        <f t="shared" si="302"/>
        <v>63700</v>
      </c>
      <c r="G741" s="40">
        <v>426.41</v>
      </c>
      <c r="H741" s="35">
        <f t="shared" si="298"/>
        <v>149243.5</v>
      </c>
      <c r="I741" s="35">
        <f t="shared" si="303"/>
        <v>212943.5</v>
      </c>
      <c r="J741" s="441"/>
      <c r="K741" s="371">
        <v>350</v>
      </c>
      <c r="L741" s="328">
        <v>182</v>
      </c>
      <c r="M741" s="329">
        <f t="shared" si="304"/>
        <v>63700</v>
      </c>
      <c r="N741" s="328">
        <v>426.41</v>
      </c>
      <c r="O741" s="329">
        <f t="shared" si="299"/>
        <v>149243.5</v>
      </c>
      <c r="P741" s="329">
        <f t="shared" si="305"/>
        <v>212943.5</v>
      </c>
      <c r="Q741" s="473"/>
      <c r="R741" s="327">
        <f t="shared" si="300"/>
        <v>0</v>
      </c>
      <c r="S741" s="328">
        <v>182</v>
      </c>
      <c r="T741" s="329">
        <f t="shared" si="306"/>
        <v>0</v>
      </c>
      <c r="U741" s="328">
        <v>426.41</v>
      </c>
      <c r="V741" s="329">
        <f t="shared" si="301"/>
        <v>0</v>
      </c>
      <c r="W741" s="329">
        <f t="shared" si="307"/>
        <v>0</v>
      </c>
      <c r="X741" s="464">
        <f t="shared" si="296"/>
        <v>0</v>
      </c>
      <c r="Y741" s="497">
        <f t="shared" si="297"/>
        <v>0</v>
      </c>
    </row>
    <row r="742" spans="1:25" x14ac:dyDescent="0.25">
      <c r="A742" s="194" t="s">
        <v>1375</v>
      </c>
      <c r="B742" s="117" t="s">
        <v>1376</v>
      </c>
      <c r="C742" s="118" t="s">
        <v>296</v>
      </c>
      <c r="D742" s="119">
        <v>1028.4000000000001</v>
      </c>
      <c r="E742" s="40">
        <v>354</v>
      </c>
      <c r="F742" s="35">
        <f t="shared" si="302"/>
        <v>364053.60000000003</v>
      </c>
      <c r="G742" s="40">
        <v>577.65</v>
      </c>
      <c r="H742" s="35">
        <f t="shared" si="298"/>
        <v>594055.26</v>
      </c>
      <c r="I742" s="35">
        <f t="shared" si="303"/>
        <v>958108.8600000001</v>
      </c>
      <c r="J742" s="441"/>
      <c r="K742" s="371">
        <v>1000</v>
      </c>
      <c r="L742" s="328">
        <v>354</v>
      </c>
      <c r="M742" s="329">
        <f t="shared" si="304"/>
        <v>354000</v>
      </c>
      <c r="N742" s="328">
        <v>577.65</v>
      </c>
      <c r="O742" s="329">
        <f t="shared" si="299"/>
        <v>577650</v>
      </c>
      <c r="P742" s="329">
        <f t="shared" si="305"/>
        <v>931650</v>
      </c>
      <c r="Q742" s="473"/>
      <c r="R742" s="327">
        <f t="shared" si="300"/>
        <v>28.400000000000091</v>
      </c>
      <c r="S742" s="328">
        <v>354</v>
      </c>
      <c r="T742" s="329">
        <f t="shared" si="306"/>
        <v>10053.600000000031</v>
      </c>
      <c r="U742" s="328">
        <v>577.65</v>
      </c>
      <c r="V742" s="329">
        <f t="shared" si="301"/>
        <v>16405.260000000053</v>
      </c>
      <c r="W742" s="329">
        <f t="shared" si="307"/>
        <v>26458.860000000084</v>
      </c>
      <c r="X742" s="464">
        <f t="shared" si="296"/>
        <v>26458.860000000102</v>
      </c>
      <c r="Y742" s="497">
        <f t="shared" si="297"/>
        <v>0</v>
      </c>
    </row>
    <row r="743" spans="1:25" x14ac:dyDescent="0.25">
      <c r="A743" s="194" t="s">
        <v>1377</v>
      </c>
      <c r="B743" s="117" t="s">
        <v>1378</v>
      </c>
      <c r="C743" s="118" t="s">
        <v>296</v>
      </c>
      <c r="D743" s="119">
        <v>158</v>
      </c>
      <c r="E743" s="40">
        <v>354</v>
      </c>
      <c r="F743" s="35">
        <f t="shared" si="302"/>
        <v>55932</v>
      </c>
      <c r="G743" s="40">
        <v>1067.04</v>
      </c>
      <c r="H743" s="35">
        <f t="shared" si="298"/>
        <v>168592.32</v>
      </c>
      <c r="I743" s="35">
        <f t="shared" si="303"/>
        <v>224524.32</v>
      </c>
      <c r="J743" s="441"/>
      <c r="K743" s="371"/>
      <c r="L743" s="328">
        <v>354</v>
      </c>
      <c r="M743" s="329">
        <f t="shared" si="304"/>
        <v>0</v>
      </c>
      <c r="N743" s="328">
        <v>1067.04</v>
      </c>
      <c r="O743" s="329">
        <f t="shared" si="299"/>
        <v>0</v>
      </c>
      <c r="P743" s="329">
        <f t="shared" si="305"/>
        <v>0</v>
      </c>
      <c r="Q743" s="473"/>
      <c r="R743" s="327">
        <f t="shared" si="300"/>
        <v>158</v>
      </c>
      <c r="S743" s="328">
        <v>354</v>
      </c>
      <c r="T743" s="329">
        <f t="shared" si="306"/>
        <v>55932</v>
      </c>
      <c r="U743" s="328">
        <v>1067.04</v>
      </c>
      <c r="V743" s="329">
        <f t="shared" si="301"/>
        <v>168592.32</v>
      </c>
      <c r="W743" s="329">
        <f t="shared" si="307"/>
        <v>224524.32</v>
      </c>
      <c r="X743" s="464">
        <f t="shared" si="296"/>
        <v>224524.32</v>
      </c>
      <c r="Y743" s="497">
        <f t="shared" si="297"/>
        <v>0</v>
      </c>
    </row>
    <row r="744" spans="1:25" x14ac:dyDescent="0.25">
      <c r="A744" s="195" t="s">
        <v>1379</v>
      </c>
      <c r="B744" s="196" t="s">
        <v>1380</v>
      </c>
      <c r="C744" s="197" t="s">
        <v>296</v>
      </c>
      <c r="D744" s="198">
        <v>273.60000000000002</v>
      </c>
      <c r="E744" s="40">
        <v>354</v>
      </c>
      <c r="F744" s="35">
        <f t="shared" si="302"/>
        <v>96854.400000000009</v>
      </c>
      <c r="G744" s="40">
        <v>2099.5100000000002</v>
      </c>
      <c r="H744" s="35">
        <f t="shared" ref="H744:H762" si="308">D744*G744</f>
        <v>574425.9360000001</v>
      </c>
      <c r="I744" s="35">
        <f t="shared" si="303"/>
        <v>671280.33600000013</v>
      </c>
      <c r="J744" s="452"/>
      <c r="K744" s="391">
        <v>240</v>
      </c>
      <c r="L744" s="328">
        <v>354</v>
      </c>
      <c r="M744" s="329">
        <f t="shared" si="304"/>
        <v>84960</v>
      </c>
      <c r="N744" s="328">
        <v>2099.5100000000002</v>
      </c>
      <c r="O744" s="329">
        <f t="shared" si="299"/>
        <v>503882.4</v>
      </c>
      <c r="P744" s="329">
        <f t="shared" si="305"/>
        <v>588842.4</v>
      </c>
      <c r="Q744" s="484"/>
      <c r="R744" s="327">
        <f t="shared" si="300"/>
        <v>33.600000000000023</v>
      </c>
      <c r="S744" s="328">
        <v>354</v>
      </c>
      <c r="T744" s="329">
        <f t="shared" si="306"/>
        <v>11894.400000000009</v>
      </c>
      <c r="U744" s="328">
        <v>2099.5100000000002</v>
      </c>
      <c r="V744" s="329">
        <f t="shared" si="301"/>
        <v>70543.536000000051</v>
      </c>
      <c r="W744" s="329">
        <f t="shared" si="307"/>
        <v>82437.93600000006</v>
      </c>
      <c r="X744" s="464">
        <f t="shared" si="296"/>
        <v>82437.936000000103</v>
      </c>
      <c r="Y744" s="497">
        <f t="shared" si="297"/>
        <v>0</v>
      </c>
    </row>
    <row r="745" spans="1:25" x14ac:dyDescent="0.25">
      <c r="A745" s="194" t="s">
        <v>1381</v>
      </c>
      <c r="B745" s="196" t="s">
        <v>1382</v>
      </c>
      <c r="C745" s="197" t="s">
        <v>296</v>
      </c>
      <c r="D745" s="198">
        <v>47.5</v>
      </c>
      <c r="E745" s="40">
        <v>314.40000000000003</v>
      </c>
      <c r="F745" s="35">
        <f t="shared" si="302"/>
        <v>14934.000000000002</v>
      </c>
      <c r="G745" s="40">
        <v>2519.4</v>
      </c>
      <c r="H745" s="35">
        <f t="shared" si="308"/>
        <v>119671.5</v>
      </c>
      <c r="I745" s="35">
        <f t="shared" si="303"/>
        <v>134605.5</v>
      </c>
      <c r="J745" s="452"/>
      <c r="K745" s="391"/>
      <c r="L745" s="328">
        <v>314.40000000000003</v>
      </c>
      <c r="M745" s="329">
        <f t="shared" si="304"/>
        <v>0</v>
      </c>
      <c r="N745" s="328">
        <v>2519.4</v>
      </c>
      <c r="O745" s="329">
        <f t="shared" si="299"/>
        <v>0</v>
      </c>
      <c r="P745" s="329">
        <f t="shared" si="305"/>
        <v>0</v>
      </c>
      <c r="Q745" s="484"/>
      <c r="R745" s="327">
        <f t="shared" si="300"/>
        <v>47.5</v>
      </c>
      <c r="S745" s="328">
        <v>314.40000000000003</v>
      </c>
      <c r="T745" s="329">
        <f t="shared" si="306"/>
        <v>14934.000000000002</v>
      </c>
      <c r="U745" s="328">
        <v>2519.4</v>
      </c>
      <c r="V745" s="329">
        <f t="shared" si="301"/>
        <v>119671.5</v>
      </c>
      <c r="W745" s="329">
        <f t="shared" si="307"/>
        <v>134605.5</v>
      </c>
      <c r="X745" s="464">
        <f t="shared" si="296"/>
        <v>134605.5</v>
      </c>
      <c r="Y745" s="497">
        <f t="shared" si="297"/>
        <v>0</v>
      </c>
    </row>
    <row r="746" spans="1:25" x14ac:dyDescent="0.25">
      <c r="A746" s="195" t="s">
        <v>1383</v>
      </c>
      <c r="B746" s="117" t="s">
        <v>293</v>
      </c>
      <c r="C746" s="118" t="s">
        <v>170</v>
      </c>
      <c r="D746" s="119">
        <v>1732</v>
      </c>
      <c r="E746" s="40">
        <v>0</v>
      </c>
      <c r="F746" s="35">
        <f t="shared" si="302"/>
        <v>0</v>
      </c>
      <c r="G746" s="40">
        <v>6.4870000000000001</v>
      </c>
      <c r="H746" s="35">
        <f t="shared" si="308"/>
        <v>11235.484</v>
      </c>
      <c r="I746" s="35">
        <f t="shared" si="303"/>
        <v>11235.484</v>
      </c>
      <c r="J746" s="441"/>
      <c r="K746" s="371"/>
      <c r="L746" s="328">
        <v>0</v>
      </c>
      <c r="M746" s="329">
        <f t="shared" si="304"/>
        <v>0</v>
      </c>
      <c r="N746" s="328">
        <v>6.4870000000000001</v>
      </c>
      <c r="O746" s="329">
        <f t="shared" si="299"/>
        <v>0</v>
      </c>
      <c r="P746" s="329">
        <f t="shared" si="305"/>
        <v>0</v>
      </c>
      <c r="Q746" s="473"/>
      <c r="R746" s="327">
        <f t="shared" si="300"/>
        <v>1732</v>
      </c>
      <c r="S746" s="328">
        <v>0</v>
      </c>
      <c r="T746" s="329">
        <f t="shared" si="306"/>
        <v>0</v>
      </c>
      <c r="U746" s="328">
        <v>6.4870000000000001</v>
      </c>
      <c r="V746" s="329">
        <f t="shared" si="301"/>
        <v>11235.484</v>
      </c>
      <c r="W746" s="329">
        <f t="shared" si="307"/>
        <v>11235.484</v>
      </c>
      <c r="X746" s="464">
        <f t="shared" si="296"/>
        <v>11235.484</v>
      </c>
      <c r="Y746" s="497">
        <f t="shared" si="297"/>
        <v>0</v>
      </c>
    </row>
    <row r="747" spans="1:25" x14ac:dyDescent="0.25">
      <c r="A747" s="194" t="s">
        <v>1384</v>
      </c>
      <c r="B747" s="196" t="s">
        <v>1385</v>
      </c>
      <c r="C747" s="118" t="s">
        <v>28</v>
      </c>
      <c r="D747" s="119">
        <v>5</v>
      </c>
      <c r="E747" s="40">
        <v>2620</v>
      </c>
      <c r="F747" s="35">
        <f t="shared" si="302"/>
        <v>13100</v>
      </c>
      <c r="G747" s="40">
        <v>5200</v>
      </c>
      <c r="H747" s="35">
        <f t="shared" si="308"/>
        <v>26000</v>
      </c>
      <c r="I747" s="35">
        <f t="shared" si="303"/>
        <v>39100</v>
      </c>
      <c r="J747" s="441"/>
      <c r="K747" s="371"/>
      <c r="L747" s="328">
        <v>2620</v>
      </c>
      <c r="M747" s="329">
        <f t="shared" si="304"/>
        <v>0</v>
      </c>
      <c r="N747" s="328">
        <v>5200</v>
      </c>
      <c r="O747" s="329">
        <f t="shared" si="299"/>
        <v>0</v>
      </c>
      <c r="P747" s="329">
        <f t="shared" si="305"/>
        <v>0</v>
      </c>
      <c r="Q747" s="473"/>
      <c r="R747" s="327">
        <f t="shared" si="300"/>
        <v>5</v>
      </c>
      <c r="S747" s="328">
        <v>2620</v>
      </c>
      <c r="T747" s="329">
        <f t="shared" si="306"/>
        <v>13100</v>
      </c>
      <c r="U747" s="328">
        <v>5200</v>
      </c>
      <c r="V747" s="329">
        <f t="shared" si="301"/>
        <v>26000</v>
      </c>
      <c r="W747" s="329">
        <f t="shared" si="307"/>
        <v>39100</v>
      </c>
      <c r="X747" s="464">
        <f t="shared" si="296"/>
        <v>39100</v>
      </c>
      <c r="Y747" s="497">
        <f t="shared" si="297"/>
        <v>0</v>
      </c>
    </row>
    <row r="748" spans="1:25" x14ac:dyDescent="0.25">
      <c r="A748" s="195" t="s">
        <v>1386</v>
      </c>
      <c r="B748" s="196" t="s">
        <v>1387</v>
      </c>
      <c r="C748" s="118" t="s">
        <v>28</v>
      </c>
      <c r="D748" s="119">
        <v>1</v>
      </c>
      <c r="E748" s="40">
        <v>2620</v>
      </c>
      <c r="F748" s="35">
        <f t="shared" si="302"/>
        <v>2620</v>
      </c>
      <c r="G748" s="40">
        <v>8320</v>
      </c>
      <c r="H748" s="35">
        <f t="shared" si="308"/>
        <v>8320</v>
      </c>
      <c r="I748" s="35">
        <f t="shared" si="303"/>
        <v>10940</v>
      </c>
      <c r="J748" s="441"/>
      <c r="K748" s="371"/>
      <c r="L748" s="328">
        <v>2620</v>
      </c>
      <c r="M748" s="329">
        <f t="shared" si="304"/>
        <v>0</v>
      </c>
      <c r="N748" s="328">
        <v>8320</v>
      </c>
      <c r="O748" s="329">
        <f t="shared" si="299"/>
        <v>0</v>
      </c>
      <c r="P748" s="329">
        <f t="shared" si="305"/>
        <v>0</v>
      </c>
      <c r="Q748" s="473"/>
      <c r="R748" s="327">
        <f t="shared" si="300"/>
        <v>1</v>
      </c>
      <c r="S748" s="328">
        <v>2620</v>
      </c>
      <c r="T748" s="329">
        <f t="shared" si="306"/>
        <v>2620</v>
      </c>
      <c r="U748" s="328">
        <v>8320</v>
      </c>
      <c r="V748" s="329">
        <f t="shared" si="301"/>
        <v>8320</v>
      </c>
      <c r="W748" s="329">
        <f t="shared" si="307"/>
        <v>10940</v>
      </c>
      <c r="X748" s="464">
        <f t="shared" si="296"/>
        <v>10940</v>
      </c>
      <c r="Y748" s="497">
        <f t="shared" si="297"/>
        <v>0</v>
      </c>
    </row>
    <row r="749" spans="1:25" x14ac:dyDescent="0.25">
      <c r="A749" s="194" t="s">
        <v>1388</v>
      </c>
      <c r="B749" s="196" t="s">
        <v>1389</v>
      </c>
      <c r="C749" s="118" t="s">
        <v>296</v>
      </c>
      <c r="D749" s="119">
        <v>17</v>
      </c>
      <c r="E749" s="40">
        <v>314.40000000000003</v>
      </c>
      <c r="F749" s="35">
        <f t="shared" si="302"/>
        <v>5344.8</v>
      </c>
      <c r="G749" s="40">
        <v>1420.1200000000001</v>
      </c>
      <c r="H749" s="35">
        <f t="shared" si="308"/>
        <v>24142.04</v>
      </c>
      <c r="I749" s="35">
        <f t="shared" si="303"/>
        <v>29486.84</v>
      </c>
      <c r="J749" s="441"/>
      <c r="K749" s="371"/>
      <c r="L749" s="328">
        <v>314.40000000000003</v>
      </c>
      <c r="M749" s="329">
        <f t="shared" si="304"/>
        <v>0</v>
      </c>
      <c r="N749" s="328">
        <v>1420.1200000000001</v>
      </c>
      <c r="O749" s="329">
        <f t="shared" si="299"/>
        <v>0</v>
      </c>
      <c r="P749" s="329">
        <f t="shared" si="305"/>
        <v>0</v>
      </c>
      <c r="Q749" s="473"/>
      <c r="R749" s="327">
        <f t="shared" si="300"/>
        <v>17</v>
      </c>
      <c r="S749" s="328">
        <v>314.40000000000003</v>
      </c>
      <c r="T749" s="329">
        <f t="shared" si="306"/>
        <v>5344.8</v>
      </c>
      <c r="U749" s="328">
        <v>1420.1200000000001</v>
      </c>
      <c r="V749" s="329">
        <f t="shared" si="301"/>
        <v>24142.04</v>
      </c>
      <c r="W749" s="329">
        <f t="shared" si="307"/>
        <v>29486.84</v>
      </c>
      <c r="X749" s="464">
        <f t="shared" si="296"/>
        <v>29486.84</v>
      </c>
      <c r="Y749" s="497">
        <f t="shared" si="297"/>
        <v>0</v>
      </c>
    </row>
    <row r="750" spans="1:25" x14ac:dyDescent="0.25">
      <c r="A750" s="195" t="s">
        <v>1390</v>
      </c>
      <c r="B750" s="196" t="s">
        <v>1391</v>
      </c>
      <c r="C750" s="118" t="s">
        <v>296</v>
      </c>
      <c r="D750" s="119">
        <v>950</v>
      </c>
      <c r="E750" s="40">
        <v>186.02</v>
      </c>
      <c r="F750" s="35">
        <f t="shared" si="302"/>
        <v>176719</v>
      </c>
      <c r="G750" s="40">
        <v>365.43000000000006</v>
      </c>
      <c r="H750" s="35">
        <f t="shared" si="308"/>
        <v>347158.50000000006</v>
      </c>
      <c r="I750" s="35">
        <f t="shared" si="303"/>
        <v>523877.50000000006</v>
      </c>
      <c r="J750" s="441"/>
      <c r="K750" s="371"/>
      <c r="L750" s="328">
        <v>186.02</v>
      </c>
      <c r="M750" s="329">
        <f t="shared" si="304"/>
        <v>0</v>
      </c>
      <c r="N750" s="328">
        <v>365.43000000000006</v>
      </c>
      <c r="O750" s="329">
        <f t="shared" si="299"/>
        <v>0</v>
      </c>
      <c r="P750" s="329">
        <f t="shared" si="305"/>
        <v>0</v>
      </c>
      <c r="Q750" s="473"/>
      <c r="R750" s="327">
        <f t="shared" si="300"/>
        <v>950</v>
      </c>
      <c r="S750" s="328">
        <v>186.02</v>
      </c>
      <c r="T750" s="329">
        <f t="shared" si="306"/>
        <v>176719</v>
      </c>
      <c r="U750" s="328">
        <v>365.43000000000006</v>
      </c>
      <c r="V750" s="329">
        <f t="shared" si="301"/>
        <v>347158.50000000006</v>
      </c>
      <c r="W750" s="329">
        <f t="shared" si="307"/>
        <v>523877.50000000006</v>
      </c>
      <c r="X750" s="464">
        <f t="shared" si="296"/>
        <v>523877.50000000006</v>
      </c>
      <c r="Y750" s="497">
        <f t="shared" si="297"/>
        <v>0</v>
      </c>
    </row>
    <row r="751" spans="1:25" x14ac:dyDescent="0.25">
      <c r="A751" s="194" t="s">
        <v>1392</v>
      </c>
      <c r="B751" s="196" t="s">
        <v>1393</v>
      </c>
      <c r="C751" s="118" t="s">
        <v>296</v>
      </c>
      <c r="D751" s="119">
        <v>180</v>
      </c>
      <c r="E751" s="40">
        <v>162.43476000000001</v>
      </c>
      <c r="F751" s="35">
        <f t="shared" si="302"/>
        <v>29238.256800000003</v>
      </c>
      <c r="G751" s="40">
        <v>322.40519999999998</v>
      </c>
      <c r="H751" s="35">
        <f t="shared" si="308"/>
        <v>58032.935999999994</v>
      </c>
      <c r="I751" s="35">
        <f t="shared" si="303"/>
        <v>87271.19279999999</v>
      </c>
      <c r="J751" s="441"/>
      <c r="K751" s="371"/>
      <c r="L751" s="328">
        <v>162.43476000000001</v>
      </c>
      <c r="M751" s="329">
        <f t="shared" si="304"/>
        <v>0</v>
      </c>
      <c r="N751" s="328">
        <v>322.40519999999998</v>
      </c>
      <c r="O751" s="329">
        <f t="shared" si="299"/>
        <v>0</v>
      </c>
      <c r="P751" s="329">
        <f t="shared" si="305"/>
        <v>0</v>
      </c>
      <c r="Q751" s="473"/>
      <c r="R751" s="327">
        <f t="shared" si="300"/>
        <v>180</v>
      </c>
      <c r="S751" s="328">
        <v>162.43476000000001</v>
      </c>
      <c r="T751" s="329">
        <f t="shared" si="306"/>
        <v>29238.256800000003</v>
      </c>
      <c r="U751" s="328">
        <v>322.40519999999998</v>
      </c>
      <c r="V751" s="329">
        <f t="shared" si="301"/>
        <v>58032.935999999994</v>
      </c>
      <c r="W751" s="329">
        <f t="shared" si="307"/>
        <v>87271.19279999999</v>
      </c>
      <c r="X751" s="464">
        <f t="shared" si="296"/>
        <v>87271.19279999999</v>
      </c>
      <c r="Y751" s="497">
        <f t="shared" si="297"/>
        <v>0</v>
      </c>
    </row>
    <row r="752" spans="1:25" x14ac:dyDescent="0.25">
      <c r="A752" s="195" t="s">
        <v>1394</v>
      </c>
      <c r="B752" s="196" t="s">
        <v>1395</v>
      </c>
      <c r="C752" s="118" t="s">
        <v>296</v>
      </c>
      <c r="D752" s="119">
        <v>9</v>
      </c>
      <c r="E752" s="40">
        <v>314.40000000000003</v>
      </c>
      <c r="F752" s="35">
        <f t="shared" si="302"/>
        <v>2829.6000000000004</v>
      </c>
      <c r="G752" s="40">
        <v>1342.1200000000001</v>
      </c>
      <c r="H752" s="35">
        <f t="shared" si="308"/>
        <v>12079.080000000002</v>
      </c>
      <c r="I752" s="35">
        <f t="shared" si="303"/>
        <v>14908.680000000002</v>
      </c>
      <c r="J752" s="441"/>
      <c r="K752" s="371"/>
      <c r="L752" s="328">
        <v>314.40000000000003</v>
      </c>
      <c r="M752" s="329">
        <f t="shared" si="304"/>
        <v>0</v>
      </c>
      <c r="N752" s="328">
        <v>1342.1200000000001</v>
      </c>
      <c r="O752" s="329">
        <f t="shared" si="299"/>
        <v>0</v>
      </c>
      <c r="P752" s="329">
        <f t="shared" si="305"/>
        <v>0</v>
      </c>
      <c r="Q752" s="473"/>
      <c r="R752" s="327">
        <f t="shared" si="300"/>
        <v>9</v>
      </c>
      <c r="S752" s="328">
        <v>314.40000000000003</v>
      </c>
      <c r="T752" s="329">
        <f t="shared" si="306"/>
        <v>2829.6000000000004</v>
      </c>
      <c r="U752" s="328">
        <v>1342.1200000000001</v>
      </c>
      <c r="V752" s="329">
        <f t="shared" si="301"/>
        <v>12079.080000000002</v>
      </c>
      <c r="W752" s="329">
        <f t="shared" si="307"/>
        <v>14908.680000000002</v>
      </c>
      <c r="X752" s="464">
        <f t="shared" si="296"/>
        <v>14908.680000000002</v>
      </c>
      <c r="Y752" s="497">
        <f t="shared" si="297"/>
        <v>0</v>
      </c>
    </row>
    <row r="753" spans="1:25" x14ac:dyDescent="0.25">
      <c r="A753" s="195" t="s">
        <v>1396</v>
      </c>
      <c r="B753" s="196" t="s">
        <v>1397</v>
      </c>
      <c r="C753" s="197" t="s">
        <v>296</v>
      </c>
      <c r="D753" s="119">
        <v>9</v>
      </c>
      <c r="E753" s="40">
        <v>314.40000000000003</v>
      </c>
      <c r="F753" s="35">
        <f t="shared" si="302"/>
        <v>2829.6000000000004</v>
      </c>
      <c r="G753" s="40">
        <v>694.2</v>
      </c>
      <c r="H753" s="35">
        <f t="shared" si="308"/>
        <v>6247.8</v>
      </c>
      <c r="I753" s="35">
        <f t="shared" si="303"/>
        <v>9077.4000000000015</v>
      </c>
      <c r="J753" s="441"/>
      <c r="K753" s="371"/>
      <c r="L753" s="328">
        <v>314.40000000000003</v>
      </c>
      <c r="M753" s="329">
        <f t="shared" si="304"/>
        <v>0</v>
      </c>
      <c r="N753" s="328">
        <v>694.2</v>
      </c>
      <c r="O753" s="329">
        <f t="shared" si="299"/>
        <v>0</v>
      </c>
      <c r="P753" s="329">
        <f t="shared" si="305"/>
        <v>0</v>
      </c>
      <c r="Q753" s="473"/>
      <c r="R753" s="327">
        <f t="shared" si="300"/>
        <v>9</v>
      </c>
      <c r="S753" s="328">
        <v>314.40000000000003</v>
      </c>
      <c r="T753" s="329">
        <f t="shared" si="306"/>
        <v>2829.6000000000004</v>
      </c>
      <c r="U753" s="328">
        <v>694.2</v>
      </c>
      <c r="V753" s="329">
        <f t="shared" si="301"/>
        <v>6247.8</v>
      </c>
      <c r="W753" s="329">
        <f t="shared" si="307"/>
        <v>9077.4000000000015</v>
      </c>
      <c r="X753" s="464">
        <f t="shared" si="296"/>
        <v>9077.4000000000015</v>
      </c>
      <c r="Y753" s="497">
        <f t="shared" si="297"/>
        <v>0</v>
      </c>
    </row>
    <row r="754" spans="1:25" ht="28.5" x14ac:dyDescent="0.25">
      <c r="A754" s="194" t="s">
        <v>1398</v>
      </c>
      <c r="B754" s="117" t="s">
        <v>1399</v>
      </c>
      <c r="C754" s="118" t="s">
        <v>449</v>
      </c>
      <c r="D754" s="210">
        <v>41</v>
      </c>
      <c r="E754" s="40">
        <v>393</v>
      </c>
      <c r="F754" s="35">
        <f t="shared" si="302"/>
        <v>16113</v>
      </c>
      <c r="G754" s="40">
        <v>416</v>
      </c>
      <c r="H754" s="35">
        <f t="shared" si="308"/>
        <v>17056</v>
      </c>
      <c r="I754" s="35">
        <f t="shared" si="303"/>
        <v>33169</v>
      </c>
      <c r="J754" s="455"/>
      <c r="K754" s="395"/>
      <c r="L754" s="328">
        <v>393</v>
      </c>
      <c r="M754" s="329">
        <f t="shared" si="304"/>
        <v>0</v>
      </c>
      <c r="N754" s="328">
        <v>416</v>
      </c>
      <c r="O754" s="329">
        <f t="shared" si="299"/>
        <v>0</v>
      </c>
      <c r="P754" s="329">
        <f t="shared" si="305"/>
        <v>0</v>
      </c>
      <c r="Q754" s="487"/>
      <c r="R754" s="327">
        <f t="shared" si="300"/>
        <v>41</v>
      </c>
      <c r="S754" s="328">
        <v>393</v>
      </c>
      <c r="T754" s="329">
        <f t="shared" si="306"/>
        <v>16113</v>
      </c>
      <c r="U754" s="328">
        <v>416</v>
      </c>
      <c r="V754" s="329">
        <f t="shared" si="301"/>
        <v>17056</v>
      </c>
      <c r="W754" s="329">
        <f t="shared" si="307"/>
        <v>33169</v>
      </c>
      <c r="X754" s="464">
        <f t="shared" si="296"/>
        <v>33169</v>
      </c>
      <c r="Y754" s="497">
        <f t="shared" si="297"/>
        <v>0</v>
      </c>
    </row>
    <row r="755" spans="1:25" ht="28.5" x14ac:dyDescent="0.25">
      <c r="A755" s="195" t="s">
        <v>1400</v>
      </c>
      <c r="B755" s="196" t="s">
        <v>1401</v>
      </c>
      <c r="C755" s="197" t="s">
        <v>449</v>
      </c>
      <c r="D755" s="211">
        <v>39.200000000000003</v>
      </c>
      <c r="E755" s="40">
        <v>393</v>
      </c>
      <c r="F755" s="35">
        <f t="shared" si="302"/>
        <v>15405.6</v>
      </c>
      <c r="G755" s="40">
        <v>518.07600000000002</v>
      </c>
      <c r="H755" s="35">
        <f t="shared" si="308"/>
        <v>20308.579200000004</v>
      </c>
      <c r="I755" s="35">
        <f t="shared" si="303"/>
        <v>35714.179200000006</v>
      </c>
      <c r="J755" s="456"/>
      <c r="K755" s="396"/>
      <c r="L755" s="328">
        <v>393</v>
      </c>
      <c r="M755" s="329">
        <f t="shared" si="304"/>
        <v>0</v>
      </c>
      <c r="N755" s="328">
        <v>518.07600000000002</v>
      </c>
      <c r="O755" s="329">
        <f t="shared" si="299"/>
        <v>0</v>
      </c>
      <c r="P755" s="329">
        <f t="shared" si="305"/>
        <v>0</v>
      </c>
      <c r="Q755" s="488"/>
      <c r="R755" s="327">
        <f t="shared" si="300"/>
        <v>39.200000000000003</v>
      </c>
      <c r="S755" s="328">
        <v>393</v>
      </c>
      <c r="T755" s="329">
        <f t="shared" si="306"/>
        <v>15405.6</v>
      </c>
      <c r="U755" s="328">
        <v>518.07600000000002</v>
      </c>
      <c r="V755" s="329">
        <f t="shared" si="301"/>
        <v>20308.579200000004</v>
      </c>
      <c r="W755" s="329">
        <f t="shared" si="307"/>
        <v>35714.179200000006</v>
      </c>
      <c r="X755" s="464">
        <f t="shared" si="296"/>
        <v>35714.179200000006</v>
      </c>
      <c r="Y755" s="497">
        <f t="shared" si="297"/>
        <v>0</v>
      </c>
    </row>
    <row r="756" spans="1:25" ht="28.5" x14ac:dyDescent="0.25">
      <c r="A756" s="194" t="s">
        <v>1402</v>
      </c>
      <c r="B756" s="117" t="s">
        <v>1403</v>
      </c>
      <c r="C756" s="118" t="s">
        <v>449</v>
      </c>
      <c r="D756" s="119">
        <v>3.3</v>
      </c>
      <c r="E756" s="40">
        <v>393</v>
      </c>
      <c r="F756" s="35">
        <f t="shared" si="302"/>
        <v>1296.8999999999999</v>
      </c>
      <c r="G756" s="40">
        <v>465.40000000000003</v>
      </c>
      <c r="H756" s="35">
        <f t="shared" si="308"/>
        <v>1535.82</v>
      </c>
      <c r="I756" s="35">
        <f t="shared" si="303"/>
        <v>2832.72</v>
      </c>
      <c r="J756" s="441"/>
      <c r="K756" s="371"/>
      <c r="L756" s="328">
        <v>393</v>
      </c>
      <c r="M756" s="329">
        <f t="shared" si="304"/>
        <v>0</v>
      </c>
      <c r="N756" s="328">
        <v>465.40000000000003</v>
      </c>
      <c r="O756" s="329">
        <f t="shared" si="299"/>
        <v>0</v>
      </c>
      <c r="P756" s="329">
        <f t="shared" si="305"/>
        <v>0</v>
      </c>
      <c r="Q756" s="473"/>
      <c r="R756" s="327">
        <f t="shared" si="300"/>
        <v>3.3</v>
      </c>
      <c r="S756" s="328">
        <v>393</v>
      </c>
      <c r="T756" s="329">
        <f t="shared" si="306"/>
        <v>1296.8999999999999</v>
      </c>
      <c r="U756" s="328">
        <v>465.40000000000003</v>
      </c>
      <c r="V756" s="329">
        <f t="shared" si="301"/>
        <v>1535.82</v>
      </c>
      <c r="W756" s="329">
        <f t="shared" si="307"/>
        <v>2832.72</v>
      </c>
      <c r="X756" s="464">
        <f t="shared" si="296"/>
        <v>2832.72</v>
      </c>
      <c r="Y756" s="497">
        <f t="shared" si="297"/>
        <v>0</v>
      </c>
    </row>
    <row r="757" spans="1:25" x14ac:dyDescent="0.25">
      <c r="A757" s="195" t="s">
        <v>1404</v>
      </c>
      <c r="B757" s="117" t="s">
        <v>1405</v>
      </c>
      <c r="C757" s="118" t="s">
        <v>28</v>
      </c>
      <c r="D757" s="119">
        <v>50</v>
      </c>
      <c r="E757" s="40">
        <v>6.5500000000000007</v>
      </c>
      <c r="F757" s="35">
        <f t="shared" si="302"/>
        <v>327.50000000000006</v>
      </c>
      <c r="G757" s="40">
        <v>19.344000000000001</v>
      </c>
      <c r="H757" s="35">
        <f t="shared" si="308"/>
        <v>967.2</v>
      </c>
      <c r="I757" s="35">
        <f t="shared" si="303"/>
        <v>1294.7</v>
      </c>
      <c r="J757" s="441"/>
      <c r="K757" s="371"/>
      <c r="L757" s="328">
        <v>6.5500000000000007</v>
      </c>
      <c r="M757" s="329">
        <f t="shared" si="304"/>
        <v>0</v>
      </c>
      <c r="N757" s="328">
        <v>19.344000000000001</v>
      </c>
      <c r="O757" s="329">
        <f t="shared" si="299"/>
        <v>0</v>
      </c>
      <c r="P757" s="329">
        <f t="shared" si="305"/>
        <v>0</v>
      </c>
      <c r="Q757" s="473"/>
      <c r="R757" s="327">
        <f t="shared" si="300"/>
        <v>50</v>
      </c>
      <c r="S757" s="328">
        <v>6.5500000000000007</v>
      </c>
      <c r="T757" s="329">
        <f t="shared" si="306"/>
        <v>327.50000000000006</v>
      </c>
      <c r="U757" s="328">
        <v>19.344000000000001</v>
      </c>
      <c r="V757" s="329">
        <f t="shared" si="301"/>
        <v>967.2</v>
      </c>
      <c r="W757" s="329">
        <f t="shared" si="307"/>
        <v>1294.7</v>
      </c>
      <c r="X757" s="464">
        <f t="shared" si="296"/>
        <v>1294.7</v>
      </c>
      <c r="Y757" s="497">
        <f t="shared" si="297"/>
        <v>0</v>
      </c>
    </row>
    <row r="758" spans="1:25" x14ac:dyDescent="0.25">
      <c r="A758" s="195" t="s">
        <v>1406</v>
      </c>
      <c r="B758" s="196" t="s">
        <v>1407</v>
      </c>
      <c r="C758" s="197" t="s">
        <v>28</v>
      </c>
      <c r="D758" s="198">
        <v>57</v>
      </c>
      <c r="E758" s="40">
        <v>484.70000000000005</v>
      </c>
      <c r="F758" s="35">
        <f t="shared" si="302"/>
        <v>27627.9</v>
      </c>
      <c r="G758" s="40">
        <v>868.82900000000006</v>
      </c>
      <c r="H758" s="35">
        <f t="shared" si="308"/>
        <v>49523.253000000004</v>
      </c>
      <c r="I758" s="35">
        <f t="shared" si="303"/>
        <v>77151.153000000006</v>
      </c>
      <c r="J758" s="452"/>
      <c r="K758" s="391"/>
      <c r="L758" s="328">
        <v>484.70000000000005</v>
      </c>
      <c r="M758" s="329">
        <f t="shared" si="304"/>
        <v>0</v>
      </c>
      <c r="N758" s="328">
        <v>868.82900000000006</v>
      </c>
      <c r="O758" s="329">
        <f t="shared" si="299"/>
        <v>0</v>
      </c>
      <c r="P758" s="329">
        <f t="shared" si="305"/>
        <v>0</v>
      </c>
      <c r="Q758" s="484"/>
      <c r="R758" s="327">
        <f t="shared" si="300"/>
        <v>57</v>
      </c>
      <c r="S758" s="328">
        <v>484.70000000000005</v>
      </c>
      <c r="T758" s="329">
        <f t="shared" si="306"/>
        <v>27627.9</v>
      </c>
      <c r="U758" s="328">
        <v>868.82900000000006</v>
      </c>
      <c r="V758" s="329">
        <f t="shared" si="301"/>
        <v>49523.253000000004</v>
      </c>
      <c r="W758" s="329">
        <f t="shared" si="307"/>
        <v>77151.153000000006</v>
      </c>
      <c r="X758" s="464">
        <f t="shared" si="296"/>
        <v>77151.153000000006</v>
      </c>
      <c r="Y758" s="497">
        <f t="shared" si="297"/>
        <v>0</v>
      </c>
    </row>
    <row r="759" spans="1:25" x14ac:dyDescent="0.25">
      <c r="A759" s="194" t="s">
        <v>1408</v>
      </c>
      <c r="B759" s="117" t="s">
        <v>1409</v>
      </c>
      <c r="C759" s="118" t="s">
        <v>28</v>
      </c>
      <c r="D759" s="119">
        <v>4</v>
      </c>
      <c r="E759" s="40">
        <v>484.70000000000005</v>
      </c>
      <c r="F759" s="35">
        <f t="shared" si="302"/>
        <v>1938.8000000000002</v>
      </c>
      <c r="G759" s="40">
        <v>832</v>
      </c>
      <c r="H759" s="35">
        <f t="shared" si="308"/>
        <v>3328</v>
      </c>
      <c r="I759" s="35">
        <f t="shared" si="303"/>
        <v>5266.8</v>
      </c>
      <c r="J759" s="441"/>
      <c r="K759" s="371"/>
      <c r="L759" s="328">
        <v>484.70000000000005</v>
      </c>
      <c r="M759" s="329">
        <f t="shared" si="304"/>
        <v>0</v>
      </c>
      <c r="N759" s="328">
        <v>832</v>
      </c>
      <c r="O759" s="329">
        <f t="shared" si="299"/>
        <v>0</v>
      </c>
      <c r="P759" s="329">
        <f t="shared" si="305"/>
        <v>0</v>
      </c>
      <c r="Q759" s="473"/>
      <c r="R759" s="327">
        <f t="shared" si="300"/>
        <v>4</v>
      </c>
      <c r="S759" s="328">
        <v>484.70000000000005</v>
      </c>
      <c r="T759" s="329">
        <f t="shared" si="306"/>
        <v>1938.8000000000002</v>
      </c>
      <c r="U759" s="328">
        <v>832</v>
      </c>
      <c r="V759" s="329">
        <f t="shared" si="301"/>
        <v>3328</v>
      </c>
      <c r="W759" s="329">
        <f t="shared" si="307"/>
        <v>5266.8</v>
      </c>
      <c r="X759" s="464">
        <f t="shared" si="296"/>
        <v>5266.8</v>
      </c>
      <c r="Y759" s="497">
        <f t="shared" si="297"/>
        <v>0</v>
      </c>
    </row>
    <row r="760" spans="1:25" x14ac:dyDescent="0.25">
      <c r="A760" s="195" t="s">
        <v>1410</v>
      </c>
      <c r="B760" s="196" t="s">
        <v>1411</v>
      </c>
      <c r="C760" s="197" t="s">
        <v>28</v>
      </c>
      <c r="D760" s="198">
        <v>69</v>
      </c>
      <c r="E760" s="40">
        <v>65.5</v>
      </c>
      <c r="F760" s="35">
        <f t="shared" si="302"/>
        <v>4519.5</v>
      </c>
      <c r="G760" s="40">
        <v>127.4</v>
      </c>
      <c r="H760" s="35">
        <f t="shared" si="308"/>
        <v>8790.6</v>
      </c>
      <c r="I760" s="35">
        <f t="shared" si="303"/>
        <v>13310.1</v>
      </c>
      <c r="J760" s="452"/>
      <c r="K760" s="391"/>
      <c r="L760" s="328">
        <v>65.5</v>
      </c>
      <c r="M760" s="329">
        <f t="shared" si="304"/>
        <v>0</v>
      </c>
      <c r="N760" s="328">
        <v>127.4</v>
      </c>
      <c r="O760" s="329">
        <f t="shared" si="299"/>
        <v>0</v>
      </c>
      <c r="P760" s="329">
        <f t="shared" si="305"/>
        <v>0</v>
      </c>
      <c r="Q760" s="484"/>
      <c r="R760" s="327">
        <f t="shared" si="300"/>
        <v>69</v>
      </c>
      <c r="S760" s="328">
        <v>65.5</v>
      </c>
      <c r="T760" s="329">
        <f t="shared" si="306"/>
        <v>4519.5</v>
      </c>
      <c r="U760" s="328">
        <v>127.4</v>
      </c>
      <c r="V760" s="329">
        <f t="shared" si="301"/>
        <v>8790.6</v>
      </c>
      <c r="W760" s="329">
        <f t="shared" si="307"/>
        <v>13310.1</v>
      </c>
      <c r="X760" s="464">
        <f t="shared" si="296"/>
        <v>13310.1</v>
      </c>
      <c r="Y760" s="497">
        <f t="shared" si="297"/>
        <v>0</v>
      </c>
    </row>
    <row r="761" spans="1:25" x14ac:dyDescent="0.25">
      <c r="A761" s="212" t="s">
        <v>1412</v>
      </c>
      <c r="B761" s="117" t="s">
        <v>1413</v>
      </c>
      <c r="C761" s="118" t="s">
        <v>28</v>
      </c>
      <c r="D761" s="119">
        <v>27</v>
      </c>
      <c r="E761" s="40">
        <v>720.5</v>
      </c>
      <c r="F761" s="35">
        <f t="shared" si="302"/>
        <v>19453.5</v>
      </c>
      <c r="G761" s="40">
        <v>1014</v>
      </c>
      <c r="H761" s="35">
        <f t="shared" si="308"/>
        <v>27378</v>
      </c>
      <c r="I761" s="35">
        <f t="shared" si="303"/>
        <v>46831.5</v>
      </c>
      <c r="J761" s="441"/>
      <c r="K761" s="371"/>
      <c r="L761" s="328">
        <v>720.5</v>
      </c>
      <c r="M761" s="329">
        <f t="shared" si="304"/>
        <v>0</v>
      </c>
      <c r="N761" s="328">
        <v>1014</v>
      </c>
      <c r="O761" s="329">
        <f t="shared" si="299"/>
        <v>0</v>
      </c>
      <c r="P761" s="329">
        <f t="shared" si="305"/>
        <v>0</v>
      </c>
      <c r="Q761" s="473"/>
      <c r="R761" s="327">
        <f t="shared" si="300"/>
        <v>27</v>
      </c>
      <c r="S761" s="328">
        <v>720.5</v>
      </c>
      <c r="T761" s="329">
        <f t="shared" si="306"/>
        <v>19453.5</v>
      </c>
      <c r="U761" s="328">
        <v>1014</v>
      </c>
      <c r="V761" s="329">
        <f t="shared" si="301"/>
        <v>27378</v>
      </c>
      <c r="W761" s="329">
        <f t="shared" si="307"/>
        <v>46831.5</v>
      </c>
      <c r="X761" s="464">
        <f t="shared" si="296"/>
        <v>46831.5</v>
      </c>
      <c r="Y761" s="497">
        <f t="shared" si="297"/>
        <v>0</v>
      </c>
    </row>
    <row r="762" spans="1:25" x14ac:dyDescent="0.25">
      <c r="A762" s="195" t="s">
        <v>1414</v>
      </c>
      <c r="B762" s="117" t="s">
        <v>1415</v>
      </c>
      <c r="C762" s="118" t="s">
        <v>28</v>
      </c>
      <c r="D762" s="119">
        <v>820</v>
      </c>
      <c r="E762" s="40">
        <v>6.5500000000000007</v>
      </c>
      <c r="F762" s="35">
        <f t="shared" si="302"/>
        <v>5371.0000000000009</v>
      </c>
      <c r="G762" s="40">
        <v>19.344000000000001</v>
      </c>
      <c r="H762" s="35">
        <f t="shared" si="308"/>
        <v>15862.080000000002</v>
      </c>
      <c r="I762" s="35">
        <f t="shared" si="303"/>
        <v>21233.08</v>
      </c>
      <c r="J762" s="441"/>
      <c r="K762" s="371"/>
      <c r="L762" s="328">
        <v>6.5500000000000007</v>
      </c>
      <c r="M762" s="329">
        <f t="shared" si="304"/>
        <v>0</v>
      </c>
      <c r="N762" s="328">
        <v>19.344000000000001</v>
      </c>
      <c r="O762" s="329">
        <f t="shared" si="299"/>
        <v>0</v>
      </c>
      <c r="P762" s="329">
        <f t="shared" si="305"/>
        <v>0</v>
      </c>
      <c r="Q762" s="473"/>
      <c r="R762" s="327">
        <f t="shared" si="300"/>
        <v>820</v>
      </c>
      <c r="S762" s="328">
        <v>6.5500000000000007</v>
      </c>
      <c r="T762" s="329">
        <f t="shared" si="306"/>
        <v>5371.0000000000009</v>
      </c>
      <c r="U762" s="328">
        <v>19.344000000000001</v>
      </c>
      <c r="V762" s="329">
        <f t="shared" si="301"/>
        <v>15862.080000000002</v>
      </c>
      <c r="W762" s="329">
        <f t="shared" si="307"/>
        <v>21233.08</v>
      </c>
      <c r="X762" s="464">
        <f t="shared" si="296"/>
        <v>21233.08</v>
      </c>
      <c r="Y762" s="497">
        <f t="shared" si="297"/>
        <v>0</v>
      </c>
    </row>
    <row r="763" spans="1:25" x14ac:dyDescent="0.25">
      <c r="A763" s="74" t="s">
        <v>1416</v>
      </c>
      <c r="B763" s="75" t="s">
        <v>1417</v>
      </c>
      <c r="C763" s="76"/>
      <c r="D763" s="77"/>
      <c r="E763" s="112"/>
      <c r="F763" s="80">
        <f>SUM(F764:F773)</f>
        <v>270435.38</v>
      </c>
      <c r="G763" s="27"/>
      <c r="H763" s="80">
        <f>SUM(H764:H773)</f>
        <v>642268.26</v>
      </c>
      <c r="I763" s="80">
        <f>SUM(I764:I773)</f>
        <v>912703.64</v>
      </c>
      <c r="J763" s="447"/>
      <c r="K763" s="350"/>
      <c r="L763" s="367"/>
      <c r="M763" s="353">
        <f>SUM(M764:M773)</f>
        <v>27510</v>
      </c>
      <c r="N763" s="370"/>
      <c r="O763" s="353">
        <f>SUM(O764:O773)</f>
        <v>279922</v>
      </c>
      <c r="P763" s="353">
        <f>SUM(P764:P773)</f>
        <v>307432</v>
      </c>
      <c r="Q763" s="479"/>
      <c r="R763" s="327">
        <f t="shared" si="300"/>
        <v>0</v>
      </c>
      <c r="S763" s="367"/>
      <c r="T763" s="353">
        <f>SUM(T764:T773)</f>
        <v>242925.38</v>
      </c>
      <c r="U763" s="370"/>
      <c r="V763" s="353">
        <f>SUM(V764:V773)</f>
        <v>362346.26</v>
      </c>
      <c r="W763" s="353">
        <f>SUM(W764:W773)</f>
        <v>605271.64</v>
      </c>
      <c r="X763" s="464">
        <f t="shared" si="296"/>
        <v>605271.64</v>
      </c>
      <c r="Y763" s="497">
        <f t="shared" si="297"/>
        <v>0</v>
      </c>
    </row>
    <row r="764" spans="1:25" x14ac:dyDescent="0.25">
      <c r="A764" s="194" t="s">
        <v>1418</v>
      </c>
      <c r="B764" s="117" t="s">
        <v>1419</v>
      </c>
      <c r="C764" s="118" t="s">
        <v>170</v>
      </c>
      <c r="D764" s="119">
        <v>1</v>
      </c>
      <c r="E764" s="40">
        <v>5502</v>
      </c>
      <c r="F764" s="35">
        <f t="shared" ref="F764:F773" si="309">D764*E764</f>
        <v>5502</v>
      </c>
      <c r="G764" s="40">
        <v>87964</v>
      </c>
      <c r="H764" s="35">
        <f t="shared" ref="H764:H773" si="310">D764*G764</f>
        <v>87964</v>
      </c>
      <c r="I764" s="35">
        <f>H764+F764</f>
        <v>93466</v>
      </c>
      <c r="J764" s="441"/>
      <c r="K764" s="371">
        <v>1</v>
      </c>
      <c r="L764" s="328">
        <v>5502</v>
      </c>
      <c r="M764" s="329">
        <f t="shared" ref="M764:M773" si="311">K764*L764</f>
        <v>5502</v>
      </c>
      <c r="N764" s="328">
        <v>87964</v>
      </c>
      <c r="O764" s="329">
        <f t="shared" ref="O764:O773" si="312">K764*N764</f>
        <v>87964</v>
      </c>
      <c r="P764" s="329">
        <f>O764+M764</f>
        <v>93466</v>
      </c>
      <c r="Q764" s="473"/>
      <c r="R764" s="327">
        <f t="shared" si="300"/>
        <v>0</v>
      </c>
      <c r="S764" s="328">
        <v>5502</v>
      </c>
      <c r="T764" s="329">
        <f t="shared" ref="T764:T773" si="313">R764*S764</f>
        <v>0</v>
      </c>
      <c r="U764" s="328">
        <v>87964</v>
      </c>
      <c r="V764" s="329">
        <f t="shared" ref="V764:V773" si="314">R764*U764</f>
        <v>0</v>
      </c>
      <c r="W764" s="329">
        <f>V764+T764</f>
        <v>0</v>
      </c>
      <c r="X764" s="464">
        <f t="shared" si="296"/>
        <v>0</v>
      </c>
      <c r="Y764" s="497">
        <f t="shared" si="297"/>
        <v>0</v>
      </c>
    </row>
    <row r="765" spans="1:25" ht="28.5" x14ac:dyDescent="0.25">
      <c r="A765" s="194" t="s">
        <v>1420</v>
      </c>
      <c r="B765" s="117" t="s">
        <v>1421</v>
      </c>
      <c r="C765" s="118" t="s">
        <v>296</v>
      </c>
      <c r="D765" s="119">
        <v>70</v>
      </c>
      <c r="E765" s="40">
        <v>314.39999999999998</v>
      </c>
      <c r="F765" s="35">
        <f t="shared" si="309"/>
        <v>22008</v>
      </c>
      <c r="G765" s="40">
        <v>2519.4</v>
      </c>
      <c r="H765" s="35">
        <f t="shared" si="310"/>
        <v>176358</v>
      </c>
      <c r="I765" s="35">
        <f t="shared" ref="I765:I773" si="315">H765+F765</f>
        <v>198366</v>
      </c>
      <c r="J765" s="441"/>
      <c r="K765" s="371">
        <v>70</v>
      </c>
      <c r="L765" s="328">
        <v>314.39999999999998</v>
      </c>
      <c r="M765" s="329">
        <f t="shared" si="311"/>
        <v>22008</v>
      </c>
      <c r="N765" s="328">
        <v>2519.4</v>
      </c>
      <c r="O765" s="329">
        <f t="shared" si="312"/>
        <v>176358</v>
      </c>
      <c r="P765" s="329">
        <f t="shared" ref="P765:P773" si="316">O765+M765</f>
        <v>198366</v>
      </c>
      <c r="Q765" s="473"/>
      <c r="R765" s="327">
        <f t="shared" si="300"/>
        <v>0</v>
      </c>
      <c r="S765" s="328">
        <v>314.39999999999998</v>
      </c>
      <c r="T765" s="329">
        <f t="shared" si="313"/>
        <v>0</v>
      </c>
      <c r="U765" s="328">
        <v>2519.4</v>
      </c>
      <c r="V765" s="329">
        <f t="shared" si="314"/>
        <v>0</v>
      </c>
      <c r="W765" s="329">
        <f t="shared" ref="W765:W773" si="317">V765+T765</f>
        <v>0</v>
      </c>
      <c r="X765" s="464">
        <f t="shared" si="296"/>
        <v>0</v>
      </c>
      <c r="Y765" s="497">
        <f t="shared" si="297"/>
        <v>0</v>
      </c>
    </row>
    <row r="766" spans="1:25" ht="28.5" x14ac:dyDescent="0.25">
      <c r="A766" s="194" t="s">
        <v>1422</v>
      </c>
      <c r="B766" s="117" t="s">
        <v>1423</v>
      </c>
      <c r="C766" s="118" t="s">
        <v>296</v>
      </c>
      <c r="D766" s="119">
        <v>124.5</v>
      </c>
      <c r="E766" s="40">
        <v>162.44</v>
      </c>
      <c r="F766" s="35">
        <f t="shared" si="309"/>
        <v>20223.78</v>
      </c>
      <c r="G766" s="40">
        <v>496.6</v>
      </c>
      <c r="H766" s="35">
        <f t="shared" si="310"/>
        <v>61826.700000000004</v>
      </c>
      <c r="I766" s="35">
        <f t="shared" si="315"/>
        <v>82050.48000000001</v>
      </c>
      <c r="J766" s="441"/>
      <c r="K766" s="371"/>
      <c r="L766" s="328">
        <v>162.44</v>
      </c>
      <c r="M766" s="329">
        <f t="shared" si="311"/>
        <v>0</v>
      </c>
      <c r="N766" s="328">
        <v>496.6</v>
      </c>
      <c r="O766" s="329">
        <f t="shared" si="312"/>
        <v>0</v>
      </c>
      <c r="P766" s="329">
        <f t="shared" si="316"/>
        <v>0</v>
      </c>
      <c r="Q766" s="473"/>
      <c r="R766" s="327">
        <f t="shared" si="300"/>
        <v>124.5</v>
      </c>
      <c r="S766" s="328">
        <v>162.44</v>
      </c>
      <c r="T766" s="329">
        <f t="shared" si="313"/>
        <v>20223.78</v>
      </c>
      <c r="U766" s="328">
        <v>496.6</v>
      </c>
      <c r="V766" s="329">
        <f t="shared" si="314"/>
        <v>61826.700000000004</v>
      </c>
      <c r="W766" s="329">
        <f t="shared" si="317"/>
        <v>82050.48000000001</v>
      </c>
      <c r="X766" s="464">
        <f t="shared" si="296"/>
        <v>82050.48000000001</v>
      </c>
      <c r="Y766" s="497">
        <f t="shared" si="297"/>
        <v>0</v>
      </c>
    </row>
    <row r="767" spans="1:25" ht="28.5" x14ac:dyDescent="0.25">
      <c r="A767" s="194" t="s">
        <v>1424</v>
      </c>
      <c r="B767" s="117" t="s">
        <v>1425</v>
      </c>
      <c r="C767" s="118" t="s">
        <v>296</v>
      </c>
      <c r="D767" s="119">
        <v>310</v>
      </c>
      <c r="E767" s="40">
        <v>162.44</v>
      </c>
      <c r="F767" s="35">
        <f t="shared" si="309"/>
        <v>50356.4</v>
      </c>
      <c r="G767" s="40">
        <v>434.2</v>
      </c>
      <c r="H767" s="35">
        <f t="shared" si="310"/>
        <v>134602</v>
      </c>
      <c r="I767" s="35">
        <f t="shared" si="315"/>
        <v>184958.4</v>
      </c>
      <c r="J767" s="441"/>
      <c r="K767" s="371"/>
      <c r="L767" s="328">
        <v>162.44</v>
      </c>
      <c r="M767" s="329">
        <f t="shared" si="311"/>
        <v>0</v>
      </c>
      <c r="N767" s="328">
        <v>434.2</v>
      </c>
      <c r="O767" s="329">
        <f t="shared" si="312"/>
        <v>0</v>
      </c>
      <c r="P767" s="329">
        <f t="shared" si="316"/>
        <v>0</v>
      </c>
      <c r="Q767" s="473"/>
      <c r="R767" s="327">
        <f t="shared" si="300"/>
        <v>310</v>
      </c>
      <c r="S767" s="328">
        <v>162.44</v>
      </c>
      <c r="T767" s="329">
        <f t="shared" si="313"/>
        <v>50356.4</v>
      </c>
      <c r="U767" s="328">
        <v>434.2</v>
      </c>
      <c r="V767" s="329">
        <f t="shared" si="314"/>
        <v>134602</v>
      </c>
      <c r="W767" s="329">
        <f t="shared" si="317"/>
        <v>184958.4</v>
      </c>
      <c r="X767" s="464">
        <f t="shared" si="296"/>
        <v>184958.4</v>
      </c>
      <c r="Y767" s="497">
        <f t="shared" si="297"/>
        <v>0</v>
      </c>
    </row>
    <row r="768" spans="1:25" x14ac:dyDescent="0.25">
      <c r="A768" s="194" t="s">
        <v>1426</v>
      </c>
      <c r="B768" s="117" t="s">
        <v>1427</v>
      </c>
      <c r="C768" s="118" t="s">
        <v>243</v>
      </c>
      <c r="D768" s="119">
        <v>20</v>
      </c>
      <c r="E768" s="40">
        <v>162.44</v>
      </c>
      <c r="F768" s="35">
        <f t="shared" si="309"/>
        <v>3248.8</v>
      </c>
      <c r="G768" s="40">
        <v>322.40000000000003</v>
      </c>
      <c r="H768" s="35">
        <f t="shared" si="310"/>
        <v>6448.0000000000009</v>
      </c>
      <c r="I768" s="35">
        <f t="shared" si="315"/>
        <v>9696.8000000000011</v>
      </c>
      <c r="J768" s="441"/>
      <c r="K768" s="371"/>
      <c r="L768" s="328">
        <v>162.44</v>
      </c>
      <c r="M768" s="329">
        <f t="shared" si="311"/>
        <v>0</v>
      </c>
      <c r="N768" s="328">
        <v>322.40000000000003</v>
      </c>
      <c r="O768" s="329">
        <f t="shared" si="312"/>
        <v>0</v>
      </c>
      <c r="P768" s="329">
        <f t="shared" si="316"/>
        <v>0</v>
      </c>
      <c r="Q768" s="473"/>
      <c r="R768" s="327">
        <f t="shared" si="300"/>
        <v>20</v>
      </c>
      <c r="S768" s="328">
        <v>162.44</v>
      </c>
      <c r="T768" s="329">
        <f t="shared" si="313"/>
        <v>3248.8</v>
      </c>
      <c r="U768" s="328">
        <v>322.40000000000003</v>
      </c>
      <c r="V768" s="329">
        <f t="shared" si="314"/>
        <v>6448.0000000000009</v>
      </c>
      <c r="W768" s="329">
        <f t="shared" si="317"/>
        <v>9696.8000000000011</v>
      </c>
      <c r="X768" s="464">
        <f t="shared" si="296"/>
        <v>9696.8000000000011</v>
      </c>
      <c r="Y768" s="497">
        <f t="shared" si="297"/>
        <v>0</v>
      </c>
    </row>
    <row r="769" spans="1:25" x14ac:dyDescent="0.25">
      <c r="A769" s="194" t="s">
        <v>1428</v>
      </c>
      <c r="B769" s="117" t="s">
        <v>648</v>
      </c>
      <c r="C769" s="118" t="s">
        <v>243</v>
      </c>
      <c r="D769" s="119">
        <v>310</v>
      </c>
      <c r="E769" s="40">
        <v>162.44</v>
      </c>
      <c r="F769" s="35">
        <f t="shared" si="309"/>
        <v>50356.4</v>
      </c>
      <c r="G769" s="40">
        <v>120.276</v>
      </c>
      <c r="H769" s="35">
        <f t="shared" si="310"/>
        <v>37285.56</v>
      </c>
      <c r="I769" s="35">
        <f t="shared" si="315"/>
        <v>87641.959999999992</v>
      </c>
      <c r="J769" s="441"/>
      <c r="K769" s="371"/>
      <c r="L769" s="328">
        <v>162.44</v>
      </c>
      <c r="M769" s="329">
        <f t="shared" si="311"/>
        <v>0</v>
      </c>
      <c r="N769" s="328">
        <v>120.276</v>
      </c>
      <c r="O769" s="329">
        <f t="shared" si="312"/>
        <v>0</v>
      </c>
      <c r="P769" s="329">
        <f t="shared" si="316"/>
        <v>0</v>
      </c>
      <c r="Q769" s="473"/>
      <c r="R769" s="327">
        <f t="shared" si="300"/>
        <v>310</v>
      </c>
      <c r="S769" s="328">
        <v>162.44</v>
      </c>
      <c r="T769" s="329">
        <f t="shared" si="313"/>
        <v>50356.4</v>
      </c>
      <c r="U769" s="328">
        <v>120.276</v>
      </c>
      <c r="V769" s="329">
        <f t="shared" si="314"/>
        <v>37285.56</v>
      </c>
      <c r="W769" s="329">
        <f t="shared" si="317"/>
        <v>87641.959999999992</v>
      </c>
      <c r="X769" s="464">
        <f t="shared" si="296"/>
        <v>87641.959999999992</v>
      </c>
      <c r="Y769" s="497">
        <f t="shared" si="297"/>
        <v>0</v>
      </c>
    </row>
    <row r="770" spans="1:25" x14ac:dyDescent="0.25">
      <c r="A770" s="194" t="s">
        <v>1429</v>
      </c>
      <c r="B770" s="117" t="s">
        <v>1430</v>
      </c>
      <c r="C770" s="118" t="s">
        <v>243</v>
      </c>
      <c r="D770" s="119">
        <v>600</v>
      </c>
      <c r="E770" s="40">
        <v>52.4</v>
      </c>
      <c r="F770" s="35">
        <f t="shared" si="309"/>
        <v>31440</v>
      </c>
      <c r="G770" s="40">
        <v>130</v>
      </c>
      <c r="H770" s="35">
        <f t="shared" si="310"/>
        <v>78000</v>
      </c>
      <c r="I770" s="35">
        <f t="shared" si="315"/>
        <v>109440</v>
      </c>
      <c r="J770" s="441"/>
      <c r="K770" s="371"/>
      <c r="L770" s="328">
        <v>52.4</v>
      </c>
      <c r="M770" s="329">
        <f t="shared" si="311"/>
        <v>0</v>
      </c>
      <c r="N770" s="328">
        <v>130</v>
      </c>
      <c r="O770" s="329">
        <f t="shared" si="312"/>
        <v>0</v>
      </c>
      <c r="P770" s="329">
        <f t="shared" si="316"/>
        <v>0</v>
      </c>
      <c r="Q770" s="473"/>
      <c r="R770" s="327">
        <f t="shared" si="300"/>
        <v>600</v>
      </c>
      <c r="S770" s="328">
        <v>52.4</v>
      </c>
      <c r="T770" s="329">
        <f t="shared" si="313"/>
        <v>31440</v>
      </c>
      <c r="U770" s="328">
        <v>130</v>
      </c>
      <c r="V770" s="329">
        <f t="shared" si="314"/>
        <v>78000</v>
      </c>
      <c r="W770" s="329">
        <f t="shared" si="317"/>
        <v>109440</v>
      </c>
      <c r="X770" s="464">
        <f t="shared" si="296"/>
        <v>109440</v>
      </c>
      <c r="Y770" s="497">
        <f t="shared" si="297"/>
        <v>0</v>
      </c>
    </row>
    <row r="771" spans="1:25" x14ac:dyDescent="0.25">
      <c r="A771" s="194" t="s">
        <v>1431</v>
      </c>
      <c r="B771" s="117" t="s">
        <v>348</v>
      </c>
      <c r="C771" s="118" t="s">
        <v>170</v>
      </c>
      <c r="D771" s="119">
        <v>1200</v>
      </c>
      <c r="E771" s="40">
        <v>32.75</v>
      </c>
      <c r="F771" s="35">
        <f t="shared" si="309"/>
        <v>39300</v>
      </c>
      <c r="G771" s="40">
        <v>36.82</v>
      </c>
      <c r="H771" s="35">
        <f t="shared" si="310"/>
        <v>44184</v>
      </c>
      <c r="I771" s="35">
        <f t="shared" si="315"/>
        <v>83484</v>
      </c>
      <c r="J771" s="441"/>
      <c r="K771" s="371"/>
      <c r="L771" s="328">
        <v>32.75</v>
      </c>
      <c r="M771" s="329">
        <f t="shared" si="311"/>
        <v>0</v>
      </c>
      <c r="N771" s="328">
        <v>36.82</v>
      </c>
      <c r="O771" s="329">
        <f t="shared" si="312"/>
        <v>0</v>
      </c>
      <c r="P771" s="329">
        <f t="shared" si="316"/>
        <v>0</v>
      </c>
      <c r="Q771" s="473"/>
      <c r="R771" s="327">
        <f t="shared" si="300"/>
        <v>1200</v>
      </c>
      <c r="S771" s="328">
        <v>32.75</v>
      </c>
      <c r="T771" s="329">
        <f t="shared" si="313"/>
        <v>39300</v>
      </c>
      <c r="U771" s="328">
        <v>36.82</v>
      </c>
      <c r="V771" s="329">
        <f t="shared" si="314"/>
        <v>44184</v>
      </c>
      <c r="W771" s="329">
        <f t="shared" si="317"/>
        <v>83484</v>
      </c>
      <c r="X771" s="464">
        <f t="shared" si="296"/>
        <v>83484</v>
      </c>
      <c r="Y771" s="497">
        <f t="shared" si="297"/>
        <v>0</v>
      </c>
    </row>
    <row r="772" spans="1:25" ht="14.25" customHeight="1" x14ac:dyDescent="0.25">
      <c r="A772" s="194" t="s">
        <v>1432</v>
      </c>
      <c r="B772" s="117" t="s">
        <v>354</v>
      </c>
      <c r="C772" s="118" t="s">
        <v>196</v>
      </c>
      <c r="D772" s="119">
        <v>1</v>
      </c>
      <c r="E772" s="40">
        <v>0</v>
      </c>
      <c r="F772" s="35">
        <f t="shared" si="309"/>
        <v>0</v>
      </c>
      <c r="G772" s="40">
        <v>15600</v>
      </c>
      <c r="H772" s="35">
        <f t="shared" si="310"/>
        <v>15600</v>
      </c>
      <c r="I772" s="35">
        <f t="shared" si="315"/>
        <v>15600</v>
      </c>
      <c r="J772" s="441"/>
      <c r="K772" s="371">
        <v>1</v>
      </c>
      <c r="L772" s="328">
        <v>0</v>
      </c>
      <c r="M772" s="329">
        <f t="shared" si="311"/>
        <v>0</v>
      </c>
      <c r="N772" s="328">
        <v>15600</v>
      </c>
      <c r="O772" s="329">
        <f t="shared" si="312"/>
        <v>15600</v>
      </c>
      <c r="P772" s="329">
        <f t="shared" si="316"/>
        <v>15600</v>
      </c>
      <c r="Q772" s="473"/>
      <c r="R772" s="327">
        <f t="shared" si="300"/>
        <v>0</v>
      </c>
      <c r="S772" s="328">
        <v>0</v>
      </c>
      <c r="T772" s="329">
        <f t="shared" si="313"/>
        <v>0</v>
      </c>
      <c r="U772" s="328">
        <v>15600</v>
      </c>
      <c r="V772" s="329">
        <f t="shared" si="314"/>
        <v>0</v>
      </c>
      <c r="W772" s="329">
        <f t="shared" si="317"/>
        <v>0</v>
      </c>
      <c r="X772" s="464">
        <f t="shared" si="296"/>
        <v>0</v>
      </c>
      <c r="Y772" s="497">
        <f t="shared" si="297"/>
        <v>0</v>
      </c>
    </row>
    <row r="773" spans="1:25" x14ac:dyDescent="0.25">
      <c r="A773" s="194" t="s">
        <v>1433</v>
      </c>
      <c r="B773" s="117" t="s">
        <v>381</v>
      </c>
      <c r="C773" s="118" t="s">
        <v>196</v>
      </c>
      <c r="D773" s="119">
        <v>1</v>
      </c>
      <c r="E773" s="40">
        <v>48000</v>
      </c>
      <c r="F773" s="35">
        <f t="shared" si="309"/>
        <v>48000</v>
      </c>
      <c r="G773" s="40">
        <v>0</v>
      </c>
      <c r="H773" s="35">
        <f t="shared" si="310"/>
        <v>0</v>
      </c>
      <c r="I773" s="35">
        <f t="shared" si="315"/>
        <v>48000</v>
      </c>
      <c r="J773" s="441"/>
      <c r="K773" s="371"/>
      <c r="L773" s="328">
        <v>48000</v>
      </c>
      <c r="M773" s="329">
        <f t="shared" si="311"/>
        <v>0</v>
      </c>
      <c r="N773" s="328">
        <v>0</v>
      </c>
      <c r="O773" s="329">
        <f t="shared" si="312"/>
        <v>0</v>
      </c>
      <c r="P773" s="329">
        <f t="shared" si="316"/>
        <v>0</v>
      </c>
      <c r="Q773" s="473"/>
      <c r="R773" s="327">
        <f t="shared" si="300"/>
        <v>1</v>
      </c>
      <c r="S773" s="328">
        <v>48000</v>
      </c>
      <c r="T773" s="329">
        <f t="shared" si="313"/>
        <v>48000</v>
      </c>
      <c r="U773" s="328">
        <v>0</v>
      </c>
      <c r="V773" s="329">
        <f t="shared" si="314"/>
        <v>0</v>
      </c>
      <c r="W773" s="329">
        <f t="shared" si="317"/>
        <v>48000</v>
      </c>
      <c r="X773" s="464">
        <f t="shared" si="296"/>
        <v>48000</v>
      </c>
      <c r="Y773" s="497">
        <f t="shared" si="297"/>
        <v>0</v>
      </c>
    </row>
    <row r="774" spans="1:25" x14ac:dyDescent="0.25">
      <c r="A774" s="108" t="s">
        <v>1434</v>
      </c>
      <c r="B774" s="109" t="s">
        <v>1435</v>
      </c>
      <c r="C774" s="110"/>
      <c r="D774" s="111"/>
      <c r="E774" s="112"/>
      <c r="F774" s="28">
        <f>F775+F776+F777+F778</f>
        <v>2633600.52</v>
      </c>
      <c r="G774" s="112"/>
      <c r="H774" s="28">
        <f>H775+H776+H777+H778</f>
        <v>6186996.46</v>
      </c>
      <c r="I774" s="28">
        <f>I775+I776+I777+I778</f>
        <v>8820596.9800000004</v>
      </c>
      <c r="J774" s="450"/>
      <c r="K774" s="366"/>
      <c r="L774" s="367"/>
      <c r="M774" s="368">
        <f>M775+M776+M777+M778</f>
        <v>0</v>
      </c>
      <c r="N774" s="367"/>
      <c r="O774" s="368">
        <f>O775+O776+O777+O778</f>
        <v>0</v>
      </c>
      <c r="P774" s="368">
        <f>P775+P776+P777+P778</f>
        <v>0</v>
      </c>
      <c r="Q774" s="482"/>
      <c r="R774" s="327">
        <f t="shared" si="300"/>
        <v>0</v>
      </c>
      <c r="S774" s="367"/>
      <c r="T774" s="368">
        <f>T775+T776+T777+T778</f>
        <v>2633600.52</v>
      </c>
      <c r="U774" s="367"/>
      <c r="V774" s="368">
        <f>V775+V776+V777+V778</f>
        <v>6186996.46</v>
      </c>
      <c r="W774" s="368">
        <f>W775+W776+W777+W778</f>
        <v>8820596.9800000004</v>
      </c>
      <c r="X774" s="464">
        <f t="shared" ref="X774:X837" si="318">I774-P774</f>
        <v>8820596.9800000004</v>
      </c>
      <c r="Y774" s="497">
        <f t="shared" ref="Y774:Y837" si="319">W774-X774</f>
        <v>0</v>
      </c>
    </row>
    <row r="775" spans="1:25" x14ac:dyDescent="0.25">
      <c r="A775" s="208" t="s">
        <v>1436</v>
      </c>
      <c r="B775" s="209" t="s">
        <v>390</v>
      </c>
      <c r="C775" s="202" t="s">
        <v>386</v>
      </c>
      <c r="D775" s="203">
        <v>14</v>
      </c>
      <c r="E775" s="93">
        <v>29532.639999999999</v>
      </c>
      <c r="F775" s="103">
        <f>D775*E775</f>
        <v>413456.95999999996</v>
      </c>
      <c r="G775" s="93">
        <v>262311.77</v>
      </c>
      <c r="H775" s="103">
        <f>D775*G775</f>
        <v>3672364.7800000003</v>
      </c>
      <c r="I775" s="103">
        <f>H775+F775</f>
        <v>4085821.74</v>
      </c>
      <c r="J775" s="441"/>
      <c r="K775" s="393"/>
      <c r="L775" s="358">
        <v>29532.639999999999</v>
      </c>
      <c r="M775" s="362">
        <f>K775*L775</f>
        <v>0</v>
      </c>
      <c r="N775" s="358">
        <v>262311.77</v>
      </c>
      <c r="O775" s="362">
        <f>K775*N775</f>
        <v>0</v>
      </c>
      <c r="P775" s="362">
        <f>O775+M775</f>
        <v>0</v>
      </c>
      <c r="Q775" s="473"/>
      <c r="R775" s="327">
        <f t="shared" si="300"/>
        <v>14</v>
      </c>
      <c r="S775" s="358">
        <v>29532.639999999999</v>
      </c>
      <c r="T775" s="362">
        <f>R775*S775</f>
        <v>413456.95999999996</v>
      </c>
      <c r="U775" s="358">
        <v>262311.77</v>
      </c>
      <c r="V775" s="362">
        <f>R775*U775</f>
        <v>3672364.7800000003</v>
      </c>
      <c r="W775" s="362">
        <f>V775+T775</f>
        <v>4085821.74</v>
      </c>
      <c r="X775" s="464">
        <f t="shared" si="318"/>
        <v>4085821.74</v>
      </c>
      <c r="Y775" s="497">
        <f t="shared" si="319"/>
        <v>0</v>
      </c>
    </row>
    <row r="776" spans="1:25" x14ac:dyDescent="0.25">
      <c r="A776" s="208" t="s">
        <v>1437</v>
      </c>
      <c r="B776" s="209" t="s">
        <v>408</v>
      </c>
      <c r="C776" s="202" t="s">
        <v>449</v>
      </c>
      <c r="D776" s="203">
        <v>3470</v>
      </c>
      <c r="E776" s="93">
        <v>305</v>
      </c>
      <c r="F776" s="103">
        <f>D776*E776</f>
        <v>1058350</v>
      </c>
      <c r="G776" s="93">
        <v>405</v>
      </c>
      <c r="H776" s="103">
        <f>D776*G776</f>
        <v>1405350</v>
      </c>
      <c r="I776" s="103">
        <f t="shared" ref="I776:I778" si="320">H776+F776</f>
        <v>2463700</v>
      </c>
      <c r="J776" s="441"/>
      <c r="K776" s="393"/>
      <c r="L776" s="358">
        <v>305</v>
      </c>
      <c r="M776" s="362">
        <f>K776*L776</f>
        <v>0</v>
      </c>
      <c r="N776" s="358">
        <v>405</v>
      </c>
      <c r="O776" s="362">
        <f>K776*N776</f>
        <v>0</v>
      </c>
      <c r="P776" s="362">
        <f t="shared" ref="P776:P778" si="321">O776+M776</f>
        <v>0</v>
      </c>
      <c r="Q776" s="473"/>
      <c r="R776" s="327">
        <f t="shared" ref="R776:R839" si="322">D776-K776</f>
        <v>3470</v>
      </c>
      <c r="S776" s="358">
        <v>305</v>
      </c>
      <c r="T776" s="362">
        <f>R776*S776</f>
        <v>1058350</v>
      </c>
      <c r="U776" s="358">
        <v>405</v>
      </c>
      <c r="V776" s="362">
        <f>R776*U776</f>
        <v>1405350</v>
      </c>
      <c r="W776" s="362">
        <f t="shared" ref="W776:W778" si="323">V776+T776</f>
        <v>2463700</v>
      </c>
      <c r="X776" s="464">
        <f t="shared" si="318"/>
        <v>2463700</v>
      </c>
      <c r="Y776" s="497">
        <f t="shared" si="319"/>
        <v>0</v>
      </c>
    </row>
    <row r="777" spans="1:25" x14ac:dyDescent="0.25">
      <c r="A777" s="208" t="s">
        <v>1438</v>
      </c>
      <c r="B777" s="209" t="s">
        <v>429</v>
      </c>
      <c r="C777" s="202" t="s">
        <v>28</v>
      </c>
      <c r="D777" s="203">
        <v>6</v>
      </c>
      <c r="E777" s="93">
        <v>55632.26</v>
      </c>
      <c r="F777" s="103">
        <f>D777*E777</f>
        <v>333793.56</v>
      </c>
      <c r="G777" s="93">
        <v>184880.28</v>
      </c>
      <c r="H777" s="103">
        <f>D777*G777</f>
        <v>1109281.68</v>
      </c>
      <c r="I777" s="103">
        <f t="shared" si="320"/>
        <v>1443075.24</v>
      </c>
      <c r="J777" s="441"/>
      <c r="K777" s="393"/>
      <c r="L777" s="358">
        <v>55632.26</v>
      </c>
      <c r="M777" s="362">
        <f>K777*L777</f>
        <v>0</v>
      </c>
      <c r="N777" s="358">
        <v>184880.28</v>
      </c>
      <c r="O777" s="362">
        <f>K777*N777</f>
        <v>0</v>
      </c>
      <c r="P777" s="362">
        <f t="shared" si="321"/>
        <v>0</v>
      </c>
      <c r="Q777" s="473"/>
      <c r="R777" s="327">
        <f t="shared" si="322"/>
        <v>6</v>
      </c>
      <c r="S777" s="358">
        <v>55632.26</v>
      </c>
      <c r="T777" s="362">
        <f>R777*S777</f>
        <v>333793.56</v>
      </c>
      <c r="U777" s="358">
        <v>184880.28</v>
      </c>
      <c r="V777" s="362">
        <f>R777*U777</f>
        <v>1109281.68</v>
      </c>
      <c r="W777" s="362">
        <f t="shared" si="323"/>
        <v>1443075.24</v>
      </c>
      <c r="X777" s="464">
        <f t="shared" si="318"/>
        <v>1443075.24</v>
      </c>
      <c r="Y777" s="497">
        <f t="shared" si="319"/>
        <v>0</v>
      </c>
    </row>
    <row r="778" spans="1:25" x14ac:dyDescent="0.25">
      <c r="A778" s="208" t="s">
        <v>1439</v>
      </c>
      <c r="B778" s="209" t="s">
        <v>410</v>
      </c>
      <c r="C778" s="202" t="s">
        <v>386</v>
      </c>
      <c r="D778" s="203">
        <v>1</v>
      </c>
      <c r="E778" s="93">
        <v>828000</v>
      </c>
      <c r="F778" s="103">
        <f>D778*E778</f>
        <v>828000</v>
      </c>
      <c r="G778" s="93">
        <v>0</v>
      </c>
      <c r="H778" s="103">
        <f>D778*G778</f>
        <v>0</v>
      </c>
      <c r="I778" s="103">
        <f t="shared" si="320"/>
        <v>828000</v>
      </c>
      <c r="J778" s="441"/>
      <c r="K778" s="393"/>
      <c r="L778" s="358">
        <v>828000</v>
      </c>
      <c r="M778" s="362">
        <f>K778*L778</f>
        <v>0</v>
      </c>
      <c r="N778" s="358">
        <v>0</v>
      </c>
      <c r="O778" s="362">
        <f>K778*N778</f>
        <v>0</v>
      </c>
      <c r="P778" s="362">
        <f t="shared" si="321"/>
        <v>0</v>
      </c>
      <c r="Q778" s="473"/>
      <c r="R778" s="327">
        <f t="shared" si="322"/>
        <v>1</v>
      </c>
      <c r="S778" s="358">
        <v>828000</v>
      </c>
      <c r="T778" s="362">
        <f>R778*S778</f>
        <v>828000</v>
      </c>
      <c r="U778" s="358">
        <v>0</v>
      </c>
      <c r="V778" s="362">
        <f>R778*U778</f>
        <v>0</v>
      </c>
      <c r="W778" s="362">
        <f t="shared" si="323"/>
        <v>828000</v>
      </c>
      <c r="X778" s="464">
        <f t="shared" si="318"/>
        <v>828000</v>
      </c>
      <c r="Y778" s="497">
        <f t="shared" si="319"/>
        <v>0</v>
      </c>
    </row>
    <row r="779" spans="1:25" x14ac:dyDescent="0.25">
      <c r="A779" s="213" t="s">
        <v>1440</v>
      </c>
      <c r="B779" s="109" t="s">
        <v>1441</v>
      </c>
      <c r="C779" s="110"/>
      <c r="D779" s="111"/>
      <c r="E779" s="112"/>
      <c r="F779" s="28">
        <f>F780+F781+F782</f>
        <v>672437.88</v>
      </c>
      <c r="G779" s="112"/>
      <c r="H779" s="28">
        <f>H780+H781+H782</f>
        <v>406081.89</v>
      </c>
      <c r="I779" s="28">
        <f>I780+I781+I782</f>
        <v>1078519.77</v>
      </c>
      <c r="J779" s="450"/>
      <c r="K779" s="366"/>
      <c r="L779" s="367"/>
      <c r="M779" s="368">
        <f>M780+M781+M782</f>
        <v>0</v>
      </c>
      <c r="N779" s="367"/>
      <c r="O779" s="368">
        <f>O780+O781+O782</f>
        <v>0</v>
      </c>
      <c r="P779" s="368">
        <f>P780+P781+P782</f>
        <v>0</v>
      </c>
      <c r="Q779" s="482"/>
      <c r="R779" s="327">
        <f t="shared" si="322"/>
        <v>0</v>
      </c>
      <c r="S779" s="367"/>
      <c r="T779" s="368">
        <f>T780+T781+T782</f>
        <v>672437.88</v>
      </c>
      <c r="U779" s="367"/>
      <c r="V779" s="368">
        <f>V780+V781+V782</f>
        <v>406081.89</v>
      </c>
      <c r="W779" s="368">
        <f>W780+W781+W782</f>
        <v>1078519.77</v>
      </c>
      <c r="X779" s="464">
        <f t="shared" si="318"/>
        <v>1078519.77</v>
      </c>
      <c r="Y779" s="497">
        <f t="shared" si="319"/>
        <v>0</v>
      </c>
    </row>
    <row r="780" spans="1:25" x14ac:dyDescent="0.25">
      <c r="A780" s="208" t="s">
        <v>1442</v>
      </c>
      <c r="B780" s="209" t="s">
        <v>390</v>
      </c>
      <c r="C780" s="202" t="s">
        <v>386</v>
      </c>
      <c r="D780" s="203">
        <v>3</v>
      </c>
      <c r="E780" s="93">
        <v>44520.959999999999</v>
      </c>
      <c r="F780" s="103">
        <f>D780*E780</f>
        <v>133562.88</v>
      </c>
      <c r="G780" s="93">
        <v>127629.13</v>
      </c>
      <c r="H780" s="103">
        <f>D780*G780</f>
        <v>382887.39</v>
      </c>
      <c r="I780" s="103">
        <f>E780*D780+G780*D780</f>
        <v>516450.27</v>
      </c>
      <c r="J780" s="441"/>
      <c r="K780" s="393"/>
      <c r="L780" s="358">
        <v>44520.959999999999</v>
      </c>
      <c r="M780" s="362">
        <f>K780*L780</f>
        <v>0</v>
      </c>
      <c r="N780" s="358">
        <v>127629.13</v>
      </c>
      <c r="O780" s="362">
        <f>K780*N780</f>
        <v>0</v>
      </c>
      <c r="P780" s="362">
        <f>L780*K780+N780*K780</f>
        <v>0</v>
      </c>
      <c r="Q780" s="473"/>
      <c r="R780" s="327">
        <f t="shared" si="322"/>
        <v>3</v>
      </c>
      <c r="S780" s="358">
        <v>44520.959999999999</v>
      </c>
      <c r="T780" s="362">
        <f>R780*S780</f>
        <v>133562.88</v>
      </c>
      <c r="U780" s="358">
        <v>127629.13</v>
      </c>
      <c r="V780" s="362">
        <f>R780*U780</f>
        <v>382887.39</v>
      </c>
      <c r="W780" s="362">
        <f>S780*R780+U780*R780</f>
        <v>516450.27</v>
      </c>
      <c r="X780" s="464">
        <f t="shared" si="318"/>
        <v>516450.27</v>
      </c>
      <c r="Y780" s="497">
        <f t="shared" si="319"/>
        <v>0</v>
      </c>
    </row>
    <row r="781" spans="1:25" x14ac:dyDescent="0.25">
      <c r="A781" s="208" t="s">
        <v>1443</v>
      </c>
      <c r="B781" s="209" t="s">
        <v>408</v>
      </c>
      <c r="C781" s="202" t="s">
        <v>449</v>
      </c>
      <c r="D781" s="203">
        <v>50</v>
      </c>
      <c r="E781" s="93">
        <v>323.7</v>
      </c>
      <c r="F781" s="103">
        <f>D781*E781</f>
        <v>16185</v>
      </c>
      <c r="G781" s="93">
        <v>463.89</v>
      </c>
      <c r="H781" s="103">
        <f>D781*G781</f>
        <v>23194.5</v>
      </c>
      <c r="I781" s="103">
        <f>E781*D781+G781*D781</f>
        <v>39379.5</v>
      </c>
      <c r="J781" s="441"/>
      <c r="K781" s="393"/>
      <c r="L781" s="358">
        <v>323.7</v>
      </c>
      <c r="M781" s="362">
        <f>K781*L781</f>
        <v>0</v>
      </c>
      <c r="N781" s="358">
        <v>463.89</v>
      </c>
      <c r="O781" s="362">
        <f>K781*N781</f>
        <v>0</v>
      </c>
      <c r="P781" s="362">
        <f>L781*K781+N781*K781</f>
        <v>0</v>
      </c>
      <c r="Q781" s="473"/>
      <c r="R781" s="327">
        <f t="shared" si="322"/>
        <v>50</v>
      </c>
      <c r="S781" s="358">
        <v>323.7</v>
      </c>
      <c r="T781" s="362">
        <f>R781*S781</f>
        <v>16185</v>
      </c>
      <c r="U781" s="358">
        <v>463.89</v>
      </c>
      <c r="V781" s="362">
        <f>R781*U781</f>
        <v>23194.5</v>
      </c>
      <c r="W781" s="362">
        <f>S781*R781+U781*R781</f>
        <v>39379.5</v>
      </c>
      <c r="X781" s="464">
        <f t="shared" si="318"/>
        <v>39379.5</v>
      </c>
      <c r="Y781" s="497">
        <f t="shared" si="319"/>
        <v>0</v>
      </c>
    </row>
    <row r="782" spans="1:25" x14ac:dyDescent="0.25">
      <c r="A782" s="208" t="s">
        <v>1444</v>
      </c>
      <c r="B782" s="209" t="s">
        <v>410</v>
      </c>
      <c r="C782" s="202" t="s">
        <v>386</v>
      </c>
      <c r="D782" s="203">
        <v>1</v>
      </c>
      <c r="E782" s="93">
        <v>522690</v>
      </c>
      <c r="F782" s="103">
        <f>D782*E782</f>
        <v>522690</v>
      </c>
      <c r="G782" s="93">
        <v>0</v>
      </c>
      <c r="H782" s="103">
        <f>D782*G782</f>
        <v>0</v>
      </c>
      <c r="I782" s="103">
        <f>E782*D782+G782*D782</f>
        <v>522690</v>
      </c>
      <c r="J782" s="441"/>
      <c r="K782" s="393"/>
      <c r="L782" s="358">
        <v>522690</v>
      </c>
      <c r="M782" s="362">
        <f>K782*L782</f>
        <v>0</v>
      </c>
      <c r="N782" s="358">
        <v>0</v>
      </c>
      <c r="O782" s="362">
        <f>K782*N782</f>
        <v>0</v>
      </c>
      <c r="P782" s="362">
        <f>L782*K782+N782*K782</f>
        <v>0</v>
      </c>
      <c r="Q782" s="473"/>
      <c r="R782" s="327">
        <f t="shared" si="322"/>
        <v>1</v>
      </c>
      <c r="S782" s="358">
        <v>522690</v>
      </c>
      <c r="T782" s="362">
        <f>R782*S782</f>
        <v>522690</v>
      </c>
      <c r="U782" s="358">
        <v>0</v>
      </c>
      <c r="V782" s="362">
        <f>R782*U782</f>
        <v>0</v>
      </c>
      <c r="W782" s="362">
        <f>S782*R782+U782*R782</f>
        <v>522690</v>
      </c>
      <c r="X782" s="464">
        <f t="shared" si="318"/>
        <v>522690</v>
      </c>
      <c r="Y782" s="497">
        <f t="shared" si="319"/>
        <v>0</v>
      </c>
    </row>
    <row r="783" spans="1:25" x14ac:dyDescent="0.25">
      <c r="A783" s="214">
        <v>2</v>
      </c>
      <c r="B783" s="21" t="s">
        <v>1445</v>
      </c>
      <c r="C783" s="22"/>
      <c r="D783" s="23"/>
      <c r="E783" s="24"/>
      <c r="F783" s="25"/>
      <c r="G783" s="24"/>
      <c r="H783" s="25"/>
      <c r="I783" s="26"/>
      <c r="J783" s="438"/>
      <c r="K783" s="317"/>
      <c r="L783" s="318"/>
      <c r="M783" s="319"/>
      <c r="N783" s="318"/>
      <c r="O783" s="319"/>
      <c r="P783" s="320"/>
      <c r="Q783" s="470"/>
      <c r="R783" s="327">
        <f t="shared" si="322"/>
        <v>0</v>
      </c>
      <c r="S783" s="318"/>
      <c r="T783" s="319"/>
      <c r="U783" s="318"/>
      <c r="V783" s="319"/>
      <c r="W783" s="320"/>
      <c r="X783" s="464">
        <f t="shared" si="318"/>
        <v>0</v>
      </c>
      <c r="Y783" s="497">
        <f t="shared" si="319"/>
        <v>0</v>
      </c>
    </row>
    <row r="784" spans="1:25" x14ac:dyDescent="0.25">
      <c r="A784" s="108" t="s">
        <v>1446</v>
      </c>
      <c r="B784" s="109" t="s">
        <v>1447</v>
      </c>
      <c r="C784" s="110"/>
      <c r="D784" s="111"/>
      <c r="E784" s="112"/>
      <c r="F784" s="28">
        <f>SUM(F785:F797)</f>
        <v>316049</v>
      </c>
      <c r="G784" s="112"/>
      <c r="H784" s="28">
        <f>SUM(H785:H797)</f>
        <v>765964.16599999985</v>
      </c>
      <c r="I784" s="28">
        <f>SUM(I785:I797)</f>
        <v>1082013.1659999997</v>
      </c>
      <c r="J784" s="450"/>
      <c r="K784" s="366"/>
      <c r="L784" s="367"/>
      <c r="M784" s="368">
        <f>SUM(M785:M797)</f>
        <v>257540</v>
      </c>
      <c r="N784" s="367"/>
      <c r="O784" s="368">
        <f>SUM(O785:O797)</f>
        <v>696167.7</v>
      </c>
      <c r="P784" s="368">
        <f>SUM(P785:P797)</f>
        <v>953707.7</v>
      </c>
      <c r="Q784" s="482"/>
      <c r="R784" s="327">
        <f t="shared" si="322"/>
        <v>0</v>
      </c>
      <c r="S784" s="367"/>
      <c r="T784" s="368">
        <f>SUM(T785:T797)</f>
        <v>58509</v>
      </c>
      <c r="U784" s="367"/>
      <c r="V784" s="368">
        <f>SUM(V785:V797)</f>
        <v>69796.466</v>
      </c>
      <c r="W784" s="368">
        <f>SUM(W785:W797)</f>
        <v>128305.466</v>
      </c>
      <c r="X784" s="464">
        <f t="shared" si="318"/>
        <v>128305.46599999978</v>
      </c>
      <c r="Y784" s="497">
        <f t="shared" si="319"/>
        <v>2.1827872842550278E-10</v>
      </c>
    </row>
    <row r="785" spans="1:25" x14ac:dyDescent="0.25">
      <c r="A785" s="194" t="s">
        <v>1448</v>
      </c>
      <c r="B785" s="117" t="s">
        <v>1449</v>
      </c>
      <c r="C785" s="118" t="s">
        <v>170</v>
      </c>
      <c r="D785" s="119">
        <v>2</v>
      </c>
      <c r="E785" s="40">
        <v>5502</v>
      </c>
      <c r="F785" s="35">
        <f t="shared" ref="F785:F797" si="324">D785*E785</f>
        <v>11004</v>
      </c>
      <c r="G785" s="40">
        <v>32487</v>
      </c>
      <c r="H785" s="35">
        <f t="shared" ref="H785:H797" si="325">D785*G785</f>
        <v>64974</v>
      </c>
      <c r="I785" s="35">
        <f>E785*D785+G785*D785</f>
        <v>75978</v>
      </c>
      <c r="J785" s="441"/>
      <c r="K785" s="371">
        <v>2</v>
      </c>
      <c r="L785" s="328">
        <v>5502</v>
      </c>
      <c r="M785" s="329">
        <f t="shared" ref="M785:M797" si="326">K785*L785</f>
        <v>11004</v>
      </c>
      <c r="N785" s="328">
        <v>32487</v>
      </c>
      <c r="O785" s="329">
        <f t="shared" ref="O785:O797" si="327">K785*N785</f>
        <v>64974</v>
      </c>
      <c r="P785" s="329">
        <f>L785*K785+N785*K785</f>
        <v>75978</v>
      </c>
      <c r="Q785" s="473"/>
      <c r="R785" s="327">
        <f t="shared" si="322"/>
        <v>0</v>
      </c>
      <c r="S785" s="328">
        <v>5502</v>
      </c>
      <c r="T785" s="329">
        <f t="shared" ref="T785:T797" si="328">R785*S785</f>
        <v>0</v>
      </c>
      <c r="U785" s="328">
        <v>32487</v>
      </c>
      <c r="V785" s="329">
        <f t="shared" ref="V785:V797" si="329">R785*U785</f>
        <v>0</v>
      </c>
      <c r="W785" s="329">
        <f>S785*R785+U785*R785</f>
        <v>0</v>
      </c>
      <c r="X785" s="464">
        <f t="shared" si="318"/>
        <v>0</v>
      </c>
      <c r="Y785" s="497">
        <f t="shared" si="319"/>
        <v>0</v>
      </c>
    </row>
    <row r="786" spans="1:25" ht="28.5" x14ac:dyDescent="0.25">
      <c r="A786" s="194" t="s">
        <v>1450</v>
      </c>
      <c r="B786" s="117" t="s">
        <v>1451</v>
      </c>
      <c r="C786" s="118" t="s">
        <v>243</v>
      </c>
      <c r="D786" s="119">
        <v>350</v>
      </c>
      <c r="E786" s="40">
        <v>182</v>
      </c>
      <c r="F786" s="35">
        <f t="shared" si="324"/>
        <v>63700</v>
      </c>
      <c r="G786" s="40">
        <v>322.39999999999998</v>
      </c>
      <c r="H786" s="35">
        <f t="shared" si="325"/>
        <v>112839.99999999999</v>
      </c>
      <c r="I786" s="35">
        <f>E786*D786+G786*D786</f>
        <v>176540</v>
      </c>
      <c r="J786" s="441"/>
      <c r="K786" s="371">
        <v>280</v>
      </c>
      <c r="L786" s="328">
        <v>182</v>
      </c>
      <c r="M786" s="329">
        <f t="shared" si="326"/>
        <v>50960</v>
      </c>
      <c r="N786" s="328">
        <v>322.39999999999998</v>
      </c>
      <c r="O786" s="329">
        <f t="shared" si="327"/>
        <v>90272</v>
      </c>
      <c r="P786" s="329">
        <f>L786*K786+N786*K786</f>
        <v>141232</v>
      </c>
      <c r="Q786" s="473"/>
      <c r="R786" s="327">
        <f t="shared" si="322"/>
        <v>70</v>
      </c>
      <c r="S786" s="328">
        <v>182</v>
      </c>
      <c r="T786" s="329">
        <f t="shared" si="328"/>
        <v>12740</v>
      </c>
      <c r="U786" s="328">
        <v>322.39999999999998</v>
      </c>
      <c r="V786" s="329">
        <f t="shared" si="329"/>
        <v>22568</v>
      </c>
      <c r="W786" s="329">
        <f>S786*R786+U786*R786</f>
        <v>35308</v>
      </c>
      <c r="X786" s="464">
        <f t="shared" si="318"/>
        <v>35308</v>
      </c>
      <c r="Y786" s="497">
        <f t="shared" si="319"/>
        <v>0</v>
      </c>
    </row>
    <row r="787" spans="1:25" ht="28.5" x14ac:dyDescent="0.25">
      <c r="A787" s="194" t="s">
        <v>1452</v>
      </c>
      <c r="B787" s="122" t="s">
        <v>1453</v>
      </c>
      <c r="C787" s="118" t="s">
        <v>296</v>
      </c>
      <c r="D787" s="119">
        <v>250</v>
      </c>
      <c r="E787" s="40">
        <v>182</v>
      </c>
      <c r="F787" s="35">
        <f t="shared" si="324"/>
        <v>45500</v>
      </c>
      <c r="G787" s="40">
        <v>160</v>
      </c>
      <c r="H787" s="35">
        <f t="shared" si="325"/>
        <v>40000</v>
      </c>
      <c r="I787" s="35">
        <f>E787*D787+G787*D787</f>
        <v>85500</v>
      </c>
      <c r="J787" s="441"/>
      <c r="K787" s="371">
        <v>136</v>
      </c>
      <c r="L787" s="328">
        <v>182</v>
      </c>
      <c r="M787" s="329">
        <f t="shared" si="326"/>
        <v>24752</v>
      </c>
      <c r="N787" s="328">
        <v>160</v>
      </c>
      <c r="O787" s="329">
        <f t="shared" si="327"/>
        <v>21760</v>
      </c>
      <c r="P787" s="329">
        <f>L787*K787+N787*K787</f>
        <v>46512</v>
      </c>
      <c r="Q787" s="473"/>
      <c r="R787" s="327">
        <f t="shared" si="322"/>
        <v>114</v>
      </c>
      <c r="S787" s="328">
        <v>182</v>
      </c>
      <c r="T787" s="329">
        <f t="shared" si="328"/>
        <v>20748</v>
      </c>
      <c r="U787" s="328">
        <v>160</v>
      </c>
      <c r="V787" s="329">
        <f t="shared" si="329"/>
        <v>18240</v>
      </c>
      <c r="W787" s="329">
        <f>S787*R787+U787*R787</f>
        <v>38988</v>
      </c>
      <c r="X787" s="464">
        <f t="shared" si="318"/>
        <v>38988</v>
      </c>
      <c r="Y787" s="497">
        <f t="shared" si="319"/>
        <v>0</v>
      </c>
    </row>
    <row r="788" spans="1:25" ht="28.5" x14ac:dyDescent="0.25">
      <c r="A788" s="194" t="s">
        <v>1454</v>
      </c>
      <c r="B788" s="117" t="s">
        <v>1455</v>
      </c>
      <c r="C788" s="118" t="s">
        <v>170</v>
      </c>
      <c r="D788" s="119">
        <v>23</v>
      </c>
      <c r="E788" s="40">
        <v>4585</v>
      </c>
      <c r="F788" s="35">
        <f t="shared" si="324"/>
        <v>105455</v>
      </c>
      <c r="G788" s="40">
        <v>21362.9</v>
      </c>
      <c r="H788" s="35">
        <f t="shared" si="325"/>
        <v>491346.7</v>
      </c>
      <c r="I788" s="35">
        <f>E788*D788+G788*D788</f>
        <v>596801.69999999995</v>
      </c>
      <c r="J788" s="441"/>
      <c r="K788" s="371">
        <v>23</v>
      </c>
      <c r="L788" s="328">
        <v>4585</v>
      </c>
      <c r="M788" s="329">
        <f t="shared" si="326"/>
        <v>105455</v>
      </c>
      <c r="N788" s="328">
        <v>21362.9</v>
      </c>
      <c r="O788" s="329">
        <f t="shared" si="327"/>
        <v>491346.7</v>
      </c>
      <c r="P788" s="329">
        <f>L788*K788+N788*K788</f>
        <v>596801.69999999995</v>
      </c>
      <c r="Q788" s="473"/>
      <c r="R788" s="327">
        <f t="shared" si="322"/>
        <v>0</v>
      </c>
      <c r="S788" s="328">
        <v>4585</v>
      </c>
      <c r="T788" s="329">
        <f t="shared" si="328"/>
        <v>0</v>
      </c>
      <c r="U788" s="328">
        <v>21362.9</v>
      </c>
      <c r="V788" s="329">
        <f t="shared" si="329"/>
        <v>0</v>
      </c>
      <c r="W788" s="329">
        <f>S788*R788+U788*R788</f>
        <v>0</v>
      </c>
      <c r="X788" s="464">
        <f t="shared" si="318"/>
        <v>0</v>
      </c>
      <c r="Y788" s="497">
        <f t="shared" si="319"/>
        <v>0</v>
      </c>
    </row>
    <row r="789" spans="1:25" x14ac:dyDescent="0.25">
      <c r="A789" s="215" t="s">
        <v>1456</v>
      </c>
      <c r="B789" s="122" t="s">
        <v>543</v>
      </c>
      <c r="C789" s="118" t="s">
        <v>170</v>
      </c>
      <c r="D789" s="119">
        <v>500</v>
      </c>
      <c r="E789" s="40">
        <v>13.100000000000001</v>
      </c>
      <c r="F789" s="35">
        <f t="shared" si="324"/>
        <v>6550.0000000000009</v>
      </c>
      <c r="G789" s="40">
        <v>31.72</v>
      </c>
      <c r="H789" s="35">
        <f t="shared" si="325"/>
        <v>15860</v>
      </c>
      <c r="I789" s="35">
        <f>F789+H789</f>
        <v>22410</v>
      </c>
      <c r="J789" s="441"/>
      <c r="K789" s="371"/>
      <c r="L789" s="328">
        <v>13.100000000000001</v>
      </c>
      <c r="M789" s="329">
        <f t="shared" si="326"/>
        <v>0</v>
      </c>
      <c r="N789" s="328">
        <v>31.72</v>
      </c>
      <c r="O789" s="329">
        <f t="shared" si="327"/>
        <v>0</v>
      </c>
      <c r="P789" s="329">
        <f>M789+O789</f>
        <v>0</v>
      </c>
      <c r="Q789" s="473"/>
      <c r="R789" s="327">
        <f t="shared" si="322"/>
        <v>500</v>
      </c>
      <c r="S789" s="328">
        <v>13.100000000000001</v>
      </c>
      <c r="T789" s="329">
        <f t="shared" si="328"/>
        <v>6550.0000000000009</v>
      </c>
      <c r="U789" s="328">
        <v>31.72</v>
      </c>
      <c r="V789" s="329">
        <f t="shared" si="329"/>
        <v>15860</v>
      </c>
      <c r="W789" s="329">
        <f>T789+V789</f>
        <v>22410</v>
      </c>
      <c r="X789" s="464">
        <f t="shared" si="318"/>
        <v>22410</v>
      </c>
      <c r="Y789" s="497">
        <f t="shared" si="319"/>
        <v>0</v>
      </c>
    </row>
    <row r="790" spans="1:25" x14ac:dyDescent="0.25">
      <c r="A790" s="215" t="s">
        <v>1457</v>
      </c>
      <c r="B790" s="122" t="s">
        <v>620</v>
      </c>
      <c r="C790" s="118" t="s">
        <v>170</v>
      </c>
      <c r="D790" s="119">
        <v>21</v>
      </c>
      <c r="E790" s="40">
        <v>262</v>
      </c>
      <c r="F790" s="35">
        <f t="shared" si="324"/>
        <v>5502</v>
      </c>
      <c r="G790" s="40">
        <v>151.346</v>
      </c>
      <c r="H790" s="35">
        <f t="shared" si="325"/>
        <v>3178.2660000000001</v>
      </c>
      <c r="I790" s="35">
        <f>F790+H790</f>
        <v>8680.2659999999996</v>
      </c>
      <c r="J790" s="441"/>
      <c r="K790" s="371"/>
      <c r="L790" s="328">
        <v>262</v>
      </c>
      <c r="M790" s="329">
        <f t="shared" si="326"/>
        <v>0</v>
      </c>
      <c r="N790" s="328">
        <v>151.346</v>
      </c>
      <c r="O790" s="329">
        <f t="shared" si="327"/>
        <v>0</v>
      </c>
      <c r="P790" s="329">
        <f>M790+O790</f>
        <v>0</v>
      </c>
      <c r="Q790" s="473"/>
      <c r="R790" s="327">
        <f t="shared" si="322"/>
        <v>21</v>
      </c>
      <c r="S790" s="328">
        <v>262</v>
      </c>
      <c r="T790" s="329">
        <f t="shared" si="328"/>
        <v>5502</v>
      </c>
      <c r="U790" s="328">
        <v>151.346</v>
      </c>
      <c r="V790" s="329">
        <f t="shared" si="329"/>
        <v>3178.2660000000001</v>
      </c>
      <c r="W790" s="329">
        <f>T790+V790</f>
        <v>8680.2659999999996</v>
      </c>
      <c r="X790" s="464">
        <f t="shared" si="318"/>
        <v>8680.2659999999996</v>
      </c>
      <c r="Y790" s="497">
        <f t="shared" si="319"/>
        <v>0</v>
      </c>
    </row>
    <row r="791" spans="1:25" x14ac:dyDescent="0.25">
      <c r="A791" s="194" t="s">
        <v>1458</v>
      </c>
      <c r="B791" s="117" t="s">
        <v>1459</v>
      </c>
      <c r="C791" s="118" t="s">
        <v>170</v>
      </c>
      <c r="D791" s="119">
        <v>120</v>
      </c>
      <c r="E791" s="40">
        <v>0</v>
      </c>
      <c r="F791" s="35">
        <f t="shared" si="324"/>
        <v>0</v>
      </c>
      <c r="G791" s="40">
        <v>14.35</v>
      </c>
      <c r="H791" s="35">
        <f t="shared" si="325"/>
        <v>1722</v>
      </c>
      <c r="I791" s="35">
        <f t="shared" ref="I791:I796" si="330">E791*D791+G791*D791</f>
        <v>1722</v>
      </c>
      <c r="J791" s="441"/>
      <c r="K791" s="371">
        <v>120</v>
      </c>
      <c r="L791" s="328">
        <v>0</v>
      </c>
      <c r="M791" s="329">
        <f t="shared" si="326"/>
        <v>0</v>
      </c>
      <c r="N791" s="328">
        <v>14.35</v>
      </c>
      <c r="O791" s="329">
        <f t="shared" si="327"/>
        <v>1722</v>
      </c>
      <c r="P791" s="329">
        <f t="shared" ref="P791:P796" si="331">L791*K791+N791*K791</f>
        <v>1722</v>
      </c>
      <c r="Q791" s="473"/>
      <c r="R791" s="327">
        <f t="shared" si="322"/>
        <v>0</v>
      </c>
      <c r="S791" s="328">
        <v>0</v>
      </c>
      <c r="T791" s="329">
        <f t="shared" si="328"/>
        <v>0</v>
      </c>
      <c r="U791" s="328">
        <v>14.35</v>
      </c>
      <c r="V791" s="329">
        <f t="shared" si="329"/>
        <v>0</v>
      </c>
      <c r="W791" s="329">
        <f t="shared" ref="W791:W796" si="332">S791*R791+U791*R791</f>
        <v>0</v>
      </c>
      <c r="X791" s="464">
        <f t="shared" si="318"/>
        <v>0</v>
      </c>
      <c r="Y791" s="497">
        <f t="shared" si="319"/>
        <v>0</v>
      </c>
    </row>
    <row r="792" spans="1:25" x14ac:dyDescent="0.25">
      <c r="A792" s="194" t="s">
        <v>1460</v>
      </c>
      <c r="B792" s="117" t="s">
        <v>1461</v>
      </c>
      <c r="C792" s="118" t="s">
        <v>170</v>
      </c>
      <c r="D792" s="119">
        <v>46</v>
      </c>
      <c r="E792" s="40">
        <v>65.5</v>
      </c>
      <c r="F792" s="35">
        <f t="shared" si="324"/>
        <v>3013</v>
      </c>
      <c r="G792" s="40">
        <v>122.3</v>
      </c>
      <c r="H792" s="35">
        <f t="shared" si="325"/>
        <v>5625.8</v>
      </c>
      <c r="I792" s="35">
        <f t="shared" si="330"/>
        <v>8638.7999999999993</v>
      </c>
      <c r="J792" s="441"/>
      <c r="K792" s="371">
        <v>46</v>
      </c>
      <c r="L792" s="328">
        <v>65.5</v>
      </c>
      <c r="M792" s="329">
        <f t="shared" si="326"/>
        <v>3013</v>
      </c>
      <c r="N792" s="328">
        <v>122.3</v>
      </c>
      <c r="O792" s="329">
        <f t="shared" si="327"/>
        <v>5625.8</v>
      </c>
      <c r="P792" s="329">
        <f t="shared" si="331"/>
        <v>8638.7999999999993</v>
      </c>
      <c r="Q792" s="473"/>
      <c r="R792" s="327">
        <f t="shared" si="322"/>
        <v>0</v>
      </c>
      <c r="S792" s="328">
        <v>65.5</v>
      </c>
      <c r="T792" s="329">
        <f t="shared" si="328"/>
        <v>0</v>
      </c>
      <c r="U792" s="328">
        <v>122.3</v>
      </c>
      <c r="V792" s="329">
        <f t="shared" si="329"/>
        <v>0</v>
      </c>
      <c r="W792" s="329">
        <f t="shared" si="332"/>
        <v>0</v>
      </c>
      <c r="X792" s="464">
        <f t="shared" si="318"/>
        <v>0</v>
      </c>
      <c r="Y792" s="497">
        <f t="shared" si="319"/>
        <v>0</v>
      </c>
    </row>
    <row r="793" spans="1:25" x14ac:dyDescent="0.25">
      <c r="A793" s="194" t="s">
        <v>1462</v>
      </c>
      <c r="B793" s="117" t="s">
        <v>1463</v>
      </c>
      <c r="C793" s="118" t="s">
        <v>170</v>
      </c>
      <c r="D793" s="119">
        <v>23</v>
      </c>
      <c r="E793" s="40">
        <v>65.5</v>
      </c>
      <c r="F793" s="35">
        <f t="shared" si="324"/>
        <v>1506.5</v>
      </c>
      <c r="G793" s="40">
        <v>127.4</v>
      </c>
      <c r="H793" s="35">
        <f t="shared" si="325"/>
        <v>2930.2000000000003</v>
      </c>
      <c r="I793" s="35">
        <f t="shared" si="330"/>
        <v>4436.7000000000007</v>
      </c>
      <c r="J793" s="441"/>
      <c r="K793" s="371"/>
      <c r="L793" s="328">
        <v>65.5</v>
      </c>
      <c r="M793" s="329">
        <f t="shared" si="326"/>
        <v>0</v>
      </c>
      <c r="N793" s="328">
        <v>127.4</v>
      </c>
      <c r="O793" s="329">
        <f t="shared" si="327"/>
        <v>0</v>
      </c>
      <c r="P793" s="329">
        <f t="shared" si="331"/>
        <v>0</v>
      </c>
      <c r="Q793" s="473"/>
      <c r="R793" s="327">
        <f t="shared" si="322"/>
        <v>23</v>
      </c>
      <c r="S793" s="328">
        <v>65.5</v>
      </c>
      <c r="T793" s="329">
        <f t="shared" si="328"/>
        <v>1506.5</v>
      </c>
      <c r="U793" s="328">
        <v>127.4</v>
      </c>
      <c r="V793" s="329">
        <f t="shared" si="329"/>
        <v>2930.2000000000003</v>
      </c>
      <c r="W793" s="329">
        <f t="shared" si="332"/>
        <v>4436.7000000000007</v>
      </c>
      <c r="X793" s="464">
        <f t="shared" si="318"/>
        <v>4436.7000000000007</v>
      </c>
      <c r="Y793" s="497">
        <f t="shared" si="319"/>
        <v>0</v>
      </c>
    </row>
    <row r="794" spans="1:25" x14ac:dyDescent="0.25">
      <c r="A794" s="194" t="s">
        <v>1464</v>
      </c>
      <c r="B794" s="117" t="s">
        <v>1465</v>
      </c>
      <c r="C794" s="118" t="s">
        <v>170</v>
      </c>
      <c r="D794" s="119">
        <v>272</v>
      </c>
      <c r="E794" s="40">
        <v>32.75</v>
      </c>
      <c r="F794" s="35">
        <f t="shared" si="324"/>
        <v>8908</v>
      </c>
      <c r="G794" s="40">
        <v>15.6</v>
      </c>
      <c r="H794" s="35">
        <f t="shared" si="325"/>
        <v>4243.2</v>
      </c>
      <c r="I794" s="35">
        <f t="shared" si="330"/>
        <v>13151.2</v>
      </c>
      <c r="J794" s="441"/>
      <c r="K794" s="371">
        <v>272</v>
      </c>
      <c r="L794" s="328">
        <v>32.75</v>
      </c>
      <c r="M794" s="329">
        <f t="shared" si="326"/>
        <v>8908</v>
      </c>
      <c r="N794" s="328">
        <v>15.6</v>
      </c>
      <c r="O794" s="329">
        <f t="shared" si="327"/>
        <v>4243.2</v>
      </c>
      <c r="P794" s="329">
        <f t="shared" si="331"/>
        <v>13151.2</v>
      </c>
      <c r="Q794" s="473"/>
      <c r="R794" s="327">
        <f t="shared" si="322"/>
        <v>0</v>
      </c>
      <c r="S794" s="328">
        <v>32.75</v>
      </c>
      <c r="T794" s="329">
        <f t="shared" si="328"/>
        <v>0</v>
      </c>
      <c r="U794" s="328">
        <v>15.6</v>
      </c>
      <c r="V794" s="329">
        <f t="shared" si="329"/>
        <v>0</v>
      </c>
      <c r="W794" s="329">
        <f t="shared" si="332"/>
        <v>0</v>
      </c>
      <c r="X794" s="464">
        <f t="shared" si="318"/>
        <v>0</v>
      </c>
      <c r="Y794" s="497">
        <f t="shared" si="319"/>
        <v>0</v>
      </c>
    </row>
    <row r="795" spans="1:25" x14ac:dyDescent="0.25">
      <c r="A795" s="194" t="s">
        <v>1466</v>
      </c>
      <c r="B795" s="117" t="s">
        <v>354</v>
      </c>
      <c r="C795" s="118" t="s">
        <v>196</v>
      </c>
      <c r="D795" s="119">
        <v>1</v>
      </c>
      <c r="E795" s="40">
        <v>0</v>
      </c>
      <c r="F795" s="35">
        <f t="shared" si="324"/>
        <v>0</v>
      </c>
      <c r="G795" s="40">
        <v>16224</v>
      </c>
      <c r="H795" s="35">
        <f t="shared" si="325"/>
        <v>16224</v>
      </c>
      <c r="I795" s="35">
        <f t="shared" si="330"/>
        <v>16224</v>
      </c>
      <c r="J795" s="441"/>
      <c r="K795" s="371">
        <v>1</v>
      </c>
      <c r="L795" s="328">
        <v>0</v>
      </c>
      <c r="M795" s="329">
        <f t="shared" si="326"/>
        <v>0</v>
      </c>
      <c r="N795" s="328">
        <v>16224</v>
      </c>
      <c r="O795" s="329">
        <f t="shared" si="327"/>
        <v>16224</v>
      </c>
      <c r="P795" s="329">
        <f t="shared" si="331"/>
        <v>16224</v>
      </c>
      <c r="Q795" s="473"/>
      <c r="R795" s="327">
        <f t="shared" si="322"/>
        <v>0</v>
      </c>
      <c r="S795" s="328">
        <v>0</v>
      </c>
      <c r="T795" s="329">
        <f t="shared" si="328"/>
        <v>0</v>
      </c>
      <c r="U795" s="328">
        <v>16224</v>
      </c>
      <c r="V795" s="329">
        <f t="shared" si="329"/>
        <v>0</v>
      </c>
      <c r="W795" s="329">
        <f t="shared" si="332"/>
        <v>0</v>
      </c>
      <c r="X795" s="464">
        <f t="shared" si="318"/>
        <v>0</v>
      </c>
      <c r="Y795" s="497">
        <f t="shared" si="319"/>
        <v>0</v>
      </c>
    </row>
    <row r="796" spans="1:25" x14ac:dyDescent="0.25">
      <c r="A796" s="194" t="s">
        <v>1467</v>
      </c>
      <c r="B796" s="117" t="s">
        <v>381</v>
      </c>
      <c r="C796" s="118" t="s">
        <v>196</v>
      </c>
      <c r="D796" s="119">
        <v>1</v>
      </c>
      <c r="E796" s="40">
        <v>53448</v>
      </c>
      <c r="F796" s="35">
        <f t="shared" si="324"/>
        <v>53448</v>
      </c>
      <c r="G796" s="40">
        <v>0</v>
      </c>
      <c r="H796" s="35">
        <f t="shared" si="325"/>
        <v>0</v>
      </c>
      <c r="I796" s="35">
        <f t="shared" si="330"/>
        <v>53448</v>
      </c>
      <c r="J796" s="441"/>
      <c r="K796" s="371">
        <v>1</v>
      </c>
      <c r="L796" s="328">
        <v>53448</v>
      </c>
      <c r="M796" s="329">
        <f t="shared" si="326"/>
        <v>53448</v>
      </c>
      <c r="N796" s="328">
        <v>0</v>
      </c>
      <c r="O796" s="329">
        <f t="shared" si="327"/>
        <v>0</v>
      </c>
      <c r="P796" s="329">
        <f t="shared" si="331"/>
        <v>53448</v>
      </c>
      <c r="Q796" s="473"/>
      <c r="R796" s="327">
        <f t="shared" si="322"/>
        <v>0</v>
      </c>
      <c r="S796" s="328">
        <v>53448</v>
      </c>
      <c r="T796" s="329">
        <f t="shared" si="328"/>
        <v>0</v>
      </c>
      <c r="U796" s="328">
        <v>0</v>
      </c>
      <c r="V796" s="329">
        <f t="shared" si="329"/>
        <v>0</v>
      </c>
      <c r="W796" s="329">
        <f t="shared" si="332"/>
        <v>0</v>
      </c>
      <c r="X796" s="464">
        <f t="shared" si="318"/>
        <v>0</v>
      </c>
      <c r="Y796" s="497">
        <f t="shared" si="319"/>
        <v>0</v>
      </c>
    </row>
    <row r="797" spans="1:25" ht="28.5" x14ac:dyDescent="0.25">
      <c r="A797" s="215" t="s">
        <v>1468</v>
      </c>
      <c r="B797" s="122" t="s">
        <v>674</v>
      </c>
      <c r="C797" s="118" t="s">
        <v>296</v>
      </c>
      <c r="D797" s="119">
        <v>250</v>
      </c>
      <c r="E797" s="40">
        <v>45.85</v>
      </c>
      <c r="F797" s="35">
        <f t="shared" si="324"/>
        <v>11462.5</v>
      </c>
      <c r="G797" s="40">
        <v>28.080000000000002</v>
      </c>
      <c r="H797" s="35">
        <f t="shared" si="325"/>
        <v>7020.0000000000009</v>
      </c>
      <c r="I797" s="35">
        <f>F797+H797</f>
        <v>18482.5</v>
      </c>
      <c r="J797" s="441"/>
      <c r="K797" s="371"/>
      <c r="L797" s="328">
        <v>45.85</v>
      </c>
      <c r="M797" s="329">
        <f t="shared" si="326"/>
        <v>0</v>
      </c>
      <c r="N797" s="328">
        <v>28.080000000000002</v>
      </c>
      <c r="O797" s="329">
        <f t="shared" si="327"/>
        <v>0</v>
      </c>
      <c r="P797" s="329">
        <f>M797+O797</f>
        <v>0</v>
      </c>
      <c r="Q797" s="473"/>
      <c r="R797" s="327">
        <f t="shared" si="322"/>
        <v>250</v>
      </c>
      <c r="S797" s="328">
        <v>45.85</v>
      </c>
      <c r="T797" s="329">
        <f t="shared" si="328"/>
        <v>11462.5</v>
      </c>
      <c r="U797" s="328">
        <v>28.080000000000002</v>
      </c>
      <c r="V797" s="329">
        <f t="shared" si="329"/>
        <v>7020.0000000000009</v>
      </c>
      <c r="W797" s="329">
        <f>T797+V797</f>
        <v>18482.5</v>
      </c>
      <c r="X797" s="464">
        <f t="shared" si="318"/>
        <v>18482.5</v>
      </c>
      <c r="Y797" s="497">
        <f t="shared" si="319"/>
        <v>0</v>
      </c>
    </row>
    <row r="798" spans="1:25" x14ac:dyDescent="0.25">
      <c r="A798" s="214">
        <v>3</v>
      </c>
      <c r="B798" s="21" t="s">
        <v>1469</v>
      </c>
      <c r="C798" s="22"/>
      <c r="D798" s="23"/>
      <c r="E798" s="24"/>
      <c r="F798" s="25"/>
      <c r="G798" s="24"/>
      <c r="H798" s="25"/>
      <c r="I798" s="26"/>
      <c r="J798" s="438"/>
      <c r="K798" s="317"/>
      <c r="L798" s="318"/>
      <c r="M798" s="319"/>
      <c r="N798" s="318"/>
      <c r="O798" s="319"/>
      <c r="P798" s="320"/>
      <c r="Q798" s="470"/>
      <c r="R798" s="327">
        <f t="shared" si="322"/>
        <v>0</v>
      </c>
      <c r="S798" s="318"/>
      <c r="T798" s="319"/>
      <c r="U798" s="318"/>
      <c r="V798" s="319"/>
      <c r="W798" s="320"/>
      <c r="X798" s="464">
        <f t="shared" si="318"/>
        <v>0</v>
      </c>
      <c r="Y798" s="497">
        <f t="shared" si="319"/>
        <v>0</v>
      </c>
    </row>
    <row r="799" spans="1:25" x14ac:dyDescent="0.25">
      <c r="A799" s="108" t="s">
        <v>1470</v>
      </c>
      <c r="B799" s="109" t="s">
        <v>1471</v>
      </c>
      <c r="C799" s="110"/>
      <c r="D799" s="111"/>
      <c r="E799" s="112"/>
      <c r="F799" s="28">
        <f>F800+F820+F841+F863</f>
        <v>21098569.3532</v>
      </c>
      <c r="G799" s="112"/>
      <c r="H799" s="28">
        <f>H800+H820+H841+H863</f>
        <v>32901573.342999998</v>
      </c>
      <c r="I799" s="28">
        <f>I800+I820+I841+I863</f>
        <v>54000142.706200004</v>
      </c>
      <c r="J799" s="450"/>
      <c r="K799" s="366"/>
      <c r="L799" s="367"/>
      <c r="M799" s="368">
        <f>M800+M820+M841+M863</f>
        <v>19196092.828000002</v>
      </c>
      <c r="N799" s="367"/>
      <c r="O799" s="368">
        <f>O800+O820+O841+O863</f>
        <v>32645531.873600002</v>
      </c>
      <c r="P799" s="368">
        <f>P800+P820+P841+P863</f>
        <v>51841624.721599996</v>
      </c>
      <c r="Q799" s="482"/>
      <c r="R799" s="327">
        <f t="shared" si="322"/>
        <v>0</v>
      </c>
      <c r="S799" s="367"/>
      <c r="T799" s="368">
        <f>T800+T820+T841+T863</f>
        <v>1902476.5252</v>
      </c>
      <c r="U799" s="367"/>
      <c r="V799" s="368">
        <f>V800+V820+V841+V863</f>
        <v>256041.46940000058</v>
      </c>
      <c r="W799" s="368">
        <f>W800+W820+W841+W863</f>
        <v>2158517.9946000008</v>
      </c>
      <c r="X799" s="464">
        <f t="shared" si="318"/>
        <v>2158517.9846000075</v>
      </c>
      <c r="Y799" s="497">
        <f t="shared" si="319"/>
        <v>9.9999932572245598E-3</v>
      </c>
    </row>
    <row r="800" spans="1:25" x14ac:dyDescent="0.25">
      <c r="A800" s="216" t="s">
        <v>1472</v>
      </c>
      <c r="B800" s="217" t="s">
        <v>1473</v>
      </c>
      <c r="C800" s="218"/>
      <c r="D800" s="219"/>
      <c r="E800" s="222"/>
      <c r="F800" s="221">
        <f>SUM(F801:F819)</f>
        <v>3725239.8856000002</v>
      </c>
      <c r="G800" s="220"/>
      <c r="H800" s="221">
        <f>SUM(H801:H819)</f>
        <v>6467333.347599999</v>
      </c>
      <c r="I800" s="221">
        <f>SUM(I801:I819)</f>
        <v>10192573.233199999</v>
      </c>
      <c r="J800" s="450"/>
      <c r="K800" s="397"/>
      <c r="L800" s="398"/>
      <c r="M800" s="399">
        <f>SUM(M801:M819)</f>
        <v>3280061.3188</v>
      </c>
      <c r="N800" s="400"/>
      <c r="O800" s="399">
        <f>SUM(O801:O819)</f>
        <v>6418155.2985999994</v>
      </c>
      <c r="P800" s="399">
        <f>SUM(P801:P819)</f>
        <v>9698216.6173999999</v>
      </c>
      <c r="Q800" s="482"/>
      <c r="R800" s="327">
        <f t="shared" si="322"/>
        <v>0</v>
      </c>
      <c r="S800" s="398"/>
      <c r="T800" s="399">
        <f>SUM(T801:T819)</f>
        <v>445178.56680000003</v>
      </c>
      <c r="U800" s="400"/>
      <c r="V800" s="399">
        <f>SUM(V801:V819)</f>
        <v>49178.049000000006</v>
      </c>
      <c r="W800" s="399">
        <f>SUM(W801:W819)</f>
        <v>494356.61580000003</v>
      </c>
      <c r="X800" s="464">
        <f t="shared" si="318"/>
        <v>494356.61579999886</v>
      </c>
      <c r="Y800" s="497">
        <f t="shared" si="319"/>
        <v>1.1641532182693481E-9</v>
      </c>
    </row>
    <row r="801" spans="1:25" x14ac:dyDescent="0.25">
      <c r="A801" s="200" t="s">
        <v>1474</v>
      </c>
      <c r="B801" s="223" t="s">
        <v>1475</v>
      </c>
      <c r="C801" s="224"/>
      <c r="D801" s="225"/>
      <c r="E801" s="226"/>
      <c r="F801" s="94"/>
      <c r="G801" s="94"/>
      <c r="H801" s="94"/>
      <c r="I801" s="94"/>
      <c r="J801" s="440"/>
      <c r="K801" s="401"/>
      <c r="L801" s="402"/>
      <c r="M801" s="359"/>
      <c r="N801" s="359"/>
      <c r="O801" s="359"/>
      <c r="P801" s="359"/>
      <c r="Q801" s="472"/>
      <c r="R801" s="327">
        <f t="shared" si="322"/>
        <v>0</v>
      </c>
      <c r="S801" s="402"/>
      <c r="T801" s="359"/>
      <c r="U801" s="359"/>
      <c r="V801" s="359"/>
      <c r="W801" s="359"/>
      <c r="X801" s="464">
        <f t="shared" si="318"/>
        <v>0</v>
      </c>
      <c r="Y801" s="497">
        <f t="shared" si="319"/>
        <v>0</v>
      </c>
    </row>
    <row r="802" spans="1:25" x14ac:dyDescent="0.25">
      <c r="A802" s="208" t="s">
        <v>1476</v>
      </c>
      <c r="B802" s="157" t="s">
        <v>805</v>
      </c>
      <c r="C802" s="158" t="s">
        <v>43</v>
      </c>
      <c r="D802" s="168">
        <v>84.186999999999998</v>
      </c>
      <c r="E802" s="93">
        <v>1590</v>
      </c>
      <c r="F802" s="103">
        <f>D802*E802</f>
        <v>133857.32999999999</v>
      </c>
      <c r="G802" s="93">
        <v>0</v>
      </c>
      <c r="H802" s="103">
        <f>G802*D802</f>
        <v>0</v>
      </c>
      <c r="I802" s="103">
        <f>E802*D802+G802*D802</f>
        <v>133857.32999999999</v>
      </c>
      <c r="J802" s="441"/>
      <c r="K802" s="383">
        <v>84.186999999999998</v>
      </c>
      <c r="L802" s="358">
        <v>1590</v>
      </c>
      <c r="M802" s="362">
        <f>K802*L802</f>
        <v>133857.32999999999</v>
      </c>
      <c r="N802" s="358">
        <v>0</v>
      </c>
      <c r="O802" s="362">
        <f>N802*K802</f>
        <v>0</v>
      </c>
      <c r="P802" s="362">
        <f>L802*K802+N802*K802</f>
        <v>133857.32999999999</v>
      </c>
      <c r="Q802" s="473"/>
      <c r="R802" s="327">
        <f t="shared" si="322"/>
        <v>0</v>
      </c>
      <c r="S802" s="358">
        <v>1590</v>
      </c>
      <c r="T802" s="362">
        <f>R802*S802</f>
        <v>0</v>
      </c>
      <c r="U802" s="358">
        <v>0</v>
      </c>
      <c r="V802" s="362">
        <f>U802*R802</f>
        <v>0</v>
      </c>
      <c r="W802" s="362">
        <f>S802*R802+U802*R802</f>
        <v>0</v>
      </c>
      <c r="X802" s="464">
        <f t="shared" si="318"/>
        <v>0</v>
      </c>
      <c r="Y802" s="497">
        <f t="shared" si="319"/>
        <v>0</v>
      </c>
    </row>
    <row r="803" spans="1:25" x14ac:dyDescent="0.25">
      <c r="A803" s="208" t="s">
        <v>1477</v>
      </c>
      <c r="B803" s="156" t="s">
        <v>1478</v>
      </c>
      <c r="C803" s="114" t="s">
        <v>43</v>
      </c>
      <c r="D803" s="115">
        <v>57.27</v>
      </c>
      <c r="E803" s="93">
        <v>19422</v>
      </c>
      <c r="F803" s="103">
        <f>D803*E803</f>
        <v>1112297.9400000002</v>
      </c>
      <c r="G803" s="93">
        <v>0</v>
      </c>
      <c r="H803" s="103">
        <f>G803*D803</f>
        <v>0</v>
      </c>
      <c r="I803" s="103">
        <f>E803*D803+G803*D803</f>
        <v>1112297.9400000002</v>
      </c>
      <c r="J803" s="441"/>
      <c r="K803" s="369">
        <v>57.27</v>
      </c>
      <c r="L803" s="358">
        <v>19422</v>
      </c>
      <c r="M803" s="362">
        <f>K803*L803</f>
        <v>1112297.9400000002</v>
      </c>
      <c r="N803" s="358">
        <v>0</v>
      </c>
      <c r="O803" s="362">
        <f>N803*K803</f>
        <v>0</v>
      </c>
      <c r="P803" s="362">
        <f>L803*K803+N803*K803</f>
        <v>1112297.9400000002</v>
      </c>
      <c r="Q803" s="473"/>
      <c r="R803" s="327">
        <f t="shared" si="322"/>
        <v>0</v>
      </c>
      <c r="S803" s="358">
        <v>19422</v>
      </c>
      <c r="T803" s="362">
        <f>R803*S803</f>
        <v>0</v>
      </c>
      <c r="U803" s="358">
        <v>0</v>
      </c>
      <c r="V803" s="362">
        <f>U803*R803</f>
        <v>0</v>
      </c>
      <c r="W803" s="362">
        <f>S803*R803+U803*R803</f>
        <v>0</v>
      </c>
      <c r="X803" s="464">
        <f t="shared" si="318"/>
        <v>0</v>
      </c>
      <c r="Y803" s="497">
        <f t="shared" si="319"/>
        <v>0</v>
      </c>
    </row>
    <row r="804" spans="1:25" ht="28.5" x14ac:dyDescent="0.25">
      <c r="A804" s="208" t="s">
        <v>1479</v>
      </c>
      <c r="B804" s="156" t="s">
        <v>929</v>
      </c>
      <c r="C804" s="114" t="s">
        <v>43</v>
      </c>
      <c r="D804" s="115">
        <v>90.69</v>
      </c>
      <c r="E804" s="107">
        <v>2405</v>
      </c>
      <c r="F804" s="103">
        <f>D804*E804</f>
        <v>218109.44999999998</v>
      </c>
      <c r="G804" s="107">
        <v>0</v>
      </c>
      <c r="H804" s="103">
        <f>G804*D804</f>
        <v>0</v>
      </c>
      <c r="I804" s="94">
        <f>E804*D804+G804*D804</f>
        <v>218109.44999999998</v>
      </c>
      <c r="J804" s="441"/>
      <c r="K804" s="369">
        <v>90.69</v>
      </c>
      <c r="L804" s="365">
        <v>2405</v>
      </c>
      <c r="M804" s="362">
        <f>K804*L804</f>
        <v>218109.44999999998</v>
      </c>
      <c r="N804" s="365">
        <v>0</v>
      </c>
      <c r="O804" s="362">
        <f>N804*K804</f>
        <v>0</v>
      </c>
      <c r="P804" s="359">
        <f>L804*K804+N804*K804</f>
        <v>218109.44999999998</v>
      </c>
      <c r="Q804" s="473"/>
      <c r="R804" s="327">
        <f t="shared" si="322"/>
        <v>0</v>
      </c>
      <c r="S804" s="365">
        <v>2405</v>
      </c>
      <c r="T804" s="362">
        <f>R804*S804</f>
        <v>0</v>
      </c>
      <c r="U804" s="365">
        <v>0</v>
      </c>
      <c r="V804" s="362">
        <f>U804*R804</f>
        <v>0</v>
      </c>
      <c r="W804" s="359">
        <f>S804*R804+U804*R804</f>
        <v>0</v>
      </c>
      <c r="X804" s="464">
        <f t="shared" si="318"/>
        <v>0</v>
      </c>
      <c r="Y804" s="497">
        <f t="shared" si="319"/>
        <v>0</v>
      </c>
    </row>
    <row r="805" spans="1:25" x14ac:dyDescent="0.25">
      <c r="A805" s="208" t="s">
        <v>1480</v>
      </c>
      <c r="B805" s="157" t="s">
        <v>809</v>
      </c>
      <c r="C805" s="158" t="s">
        <v>43</v>
      </c>
      <c r="D805" s="307">
        <v>54.41</v>
      </c>
      <c r="E805" s="93">
        <v>1590</v>
      </c>
      <c r="F805" s="103">
        <f>D805*E805</f>
        <v>86511.9</v>
      </c>
      <c r="G805" s="93">
        <v>0</v>
      </c>
      <c r="H805" s="103">
        <f>G805*D805</f>
        <v>0</v>
      </c>
      <c r="I805" s="103">
        <f>E805*D805+G805*D805</f>
        <v>86511.9</v>
      </c>
      <c r="J805" s="441"/>
      <c r="K805" s="383">
        <v>54.41</v>
      </c>
      <c r="L805" s="358">
        <v>1590</v>
      </c>
      <c r="M805" s="362">
        <f>K805*L805</f>
        <v>86511.9</v>
      </c>
      <c r="N805" s="358">
        <v>0</v>
      </c>
      <c r="O805" s="362">
        <f>N805*K805</f>
        <v>0</v>
      </c>
      <c r="P805" s="362">
        <f>L805*K805+N805*K805</f>
        <v>86511.9</v>
      </c>
      <c r="Q805" s="473"/>
      <c r="R805" s="327">
        <v>0</v>
      </c>
      <c r="S805" s="358">
        <v>1590</v>
      </c>
      <c r="T805" s="362">
        <f>R805*S805</f>
        <v>0</v>
      </c>
      <c r="U805" s="358">
        <v>0</v>
      </c>
      <c r="V805" s="362">
        <f>U805*R805</f>
        <v>0</v>
      </c>
      <c r="W805" s="362">
        <f>S805*R805+U805*R805</f>
        <v>0</v>
      </c>
      <c r="X805" s="464">
        <f t="shared" si="318"/>
        <v>0</v>
      </c>
      <c r="Y805" s="497">
        <f t="shared" si="319"/>
        <v>0</v>
      </c>
    </row>
    <row r="806" spans="1:25" ht="28.5" x14ac:dyDescent="0.25">
      <c r="A806" s="200" t="s">
        <v>1481</v>
      </c>
      <c r="B806" s="113" t="s">
        <v>1482</v>
      </c>
      <c r="C806" s="114"/>
      <c r="D806" s="115"/>
      <c r="E806" s="93"/>
      <c r="F806" s="87"/>
      <c r="G806" s="93"/>
      <c r="H806" s="87"/>
      <c r="I806" s="103"/>
      <c r="J806" s="441"/>
      <c r="K806" s="369"/>
      <c r="L806" s="358"/>
      <c r="M806" s="356"/>
      <c r="N806" s="358"/>
      <c r="O806" s="356"/>
      <c r="P806" s="362"/>
      <c r="Q806" s="473"/>
      <c r="R806" s="327">
        <f t="shared" si="322"/>
        <v>0</v>
      </c>
      <c r="S806" s="358"/>
      <c r="T806" s="356"/>
      <c r="U806" s="358"/>
      <c r="V806" s="356"/>
      <c r="W806" s="362"/>
      <c r="X806" s="464">
        <f t="shared" si="318"/>
        <v>0</v>
      </c>
      <c r="Y806" s="497">
        <f t="shared" si="319"/>
        <v>0</v>
      </c>
    </row>
    <row r="807" spans="1:25" x14ac:dyDescent="0.25">
      <c r="A807" s="208" t="s">
        <v>1483</v>
      </c>
      <c r="B807" s="156" t="s">
        <v>1484</v>
      </c>
      <c r="C807" s="114" t="s">
        <v>43</v>
      </c>
      <c r="D807" s="168">
        <v>98.4</v>
      </c>
      <c r="E807" s="93">
        <v>2513.16</v>
      </c>
      <c r="F807" s="103">
        <f>D807*E807</f>
        <v>247294.94399999999</v>
      </c>
      <c r="G807" s="93">
        <v>6681</v>
      </c>
      <c r="H807" s="103">
        <f>D807*G807</f>
        <v>657410.4</v>
      </c>
      <c r="I807" s="103">
        <f>E807*D807+G807*D807</f>
        <v>904705.34400000004</v>
      </c>
      <c r="J807" s="441"/>
      <c r="K807" s="383">
        <v>98.4</v>
      </c>
      <c r="L807" s="358">
        <v>2513.16</v>
      </c>
      <c r="M807" s="362">
        <f>K807*L807</f>
        <v>247294.94399999999</v>
      </c>
      <c r="N807" s="358">
        <v>6681</v>
      </c>
      <c r="O807" s="362">
        <f>K807*N807</f>
        <v>657410.4</v>
      </c>
      <c r="P807" s="362">
        <f>L807*K807+N807*K807</f>
        <v>904705.34400000004</v>
      </c>
      <c r="Q807" s="473"/>
      <c r="R807" s="327">
        <f t="shared" si="322"/>
        <v>0</v>
      </c>
      <c r="S807" s="358">
        <v>2513.16</v>
      </c>
      <c r="T807" s="362">
        <f>R807*S807</f>
        <v>0</v>
      </c>
      <c r="U807" s="358">
        <v>6681</v>
      </c>
      <c r="V807" s="362">
        <f>R807*U807</f>
        <v>0</v>
      </c>
      <c r="W807" s="362">
        <f>S807*R807+U807*R807</f>
        <v>0</v>
      </c>
      <c r="X807" s="464">
        <f t="shared" si="318"/>
        <v>0</v>
      </c>
      <c r="Y807" s="497">
        <f t="shared" si="319"/>
        <v>0</v>
      </c>
    </row>
    <row r="808" spans="1:25" x14ac:dyDescent="0.25">
      <c r="A808" s="208" t="s">
        <v>1485</v>
      </c>
      <c r="B808" s="156" t="s">
        <v>1486</v>
      </c>
      <c r="C808" s="114" t="s">
        <v>43</v>
      </c>
      <c r="D808" s="307">
        <v>25.58</v>
      </c>
      <c r="E808" s="93">
        <v>0</v>
      </c>
      <c r="F808" s="103"/>
      <c r="G808" s="93">
        <v>6681</v>
      </c>
      <c r="H808" s="103">
        <f>D808*G808</f>
        <v>170899.97999999998</v>
      </c>
      <c r="I808" s="103">
        <f>E808*D808+G808*D808</f>
        <v>170899.97999999998</v>
      </c>
      <c r="J808" s="441"/>
      <c r="K808" s="383">
        <v>25.58</v>
      </c>
      <c r="L808" s="358">
        <v>0</v>
      </c>
      <c r="M808" s="362">
        <f>K808*L808</f>
        <v>0</v>
      </c>
      <c r="N808" s="358">
        <v>6681</v>
      </c>
      <c r="O808" s="362">
        <f>K808*N808</f>
        <v>170899.97999999998</v>
      </c>
      <c r="P808" s="362">
        <f>L808*K808+N808*K808</f>
        <v>170899.97999999998</v>
      </c>
      <c r="Q808" s="473"/>
      <c r="R808" s="327">
        <f t="shared" si="322"/>
        <v>0</v>
      </c>
      <c r="S808" s="358">
        <v>0</v>
      </c>
      <c r="T808" s="362">
        <f>R808*S808</f>
        <v>0</v>
      </c>
      <c r="U808" s="358">
        <v>6681</v>
      </c>
      <c r="V808" s="362">
        <f>R808*U808</f>
        <v>0</v>
      </c>
      <c r="W808" s="362">
        <f>S808*R808+U808*R808</f>
        <v>0</v>
      </c>
      <c r="X808" s="464">
        <f t="shared" si="318"/>
        <v>0</v>
      </c>
      <c r="Y808" s="497">
        <f t="shared" si="319"/>
        <v>0</v>
      </c>
    </row>
    <row r="809" spans="1:25" x14ac:dyDescent="0.25">
      <c r="A809" s="208" t="s">
        <v>1487</v>
      </c>
      <c r="B809" s="156" t="s">
        <v>1488</v>
      </c>
      <c r="C809" s="114" t="s">
        <v>43</v>
      </c>
      <c r="D809" s="168">
        <v>61.38</v>
      </c>
      <c r="E809" s="93">
        <v>2333.7600000000002</v>
      </c>
      <c r="F809" s="103">
        <f>D809*E809</f>
        <v>143246.18880000003</v>
      </c>
      <c r="G809" s="93">
        <v>2161.5</v>
      </c>
      <c r="H809" s="103">
        <f>D809*G809</f>
        <v>132672.87</v>
      </c>
      <c r="I809" s="103">
        <f>E809*D809+G809*D809</f>
        <v>275919.0588</v>
      </c>
      <c r="J809" s="441"/>
      <c r="K809" s="383">
        <v>60</v>
      </c>
      <c r="L809" s="358">
        <v>2333.7600000000002</v>
      </c>
      <c r="M809" s="362">
        <f>K809*L809</f>
        <v>140025.60000000001</v>
      </c>
      <c r="N809" s="358">
        <v>2161.5</v>
      </c>
      <c r="O809" s="362">
        <f>K809*N809</f>
        <v>129690</v>
      </c>
      <c r="P809" s="362">
        <f>L809*K809+N809*K809</f>
        <v>269715.59999999998</v>
      </c>
      <c r="Q809" s="473"/>
      <c r="R809" s="327">
        <f t="shared" si="322"/>
        <v>1.3800000000000026</v>
      </c>
      <c r="S809" s="358">
        <v>2333.7600000000002</v>
      </c>
      <c r="T809" s="362">
        <f>R809*S809</f>
        <v>3220.5888000000064</v>
      </c>
      <c r="U809" s="358">
        <v>2161.5</v>
      </c>
      <c r="V809" s="362">
        <f>R809*U809</f>
        <v>2982.8700000000053</v>
      </c>
      <c r="W809" s="362">
        <f>S809*R809+U809*R809</f>
        <v>6203.4588000000113</v>
      </c>
      <c r="X809" s="464">
        <f t="shared" si="318"/>
        <v>6203.4588000000222</v>
      </c>
      <c r="Y809" s="497">
        <f t="shared" si="319"/>
        <v>-1.0913936421275139E-11</v>
      </c>
    </row>
    <row r="810" spans="1:25" x14ac:dyDescent="0.25">
      <c r="A810" s="208" t="s">
        <v>1489</v>
      </c>
      <c r="B810" s="156" t="s">
        <v>1490</v>
      </c>
      <c r="C810" s="114" t="s">
        <v>43</v>
      </c>
      <c r="D810" s="168">
        <f>D809*0.2</f>
        <v>12.276000000000002</v>
      </c>
      <c r="E810" s="93">
        <v>0</v>
      </c>
      <c r="F810" s="103"/>
      <c r="G810" s="93">
        <v>2161.5</v>
      </c>
      <c r="H810" s="103">
        <f>D810*G810</f>
        <v>26534.574000000004</v>
      </c>
      <c r="I810" s="103">
        <f>E810*D810+G810*D810</f>
        <v>26534.574000000004</v>
      </c>
      <c r="J810" s="441"/>
      <c r="K810" s="383">
        <v>12</v>
      </c>
      <c r="L810" s="358">
        <v>0</v>
      </c>
      <c r="M810" s="362">
        <f>K810*L810</f>
        <v>0</v>
      </c>
      <c r="N810" s="358">
        <v>2161.5</v>
      </c>
      <c r="O810" s="362">
        <f>K810*N810</f>
        <v>25938</v>
      </c>
      <c r="P810" s="362">
        <f>L810*K810+N810*K810</f>
        <v>25938</v>
      </c>
      <c r="Q810" s="473"/>
      <c r="R810" s="327">
        <f t="shared" si="322"/>
        <v>0.27600000000000158</v>
      </c>
      <c r="S810" s="358">
        <v>0</v>
      </c>
      <c r="T810" s="362">
        <f>R810*S810</f>
        <v>0</v>
      </c>
      <c r="U810" s="358">
        <v>2161.5</v>
      </c>
      <c r="V810" s="362">
        <f>R810*U810</f>
        <v>596.57400000000337</v>
      </c>
      <c r="W810" s="362">
        <f>S810*R810+U810*R810</f>
        <v>596.57400000000337</v>
      </c>
      <c r="X810" s="464">
        <f t="shared" si="318"/>
        <v>596.57400000000416</v>
      </c>
      <c r="Y810" s="497">
        <f t="shared" si="319"/>
        <v>0</v>
      </c>
    </row>
    <row r="811" spans="1:25" x14ac:dyDescent="0.25">
      <c r="A811" s="208" t="s">
        <v>1491</v>
      </c>
      <c r="B811" s="156" t="s">
        <v>1492</v>
      </c>
      <c r="C811" s="114" t="s">
        <v>296</v>
      </c>
      <c r="D811" s="115">
        <v>83.24</v>
      </c>
      <c r="E811" s="93">
        <v>46.8</v>
      </c>
      <c r="F811" s="103">
        <f>D811*E811</f>
        <v>3895.6319999999996</v>
      </c>
      <c r="G811" s="93">
        <v>450</v>
      </c>
      <c r="H811" s="103">
        <f>D811*G811</f>
        <v>37458</v>
      </c>
      <c r="I811" s="103">
        <f>E811*D811+G811*D811</f>
        <v>41353.631999999998</v>
      </c>
      <c r="J811" s="441"/>
      <c r="K811" s="369">
        <v>82.49</v>
      </c>
      <c r="L811" s="358">
        <v>46.8</v>
      </c>
      <c r="M811" s="362">
        <f>K811*L811</f>
        <v>3860.5319999999997</v>
      </c>
      <c r="N811" s="358">
        <v>450</v>
      </c>
      <c r="O811" s="362">
        <f>K811*N811</f>
        <v>37120.5</v>
      </c>
      <c r="P811" s="362">
        <f>L811*K811+N811*K811</f>
        <v>40981.031999999999</v>
      </c>
      <c r="Q811" s="473"/>
      <c r="R811" s="327">
        <f t="shared" si="322"/>
        <v>0.75</v>
      </c>
      <c r="S811" s="358">
        <v>46.8</v>
      </c>
      <c r="T811" s="362">
        <f>R811*S811</f>
        <v>35.099999999999994</v>
      </c>
      <c r="U811" s="358">
        <v>450</v>
      </c>
      <c r="V811" s="362">
        <f>R811*U811</f>
        <v>337.5</v>
      </c>
      <c r="W811" s="362">
        <f>S811*R811+U811*R811</f>
        <v>372.6</v>
      </c>
      <c r="X811" s="464">
        <f t="shared" si="318"/>
        <v>372.59999999999854</v>
      </c>
      <c r="Y811" s="497">
        <f t="shared" si="319"/>
        <v>1.4779288903810084E-12</v>
      </c>
    </row>
    <row r="812" spans="1:25" x14ac:dyDescent="0.25">
      <c r="A812" s="200" t="s">
        <v>1493</v>
      </c>
      <c r="B812" s="113" t="s">
        <v>1494</v>
      </c>
      <c r="C812" s="114"/>
      <c r="D812" s="115"/>
      <c r="E812" s="93"/>
      <c r="F812" s="87"/>
      <c r="G812" s="93"/>
      <c r="H812" s="87"/>
      <c r="I812" s="103"/>
      <c r="J812" s="441"/>
      <c r="K812" s="369"/>
      <c r="L812" s="358"/>
      <c r="M812" s="356"/>
      <c r="N812" s="358"/>
      <c r="O812" s="356"/>
      <c r="P812" s="362"/>
      <c r="Q812" s="473"/>
      <c r="R812" s="327">
        <f t="shared" si="322"/>
        <v>0</v>
      </c>
      <c r="S812" s="358"/>
      <c r="T812" s="356"/>
      <c r="U812" s="358"/>
      <c r="V812" s="356"/>
      <c r="W812" s="362"/>
      <c r="X812" s="464">
        <f t="shared" si="318"/>
        <v>0</v>
      </c>
      <c r="Y812" s="497">
        <f t="shared" si="319"/>
        <v>0</v>
      </c>
    </row>
    <row r="813" spans="1:25" ht="57" x14ac:dyDescent="0.25">
      <c r="A813" s="208" t="s">
        <v>1495</v>
      </c>
      <c r="B813" s="157" t="s">
        <v>1496</v>
      </c>
      <c r="C813" s="158" t="s">
        <v>296</v>
      </c>
      <c r="D813" s="168">
        <v>83.24</v>
      </c>
      <c r="E813" s="103">
        <v>2475.7199999999998</v>
      </c>
      <c r="F813" s="103">
        <f t="shared" ref="F813:F819" si="333">D813*E813</f>
        <v>206078.93279999998</v>
      </c>
      <c r="G813" s="103">
        <v>60348.14</v>
      </c>
      <c r="H813" s="103">
        <f t="shared" ref="H813:H819" si="334">D813*G813</f>
        <v>5023379.1735999994</v>
      </c>
      <c r="I813" s="103">
        <f t="shared" ref="I813:I819" si="335">E813*D813+G813*D813</f>
        <v>5229458.106399999</v>
      </c>
      <c r="J813" s="441"/>
      <c r="K813" s="383">
        <v>82.49</v>
      </c>
      <c r="L813" s="362">
        <v>2475.7199999999998</v>
      </c>
      <c r="M813" s="362">
        <f t="shared" ref="M813:M819" si="336">K813*L813</f>
        <v>204222.14279999997</v>
      </c>
      <c r="N813" s="362">
        <v>60348.14</v>
      </c>
      <c r="O813" s="362">
        <f t="shared" ref="O813:O819" si="337">K813*N813</f>
        <v>4978118.0685999999</v>
      </c>
      <c r="P813" s="362">
        <f t="shared" ref="P813:P819" si="338">L813*K813+N813*K813</f>
        <v>5182340.2113999994</v>
      </c>
      <c r="Q813" s="473"/>
      <c r="R813" s="327">
        <f t="shared" si="322"/>
        <v>0.75</v>
      </c>
      <c r="S813" s="362">
        <v>2475.7199999999998</v>
      </c>
      <c r="T813" s="362">
        <f t="shared" ref="T813:T819" si="339">R813*S813</f>
        <v>1856.79</v>
      </c>
      <c r="U813" s="362">
        <v>60348.14</v>
      </c>
      <c r="V813" s="362">
        <f t="shared" ref="V813:V819" si="340">R813*U813</f>
        <v>45261.104999999996</v>
      </c>
      <c r="W813" s="362">
        <f t="shared" ref="W813:W819" si="341">S813*R813+U813*R813</f>
        <v>47117.894999999997</v>
      </c>
      <c r="X813" s="464">
        <f t="shared" si="318"/>
        <v>47117.894999999553</v>
      </c>
      <c r="Y813" s="497">
        <f t="shared" si="319"/>
        <v>4.4383341446518898E-10</v>
      </c>
    </row>
    <row r="814" spans="1:25" x14ac:dyDescent="0.25">
      <c r="A814" s="208" t="s">
        <v>1497</v>
      </c>
      <c r="B814" s="156" t="s">
        <v>1498</v>
      </c>
      <c r="C814" s="114" t="s">
        <v>296</v>
      </c>
      <c r="D814" s="168">
        <v>83.24</v>
      </c>
      <c r="E814" s="93">
        <v>6552</v>
      </c>
      <c r="F814" s="103">
        <f t="shared" si="333"/>
        <v>545388.48</v>
      </c>
      <c r="G814" s="93">
        <v>0</v>
      </c>
      <c r="H814" s="103">
        <f t="shared" si="334"/>
        <v>0</v>
      </c>
      <c r="I814" s="103">
        <f t="shared" si="335"/>
        <v>545388.48</v>
      </c>
      <c r="J814" s="441"/>
      <c r="K814" s="383">
        <v>82.49</v>
      </c>
      <c r="L814" s="358">
        <v>6552</v>
      </c>
      <c r="M814" s="362">
        <f t="shared" si="336"/>
        <v>540474.48</v>
      </c>
      <c r="N814" s="358">
        <v>0</v>
      </c>
      <c r="O814" s="362">
        <f t="shared" si="337"/>
        <v>0</v>
      </c>
      <c r="P814" s="362">
        <f t="shared" si="338"/>
        <v>540474.48</v>
      </c>
      <c r="Q814" s="473"/>
      <c r="R814" s="327">
        <f t="shared" si="322"/>
        <v>0.75</v>
      </c>
      <c r="S814" s="358">
        <v>6552</v>
      </c>
      <c r="T814" s="362">
        <f t="shared" si="339"/>
        <v>4914</v>
      </c>
      <c r="U814" s="358">
        <v>0</v>
      </c>
      <c r="V814" s="362">
        <f t="shared" si="340"/>
        <v>0</v>
      </c>
      <c r="W814" s="362">
        <f t="shared" si="341"/>
        <v>4914</v>
      </c>
      <c r="X814" s="464">
        <f t="shared" si="318"/>
        <v>4914</v>
      </c>
      <c r="Y814" s="497">
        <f t="shared" si="319"/>
        <v>0</v>
      </c>
    </row>
    <row r="815" spans="1:25" x14ac:dyDescent="0.25">
      <c r="A815" s="204" t="s">
        <v>1499</v>
      </c>
      <c r="B815" s="157" t="s">
        <v>1500</v>
      </c>
      <c r="C815" s="158" t="s">
        <v>296</v>
      </c>
      <c r="D815" s="168">
        <v>43.47</v>
      </c>
      <c r="E815" s="93">
        <v>6552</v>
      </c>
      <c r="F815" s="103">
        <f t="shared" si="333"/>
        <v>284815.44</v>
      </c>
      <c r="G815" s="93">
        <v>0</v>
      </c>
      <c r="H815" s="103">
        <f t="shared" si="334"/>
        <v>0</v>
      </c>
      <c r="I815" s="103">
        <f t="shared" si="335"/>
        <v>284815.44</v>
      </c>
      <c r="J815" s="441"/>
      <c r="K815" s="383"/>
      <c r="L815" s="358">
        <v>6552</v>
      </c>
      <c r="M815" s="362">
        <f t="shared" si="336"/>
        <v>0</v>
      </c>
      <c r="N815" s="358">
        <v>0</v>
      </c>
      <c r="O815" s="362">
        <f t="shared" si="337"/>
        <v>0</v>
      </c>
      <c r="P815" s="362">
        <f t="shared" si="338"/>
        <v>0</v>
      </c>
      <c r="Q815" s="473"/>
      <c r="R815" s="327">
        <f t="shared" si="322"/>
        <v>43.47</v>
      </c>
      <c r="S815" s="358">
        <v>6552</v>
      </c>
      <c r="T815" s="362">
        <f t="shared" si="339"/>
        <v>284815.44</v>
      </c>
      <c r="U815" s="358">
        <v>0</v>
      </c>
      <c r="V815" s="362">
        <f t="shared" si="340"/>
        <v>0</v>
      </c>
      <c r="W815" s="362">
        <f t="shared" si="341"/>
        <v>284815.44</v>
      </c>
      <c r="X815" s="464">
        <f t="shared" si="318"/>
        <v>284815.44</v>
      </c>
      <c r="Y815" s="497">
        <f t="shared" si="319"/>
        <v>0</v>
      </c>
    </row>
    <row r="816" spans="1:25" x14ac:dyDescent="0.25">
      <c r="A816" s="208" t="s">
        <v>1501</v>
      </c>
      <c r="B816" s="156" t="s">
        <v>1502</v>
      </c>
      <c r="C816" s="114" t="s">
        <v>170</v>
      </c>
      <c r="D816" s="115">
        <v>1</v>
      </c>
      <c r="E816" s="93">
        <v>124845</v>
      </c>
      <c r="F816" s="103">
        <f t="shared" si="333"/>
        <v>124845</v>
      </c>
      <c r="G816" s="93">
        <v>49408.35</v>
      </c>
      <c r="H816" s="103">
        <f t="shared" si="334"/>
        <v>49408.35</v>
      </c>
      <c r="I816" s="103">
        <f t="shared" si="335"/>
        <v>174253.35</v>
      </c>
      <c r="J816" s="441"/>
      <c r="K816" s="369">
        <v>1</v>
      </c>
      <c r="L816" s="358">
        <v>124845</v>
      </c>
      <c r="M816" s="362">
        <f t="shared" si="336"/>
        <v>124845</v>
      </c>
      <c r="N816" s="358">
        <v>49408.35</v>
      </c>
      <c r="O816" s="362">
        <f t="shared" si="337"/>
        <v>49408.35</v>
      </c>
      <c r="P816" s="362">
        <f t="shared" si="338"/>
        <v>174253.35</v>
      </c>
      <c r="Q816" s="473"/>
      <c r="R816" s="327">
        <f t="shared" si="322"/>
        <v>0</v>
      </c>
      <c r="S816" s="358">
        <v>124845</v>
      </c>
      <c r="T816" s="362">
        <f t="shared" si="339"/>
        <v>0</v>
      </c>
      <c r="U816" s="358">
        <v>49408.35</v>
      </c>
      <c r="V816" s="362">
        <f t="shared" si="340"/>
        <v>0</v>
      </c>
      <c r="W816" s="362">
        <f t="shared" si="341"/>
        <v>0</v>
      </c>
      <c r="X816" s="464">
        <f t="shared" si="318"/>
        <v>0</v>
      </c>
      <c r="Y816" s="497">
        <f t="shared" si="319"/>
        <v>0</v>
      </c>
    </row>
    <row r="817" spans="1:25" ht="28.5" x14ac:dyDescent="0.25">
      <c r="A817" s="208" t="s">
        <v>1503</v>
      </c>
      <c r="B817" s="156" t="s">
        <v>1504</v>
      </c>
      <c r="C817" s="114" t="s">
        <v>170</v>
      </c>
      <c r="D817" s="115">
        <v>68</v>
      </c>
      <c r="E817" s="93">
        <v>1664</v>
      </c>
      <c r="F817" s="103">
        <f t="shared" si="333"/>
        <v>113152</v>
      </c>
      <c r="G817" s="93">
        <v>150</v>
      </c>
      <c r="H817" s="103">
        <f t="shared" si="334"/>
        <v>10200</v>
      </c>
      <c r="I817" s="103">
        <f t="shared" si="335"/>
        <v>123352</v>
      </c>
      <c r="J817" s="441"/>
      <c r="K817" s="369">
        <v>68</v>
      </c>
      <c r="L817" s="358">
        <v>1664</v>
      </c>
      <c r="M817" s="362">
        <f t="shared" si="336"/>
        <v>113152</v>
      </c>
      <c r="N817" s="358">
        <v>150</v>
      </c>
      <c r="O817" s="362">
        <f t="shared" si="337"/>
        <v>10200</v>
      </c>
      <c r="P817" s="362">
        <f t="shared" si="338"/>
        <v>123352</v>
      </c>
      <c r="Q817" s="473"/>
      <c r="R817" s="327">
        <f t="shared" si="322"/>
        <v>0</v>
      </c>
      <c r="S817" s="358">
        <v>1664</v>
      </c>
      <c r="T817" s="362">
        <f t="shared" si="339"/>
        <v>0</v>
      </c>
      <c r="U817" s="358">
        <v>150</v>
      </c>
      <c r="V817" s="362">
        <f t="shared" si="340"/>
        <v>0</v>
      </c>
      <c r="W817" s="362">
        <f t="shared" si="341"/>
        <v>0</v>
      </c>
      <c r="X817" s="464">
        <f t="shared" si="318"/>
        <v>0</v>
      </c>
      <c r="Y817" s="497">
        <f t="shared" si="319"/>
        <v>0</v>
      </c>
    </row>
    <row r="818" spans="1:25" ht="28.5" x14ac:dyDescent="0.25">
      <c r="A818" s="208" t="s">
        <v>1505</v>
      </c>
      <c r="B818" s="227" t="s">
        <v>1506</v>
      </c>
      <c r="C818" s="228" t="s">
        <v>296</v>
      </c>
      <c r="D818" s="229">
        <v>165</v>
      </c>
      <c r="E818" s="232">
        <v>2154</v>
      </c>
      <c r="F818" s="231">
        <f t="shared" si="333"/>
        <v>355410</v>
      </c>
      <c r="G818" s="232">
        <v>2178</v>
      </c>
      <c r="H818" s="103">
        <f t="shared" si="334"/>
        <v>359370</v>
      </c>
      <c r="I818" s="231">
        <f t="shared" si="335"/>
        <v>714780</v>
      </c>
      <c r="J818" s="452"/>
      <c r="K818" s="403">
        <v>165</v>
      </c>
      <c r="L818" s="404">
        <v>2154</v>
      </c>
      <c r="M818" s="405">
        <f t="shared" si="336"/>
        <v>355410</v>
      </c>
      <c r="N818" s="404">
        <v>2178</v>
      </c>
      <c r="O818" s="362">
        <f t="shared" si="337"/>
        <v>359370</v>
      </c>
      <c r="P818" s="405">
        <f t="shared" si="338"/>
        <v>714780</v>
      </c>
      <c r="Q818" s="484"/>
      <c r="R818" s="327">
        <f t="shared" si="322"/>
        <v>0</v>
      </c>
      <c r="S818" s="404">
        <v>2154</v>
      </c>
      <c r="T818" s="405">
        <f t="shared" si="339"/>
        <v>0</v>
      </c>
      <c r="U818" s="404">
        <v>2178</v>
      </c>
      <c r="V818" s="362">
        <f t="shared" si="340"/>
        <v>0</v>
      </c>
      <c r="W818" s="405">
        <f t="shared" si="341"/>
        <v>0</v>
      </c>
      <c r="X818" s="464">
        <f t="shared" si="318"/>
        <v>0</v>
      </c>
      <c r="Y818" s="497">
        <f t="shared" si="319"/>
        <v>0</v>
      </c>
    </row>
    <row r="819" spans="1:25" ht="28.5" x14ac:dyDescent="0.25">
      <c r="A819" s="195" t="s">
        <v>1507</v>
      </c>
      <c r="B819" s="196" t="s">
        <v>1508</v>
      </c>
      <c r="C819" s="197" t="s">
        <v>296</v>
      </c>
      <c r="D819" s="233">
        <v>22.77</v>
      </c>
      <c r="E819" s="69">
        <v>6602.4000000000005</v>
      </c>
      <c r="F819" s="70">
        <f t="shared" si="333"/>
        <v>150336.64800000002</v>
      </c>
      <c r="G819" s="69">
        <v>0</v>
      </c>
      <c r="H819" s="231">
        <f t="shared" si="334"/>
        <v>0</v>
      </c>
      <c r="I819" s="70">
        <f t="shared" si="335"/>
        <v>150336.64800000002</v>
      </c>
      <c r="J819" s="452"/>
      <c r="K819" s="406"/>
      <c r="L819" s="343">
        <v>6602.4000000000005</v>
      </c>
      <c r="M819" s="344">
        <f t="shared" si="336"/>
        <v>0</v>
      </c>
      <c r="N819" s="343">
        <v>0</v>
      </c>
      <c r="O819" s="405">
        <f t="shared" si="337"/>
        <v>0</v>
      </c>
      <c r="P819" s="344">
        <f t="shared" si="338"/>
        <v>0</v>
      </c>
      <c r="Q819" s="484"/>
      <c r="R819" s="327">
        <f t="shared" si="322"/>
        <v>22.77</v>
      </c>
      <c r="S819" s="343">
        <v>6602.4000000000005</v>
      </c>
      <c r="T819" s="344">
        <f t="shared" si="339"/>
        <v>150336.64800000002</v>
      </c>
      <c r="U819" s="343">
        <v>0</v>
      </c>
      <c r="V819" s="405">
        <f t="shared" si="340"/>
        <v>0</v>
      </c>
      <c r="W819" s="344">
        <f t="shared" si="341"/>
        <v>150336.64800000002</v>
      </c>
      <c r="X819" s="464">
        <f t="shared" si="318"/>
        <v>150336.64800000002</v>
      </c>
      <c r="Y819" s="497">
        <f t="shared" si="319"/>
        <v>0</v>
      </c>
    </row>
    <row r="820" spans="1:25" x14ac:dyDescent="0.25">
      <c r="A820" s="234" t="s">
        <v>1509</v>
      </c>
      <c r="B820" s="235" t="s">
        <v>1510</v>
      </c>
      <c r="C820" s="236"/>
      <c r="D820" s="237"/>
      <c r="E820" s="238"/>
      <c r="F820" s="239">
        <f>SUM(F821:F840)</f>
        <v>5102521.7715999996</v>
      </c>
      <c r="G820" s="238"/>
      <c r="H820" s="239">
        <f>SUM(H821:H840)</f>
        <v>6587143.550999999</v>
      </c>
      <c r="I820" s="239">
        <f>SUM(I821:I840)</f>
        <v>11689665.3226</v>
      </c>
      <c r="J820" s="457"/>
      <c r="K820" s="407"/>
      <c r="L820" s="408"/>
      <c r="M820" s="409">
        <f>SUM(M821:M840)</f>
        <v>4499894.0436000004</v>
      </c>
      <c r="N820" s="408"/>
      <c r="O820" s="409">
        <f>SUM(O821:O840)</f>
        <v>6453196.4049999993</v>
      </c>
      <c r="P820" s="409">
        <f>SUM(P821:P840)</f>
        <v>10953090.4486</v>
      </c>
      <c r="Q820" s="489"/>
      <c r="R820" s="327">
        <f t="shared" si="322"/>
        <v>0</v>
      </c>
      <c r="S820" s="408"/>
      <c r="T820" s="409">
        <f>SUM(T821:T840)</f>
        <v>602627.728</v>
      </c>
      <c r="U820" s="408"/>
      <c r="V820" s="409">
        <f>SUM(V821:V840)</f>
        <v>133947.14600000001</v>
      </c>
      <c r="W820" s="409">
        <f>SUM(W821:W840)</f>
        <v>736574.87400000007</v>
      </c>
      <c r="X820" s="464">
        <f t="shared" si="318"/>
        <v>736574.87399999984</v>
      </c>
      <c r="Y820" s="497">
        <f t="shared" si="319"/>
        <v>0</v>
      </c>
    </row>
    <row r="821" spans="1:25" x14ac:dyDescent="0.25">
      <c r="A821" s="240" t="s">
        <v>1511</v>
      </c>
      <c r="B821" s="223" t="s">
        <v>1475</v>
      </c>
      <c r="C821" s="224"/>
      <c r="D821" s="225"/>
      <c r="E821" s="241"/>
      <c r="F821" s="242"/>
      <c r="G821" s="241"/>
      <c r="H821" s="242"/>
      <c r="I821" s="243"/>
      <c r="J821" s="440"/>
      <c r="K821" s="401"/>
      <c r="L821" s="410"/>
      <c r="M821" s="411"/>
      <c r="N821" s="410"/>
      <c r="O821" s="411"/>
      <c r="P821" s="412"/>
      <c r="Q821" s="472"/>
      <c r="R821" s="327">
        <f t="shared" si="322"/>
        <v>0</v>
      </c>
      <c r="S821" s="410"/>
      <c r="T821" s="411"/>
      <c r="U821" s="410"/>
      <c r="V821" s="411"/>
      <c r="W821" s="412"/>
      <c r="X821" s="464">
        <f t="shared" si="318"/>
        <v>0</v>
      </c>
      <c r="Y821" s="497">
        <f t="shared" si="319"/>
        <v>0</v>
      </c>
    </row>
    <row r="822" spans="1:25" x14ac:dyDescent="0.25">
      <c r="A822" s="208" t="s">
        <v>1512</v>
      </c>
      <c r="B822" s="157" t="s">
        <v>809</v>
      </c>
      <c r="C822" s="158" t="s">
        <v>43</v>
      </c>
      <c r="D822" s="168">
        <f>D824*1.6-D824</f>
        <v>83.460000000000008</v>
      </c>
      <c r="E822" s="107">
        <v>1590</v>
      </c>
      <c r="F822" s="103">
        <f>D822*E822</f>
        <v>132701.40000000002</v>
      </c>
      <c r="G822" s="107">
        <v>0</v>
      </c>
      <c r="H822" s="103">
        <f t="shared" ref="H822:H831" si="342">G822*D822</f>
        <v>0</v>
      </c>
      <c r="I822" s="94">
        <f>E822*D822+G822*D822</f>
        <v>132701.40000000002</v>
      </c>
      <c r="J822" s="441"/>
      <c r="K822" s="383">
        <v>83.46</v>
      </c>
      <c r="L822" s="365">
        <v>1590</v>
      </c>
      <c r="M822" s="362">
        <f>K822*L822</f>
        <v>132701.4</v>
      </c>
      <c r="N822" s="365">
        <v>0</v>
      </c>
      <c r="O822" s="362">
        <f t="shared" ref="O822:O831" si="343">N822*K822</f>
        <v>0</v>
      </c>
      <c r="P822" s="359">
        <f>L822*K822+N822*K822</f>
        <v>132701.4</v>
      </c>
      <c r="Q822" s="473"/>
      <c r="R822" s="327">
        <f t="shared" si="322"/>
        <v>0</v>
      </c>
      <c r="S822" s="365">
        <v>1590</v>
      </c>
      <c r="T822" s="362">
        <f>R822*S822</f>
        <v>0</v>
      </c>
      <c r="U822" s="365">
        <v>0</v>
      </c>
      <c r="V822" s="362">
        <f t="shared" ref="V822:V831" si="344">U822*R822</f>
        <v>0</v>
      </c>
      <c r="W822" s="359">
        <f>S822*R822+U822*R822</f>
        <v>0</v>
      </c>
      <c r="X822" s="464">
        <f t="shared" si="318"/>
        <v>0</v>
      </c>
      <c r="Y822" s="497">
        <f t="shared" si="319"/>
        <v>0</v>
      </c>
    </row>
    <row r="823" spans="1:25" x14ac:dyDescent="0.25">
      <c r="A823" s="208" t="s">
        <v>1513</v>
      </c>
      <c r="B823" s="156" t="s">
        <v>1478</v>
      </c>
      <c r="C823" s="114" t="s">
        <v>43</v>
      </c>
      <c r="D823" s="115">
        <v>96.88</v>
      </c>
      <c r="E823" s="93">
        <v>19422</v>
      </c>
      <c r="F823" s="103">
        <f>D823*E823</f>
        <v>1881603.3599999999</v>
      </c>
      <c r="G823" s="93">
        <v>0</v>
      </c>
      <c r="H823" s="103">
        <f t="shared" si="342"/>
        <v>0</v>
      </c>
      <c r="I823" s="103">
        <f>E823*D823+G823*D823</f>
        <v>1881603.3599999999</v>
      </c>
      <c r="J823" s="441"/>
      <c r="K823" s="369">
        <v>96.88</v>
      </c>
      <c r="L823" s="358">
        <v>19422</v>
      </c>
      <c r="M823" s="362">
        <f>K823*L823</f>
        <v>1881603.3599999999</v>
      </c>
      <c r="N823" s="358">
        <v>0</v>
      </c>
      <c r="O823" s="362">
        <f t="shared" si="343"/>
        <v>0</v>
      </c>
      <c r="P823" s="362">
        <f>L823*K823+N823*K823</f>
        <v>1881603.3599999999</v>
      </c>
      <c r="Q823" s="473"/>
      <c r="R823" s="327">
        <f t="shared" si="322"/>
        <v>0</v>
      </c>
      <c r="S823" s="358">
        <v>19422</v>
      </c>
      <c r="T823" s="362">
        <f>R823*S823</f>
        <v>0</v>
      </c>
      <c r="U823" s="358">
        <v>0</v>
      </c>
      <c r="V823" s="362">
        <f t="shared" si="344"/>
        <v>0</v>
      </c>
      <c r="W823" s="362">
        <f>S823*R823+U823*R823</f>
        <v>0</v>
      </c>
      <c r="X823" s="464">
        <f t="shared" si="318"/>
        <v>0</v>
      </c>
      <c r="Y823" s="497">
        <f t="shared" si="319"/>
        <v>0</v>
      </c>
    </row>
    <row r="824" spans="1:25" ht="28.5" x14ac:dyDescent="0.25">
      <c r="A824" s="208" t="s">
        <v>1514</v>
      </c>
      <c r="B824" s="156" t="s">
        <v>929</v>
      </c>
      <c r="C824" s="114" t="s">
        <v>43</v>
      </c>
      <c r="D824" s="115">
        <v>139.1</v>
      </c>
      <c r="E824" s="107">
        <v>2405</v>
      </c>
      <c r="F824" s="103">
        <f>D824*E824</f>
        <v>334535.5</v>
      </c>
      <c r="G824" s="107">
        <v>0</v>
      </c>
      <c r="H824" s="103">
        <f t="shared" si="342"/>
        <v>0</v>
      </c>
      <c r="I824" s="94">
        <f>E824*D824+G824*D824</f>
        <v>334535.5</v>
      </c>
      <c r="J824" s="441"/>
      <c r="K824" s="369">
        <v>139.1</v>
      </c>
      <c r="L824" s="365">
        <v>2405</v>
      </c>
      <c r="M824" s="362">
        <f>K824*L824</f>
        <v>334535.5</v>
      </c>
      <c r="N824" s="365">
        <v>0</v>
      </c>
      <c r="O824" s="362">
        <f t="shared" si="343"/>
        <v>0</v>
      </c>
      <c r="P824" s="359">
        <f>L824*K824+N824*K824</f>
        <v>334535.5</v>
      </c>
      <c r="Q824" s="473"/>
      <c r="R824" s="327">
        <f t="shared" si="322"/>
        <v>0</v>
      </c>
      <c r="S824" s="365">
        <v>2405</v>
      </c>
      <c r="T824" s="362">
        <f>R824*S824</f>
        <v>0</v>
      </c>
      <c r="U824" s="365">
        <v>0</v>
      </c>
      <c r="V824" s="362">
        <f t="shared" si="344"/>
        <v>0</v>
      </c>
      <c r="W824" s="359">
        <f>S824*R824+U824*R824</f>
        <v>0</v>
      </c>
      <c r="X824" s="464">
        <f t="shared" si="318"/>
        <v>0</v>
      </c>
      <c r="Y824" s="497">
        <f t="shared" si="319"/>
        <v>0</v>
      </c>
    </row>
    <row r="825" spans="1:25" x14ac:dyDescent="0.25">
      <c r="A825" s="208" t="s">
        <v>1515</v>
      </c>
      <c r="B825" s="157" t="s">
        <v>805</v>
      </c>
      <c r="C825" s="158" t="s">
        <v>43</v>
      </c>
      <c r="D825" s="168">
        <v>142.41399999999999</v>
      </c>
      <c r="E825" s="107">
        <v>1590</v>
      </c>
      <c r="F825" s="103">
        <f>D825*E825</f>
        <v>226438.25999999998</v>
      </c>
      <c r="G825" s="107">
        <v>0</v>
      </c>
      <c r="H825" s="103">
        <f t="shared" si="342"/>
        <v>0</v>
      </c>
      <c r="I825" s="103">
        <f>E825*D825+G825*D825</f>
        <v>226438.25999999998</v>
      </c>
      <c r="J825" s="441"/>
      <c r="K825" s="383">
        <v>142.41399999999999</v>
      </c>
      <c r="L825" s="365">
        <v>1590</v>
      </c>
      <c r="M825" s="362">
        <f>K825*L825</f>
        <v>226438.25999999998</v>
      </c>
      <c r="N825" s="365">
        <v>0</v>
      </c>
      <c r="O825" s="362">
        <f t="shared" si="343"/>
        <v>0</v>
      </c>
      <c r="P825" s="362">
        <f>L825*K825+N825*K825</f>
        <v>226438.25999999998</v>
      </c>
      <c r="Q825" s="473"/>
      <c r="R825" s="327">
        <f t="shared" si="322"/>
        <v>0</v>
      </c>
      <c r="S825" s="365">
        <v>1590</v>
      </c>
      <c r="T825" s="362">
        <f>R825*S825</f>
        <v>0</v>
      </c>
      <c r="U825" s="365">
        <v>0</v>
      </c>
      <c r="V825" s="362">
        <f t="shared" si="344"/>
        <v>0</v>
      </c>
      <c r="W825" s="362">
        <f>S825*R825+U825*R825</f>
        <v>0</v>
      </c>
      <c r="X825" s="464">
        <f t="shared" si="318"/>
        <v>0</v>
      </c>
      <c r="Y825" s="497">
        <f t="shared" si="319"/>
        <v>0</v>
      </c>
    </row>
    <row r="826" spans="1:25" ht="28.5" x14ac:dyDescent="0.25">
      <c r="A826" s="200" t="s">
        <v>1516</v>
      </c>
      <c r="B826" s="113" t="s">
        <v>1482</v>
      </c>
      <c r="C826" s="244"/>
      <c r="D826" s="245"/>
      <c r="E826" s="248"/>
      <c r="F826" s="246"/>
      <c r="G826" s="248"/>
      <c r="H826" s="103">
        <f t="shared" si="342"/>
        <v>0</v>
      </c>
      <c r="I826" s="247"/>
      <c r="J826" s="458"/>
      <c r="K826" s="413"/>
      <c r="L826" s="414"/>
      <c r="M826" s="415"/>
      <c r="N826" s="414"/>
      <c r="O826" s="362">
        <f t="shared" si="343"/>
        <v>0</v>
      </c>
      <c r="P826" s="416"/>
      <c r="Q826" s="490"/>
      <c r="R826" s="327">
        <f t="shared" si="322"/>
        <v>0</v>
      </c>
      <c r="S826" s="414"/>
      <c r="T826" s="415"/>
      <c r="U826" s="414"/>
      <c r="V826" s="362">
        <f t="shared" si="344"/>
        <v>0</v>
      </c>
      <c r="W826" s="416"/>
      <c r="X826" s="464">
        <f t="shared" si="318"/>
        <v>0</v>
      </c>
      <c r="Y826" s="497">
        <f t="shared" si="319"/>
        <v>0</v>
      </c>
    </row>
    <row r="827" spans="1:25" x14ac:dyDescent="0.25">
      <c r="A827" s="208" t="s">
        <v>1517</v>
      </c>
      <c r="B827" s="156" t="s">
        <v>1484</v>
      </c>
      <c r="C827" s="114" t="s">
        <v>43</v>
      </c>
      <c r="D827" s="115">
        <v>98.04</v>
      </c>
      <c r="E827" s="93">
        <v>2513.16</v>
      </c>
      <c r="F827" s="103">
        <f>D827*E827</f>
        <v>246390.2064</v>
      </c>
      <c r="G827" s="93">
        <v>6681</v>
      </c>
      <c r="H827" s="103">
        <f t="shared" si="342"/>
        <v>655005.24</v>
      </c>
      <c r="I827" s="94">
        <f>E827*D827+G827*D827</f>
        <v>901395.44640000002</v>
      </c>
      <c r="J827" s="441"/>
      <c r="K827" s="369">
        <v>98.04</v>
      </c>
      <c r="L827" s="358">
        <v>2513.16</v>
      </c>
      <c r="M827" s="362">
        <f>K827*L827</f>
        <v>246390.2064</v>
      </c>
      <c r="N827" s="358">
        <v>6681</v>
      </c>
      <c r="O827" s="362">
        <f t="shared" si="343"/>
        <v>655005.24</v>
      </c>
      <c r="P827" s="359">
        <f>L827*K827+N827*K827</f>
        <v>901395.44640000002</v>
      </c>
      <c r="Q827" s="473"/>
      <c r="R827" s="327">
        <f t="shared" si="322"/>
        <v>0</v>
      </c>
      <c r="S827" s="358">
        <v>2513.16</v>
      </c>
      <c r="T827" s="362">
        <f>R827*S827</f>
        <v>0</v>
      </c>
      <c r="U827" s="358">
        <v>6681</v>
      </c>
      <c r="V827" s="362">
        <f t="shared" si="344"/>
        <v>0</v>
      </c>
      <c r="W827" s="359">
        <f>S827*R827+U827*R827</f>
        <v>0</v>
      </c>
      <c r="X827" s="464">
        <f t="shared" si="318"/>
        <v>0</v>
      </c>
      <c r="Y827" s="497">
        <f t="shared" si="319"/>
        <v>0</v>
      </c>
    </row>
    <row r="828" spans="1:25" x14ac:dyDescent="0.25">
      <c r="A828" s="208" t="s">
        <v>1518</v>
      </c>
      <c r="B828" s="156" t="s">
        <v>1519</v>
      </c>
      <c r="C828" s="114" t="s">
        <v>43</v>
      </c>
      <c r="D828" s="115">
        <v>25.49</v>
      </c>
      <c r="E828" s="93">
        <v>0</v>
      </c>
      <c r="F828" s="103"/>
      <c r="G828" s="93">
        <v>6681</v>
      </c>
      <c r="H828" s="103">
        <f t="shared" si="342"/>
        <v>170298.69</v>
      </c>
      <c r="I828" s="94">
        <f>E828*D828+G828*D828</f>
        <v>170298.69</v>
      </c>
      <c r="J828" s="441"/>
      <c r="K828" s="369">
        <v>25.49</v>
      </c>
      <c r="L828" s="358">
        <v>0</v>
      </c>
      <c r="M828" s="362">
        <f>K828*L828</f>
        <v>0</v>
      </c>
      <c r="N828" s="358">
        <v>6681</v>
      </c>
      <c r="O828" s="362">
        <f t="shared" si="343"/>
        <v>170298.69</v>
      </c>
      <c r="P828" s="359">
        <f>L828*K828+N828*K828</f>
        <v>170298.69</v>
      </c>
      <c r="Q828" s="473"/>
      <c r="R828" s="327">
        <f t="shared" si="322"/>
        <v>0</v>
      </c>
      <c r="S828" s="358">
        <v>0</v>
      </c>
      <c r="T828" s="362">
        <f>R828*S828</f>
        <v>0</v>
      </c>
      <c r="U828" s="358">
        <v>6681</v>
      </c>
      <c r="V828" s="362">
        <f t="shared" si="344"/>
        <v>0</v>
      </c>
      <c r="W828" s="359">
        <f>S828*R828+U828*R828</f>
        <v>0</v>
      </c>
      <c r="X828" s="464">
        <f t="shared" si="318"/>
        <v>0</v>
      </c>
      <c r="Y828" s="497">
        <f t="shared" si="319"/>
        <v>0</v>
      </c>
    </row>
    <row r="829" spans="1:25" x14ac:dyDescent="0.25">
      <c r="A829" s="208" t="s">
        <v>1520</v>
      </c>
      <c r="B829" s="156" t="s">
        <v>1488</v>
      </c>
      <c r="C829" s="114" t="s">
        <v>43</v>
      </c>
      <c r="D829" s="115">
        <v>61.22</v>
      </c>
      <c r="E829" s="93">
        <v>2333.7600000000002</v>
      </c>
      <c r="F829" s="103">
        <f>D829*E829</f>
        <v>142872.78720000002</v>
      </c>
      <c r="G829" s="93">
        <v>2161.5</v>
      </c>
      <c r="H829" s="103">
        <f t="shared" si="342"/>
        <v>132327.03</v>
      </c>
      <c r="I829" s="103">
        <f>E829*D829+G829*D829</f>
        <v>275199.81720000005</v>
      </c>
      <c r="J829" s="441"/>
      <c r="K829" s="369">
        <v>61.22</v>
      </c>
      <c r="L829" s="358">
        <v>2333.7600000000002</v>
      </c>
      <c r="M829" s="362">
        <f>K829*L829</f>
        <v>142872.78720000002</v>
      </c>
      <c r="N829" s="358">
        <v>2161.5</v>
      </c>
      <c r="O829" s="362">
        <f t="shared" si="343"/>
        <v>132327.03</v>
      </c>
      <c r="P829" s="362">
        <f>L829*K829+N829*K829</f>
        <v>275199.81720000005</v>
      </c>
      <c r="Q829" s="473"/>
      <c r="R829" s="327">
        <f t="shared" si="322"/>
        <v>0</v>
      </c>
      <c r="S829" s="358">
        <v>2333.7600000000002</v>
      </c>
      <c r="T829" s="362">
        <f>R829*S829</f>
        <v>0</v>
      </c>
      <c r="U829" s="358">
        <v>2161.5</v>
      </c>
      <c r="V829" s="362">
        <f t="shared" si="344"/>
        <v>0</v>
      </c>
      <c r="W829" s="362">
        <f>S829*R829+U829*R829</f>
        <v>0</v>
      </c>
      <c r="X829" s="464">
        <f t="shared" si="318"/>
        <v>0</v>
      </c>
      <c r="Y829" s="497">
        <f t="shared" si="319"/>
        <v>0</v>
      </c>
    </row>
    <row r="830" spans="1:25" x14ac:dyDescent="0.25">
      <c r="A830" s="208" t="s">
        <v>1521</v>
      </c>
      <c r="B830" s="156" t="s">
        <v>1522</v>
      </c>
      <c r="C830" s="114" t="s">
        <v>43</v>
      </c>
      <c r="D830" s="115">
        <v>12.244</v>
      </c>
      <c r="E830" s="93">
        <v>0</v>
      </c>
      <c r="F830" s="103"/>
      <c r="G830" s="93">
        <v>2161.5</v>
      </c>
      <c r="H830" s="103">
        <f t="shared" si="342"/>
        <v>26465.405999999999</v>
      </c>
      <c r="I830" s="103">
        <f>E830*D830+G830*D830</f>
        <v>26465.405999999999</v>
      </c>
      <c r="J830" s="441"/>
      <c r="K830" s="369">
        <v>12.24</v>
      </c>
      <c r="L830" s="358">
        <v>0</v>
      </c>
      <c r="M830" s="362">
        <f>K830*L830</f>
        <v>0</v>
      </c>
      <c r="N830" s="358">
        <v>2161.5</v>
      </c>
      <c r="O830" s="362">
        <f t="shared" si="343"/>
        <v>26456.760000000002</v>
      </c>
      <c r="P830" s="362">
        <f>L830*K830+N830*K830</f>
        <v>26456.760000000002</v>
      </c>
      <c r="Q830" s="473"/>
      <c r="R830" s="327">
        <f t="shared" si="322"/>
        <v>3.9999999999995595E-3</v>
      </c>
      <c r="S830" s="358">
        <v>0</v>
      </c>
      <c r="T830" s="362">
        <f>R830*S830</f>
        <v>0</v>
      </c>
      <c r="U830" s="358">
        <v>2161.5</v>
      </c>
      <c r="V830" s="362">
        <f t="shared" si="344"/>
        <v>8.6459999999990487</v>
      </c>
      <c r="W830" s="362">
        <f>S830*R830+U830*R830</f>
        <v>8.6459999999990487</v>
      </c>
      <c r="X830" s="464">
        <f t="shared" si="318"/>
        <v>8.6459999999970023</v>
      </c>
      <c r="Y830" s="497">
        <f t="shared" si="319"/>
        <v>2.0463630789890885E-12</v>
      </c>
    </row>
    <row r="831" spans="1:25" x14ac:dyDescent="0.25">
      <c r="A831" s="208" t="s">
        <v>1523</v>
      </c>
      <c r="B831" s="156" t="s">
        <v>1492</v>
      </c>
      <c r="C831" s="114" t="s">
        <v>296</v>
      </c>
      <c r="D831" s="115">
        <v>110.25</v>
      </c>
      <c r="E831" s="93">
        <v>46.8</v>
      </c>
      <c r="F831" s="103">
        <f>D831*E831</f>
        <v>5159.7</v>
      </c>
      <c r="G831" s="107">
        <v>445</v>
      </c>
      <c r="H831" s="103">
        <f t="shared" si="342"/>
        <v>49061.25</v>
      </c>
      <c r="I831" s="103">
        <f>E831*D831+G831*D831</f>
        <v>54220.95</v>
      </c>
      <c r="J831" s="441"/>
      <c r="K831" s="369">
        <v>82.75</v>
      </c>
      <c r="L831" s="358">
        <v>46.8</v>
      </c>
      <c r="M831" s="362">
        <f>K831*L831</f>
        <v>3872.7</v>
      </c>
      <c r="N831" s="365">
        <v>445</v>
      </c>
      <c r="O831" s="362">
        <f t="shared" si="343"/>
        <v>36823.75</v>
      </c>
      <c r="P831" s="362">
        <f>L831*K831+N831*K831</f>
        <v>40696.449999999997</v>
      </c>
      <c r="Q831" s="473"/>
      <c r="R831" s="327">
        <f t="shared" si="322"/>
        <v>27.5</v>
      </c>
      <c r="S831" s="358">
        <v>46.8</v>
      </c>
      <c r="T831" s="362">
        <f>R831*S831</f>
        <v>1287</v>
      </c>
      <c r="U831" s="365">
        <v>445</v>
      </c>
      <c r="V831" s="362">
        <f t="shared" si="344"/>
        <v>12237.5</v>
      </c>
      <c r="W831" s="362">
        <f>S831*R831+U831*R831</f>
        <v>13524.5</v>
      </c>
      <c r="X831" s="464">
        <f t="shared" si="318"/>
        <v>13524.5</v>
      </c>
      <c r="Y831" s="497">
        <f t="shared" si="319"/>
        <v>0</v>
      </c>
    </row>
    <row r="832" spans="1:25" x14ac:dyDescent="0.25">
      <c r="A832" s="200" t="s">
        <v>1524</v>
      </c>
      <c r="B832" s="113" t="s">
        <v>1525</v>
      </c>
      <c r="C832" s="114"/>
      <c r="D832" s="115"/>
      <c r="E832" s="94"/>
      <c r="F832" s="94"/>
      <c r="G832" s="94"/>
      <c r="H832" s="94"/>
      <c r="I832" s="94"/>
      <c r="J832" s="441"/>
      <c r="K832" s="369"/>
      <c r="L832" s="359"/>
      <c r="M832" s="359"/>
      <c r="N832" s="359"/>
      <c r="O832" s="359"/>
      <c r="P832" s="359"/>
      <c r="Q832" s="473"/>
      <c r="R832" s="327">
        <f t="shared" si="322"/>
        <v>0</v>
      </c>
      <c r="S832" s="359"/>
      <c r="T832" s="359"/>
      <c r="U832" s="359"/>
      <c r="V832" s="359"/>
      <c r="W832" s="359"/>
      <c r="X832" s="464">
        <f t="shared" si="318"/>
        <v>0</v>
      </c>
      <c r="Y832" s="497">
        <f t="shared" si="319"/>
        <v>0</v>
      </c>
    </row>
    <row r="833" spans="1:25" ht="57" x14ac:dyDescent="0.25">
      <c r="A833" s="208" t="s">
        <v>1526</v>
      </c>
      <c r="B833" s="157" t="s">
        <v>1527</v>
      </c>
      <c r="C833" s="158" t="s">
        <v>296</v>
      </c>
      <c r="D833" s="168">
        <v>82.75</v>
      </c>
      <c r="E833" s="103">
        <v>2475.7199999999998</v>
      </c>
      <c r="F833" s="103">
        <f t="shared" ref="F833:F840" si="345">D833*E833</f>
        <v>204865.83</v>
      </c>
      <c r="G833" s="103">
        <v>60348.14</v>
      </c>
      <c r="H833" s="103">
        <f t="shared" ref="H833:H840" si="346">D833*G833</f>
        <v>4993808.585</v>
      </c>
      <c r="I833" s="103">
        <f t="shared" ref="I833:I840" si="347">E833*D833+G833*D833</f>
        <v>5198674.415</v>
      </c>
      <c r="J833" s="441"/>
      <c r="K833" s="383">
        <v>82.75</v>
      </c>
      <c r="L833" s="362">
        <v>2475.7199999999998</v>
      </c>
      <c r="M833" s="362">
        <f t="shared" ref="M833:M840" si="348">K833*L833</f>
        <v>204865.83</v>
      </c>
      <c r="N833" s="362">
        <v>60348.14</v>
      </c>
      <c r="O833" s="362">
        <f t="shared" ref="O833:O840" si="349">K833*N833</f>
        <v>4993808.585</v>
      </c>
      <c r="P833" s="362">
        <f t="shared" ref="P833:P840" si="350">L833*K833+N833*K833</f>
        <v>5198674.415</v>
      </c>
      <c r="Q833" s="473"/>
      <c r="R833" s="327">
        <f t="shared" si="322"/>
        <v>0</v>
      </c>
      <c r="S833" s="362">
        <v>2475.7199999999998</v>
      </c>
      <c r="T833" s="362">
        <f t="shared" ref="T833:T840" si="351">R833*S833</f>
        <v>0</v>
      </c>
      <c r="U833" s="362">
        <v>60348.14</v>
      </c>
      <c r="V833" s="362">
        <f t="shared" ref="V833:V840" si="352">R833*U833</f>
        <v>0</v>
      </c>
      <c r="W833" s="362">
        <f t="shared" ref="W833:W840" si="353">S833*R833+U833*R833</f>
        <v>0</v>
      </c>
      <c r="X833" s="464">
        <f t="shared" si="318"/>
        <v>0</v>
      </c>
      <c r="Y833" s="497">
        <f t="shared" si="319"/>
        <v>0</v>
      </c>
    </row>
    <row r="834" spans="1:25" ht="28.5" x14ac:dyDescent="0.25">
      <c r="A834" s="208" t="s">
        <v>1528</v>
      </c>
      <c r="B834" s="157" t="s">
        <v>1529</v>
      </c>
      <c r="C834" s="158" t="s">
        <v>170</v>
      </c>
      <c r="D834" s="168">
        <v>148</v>
      </c>
      <c r="E834" s="103">
        <v>1254</v>
      </c>
      <c r="F834" s="103">
        <f t="shared" si="345"/>
        <v>185592</v>
      </c>
      <c r="G834" s="103">
        <v>115</v>
      </c>
      <c r="H834" s="103">
        <f t="shared" si="346"/>
        <v>17020</v>
      </c>
      <c r="I834" s="103">
        <f t="shared" si="347"/>
        <v>202612</v>
      </c>
      <c r="J834" s="441"/>
      <c r="K834" s="383">
        <v>148</v>
      </c>
      <c r="L834" s="362">
        <v>1254</v>
      </c>
      <c r="M834" s="362">
        <f t="shared" si="348"/>
        <v>185592</v>
      </c>
      <c r="N834" s="362">
        <v>115</v>
      </c>
      <c r="O834" s="362">
        <f t="shared" si="349"/>
        <v>17020</v>
      </c>
      <c r="P834" s="362">
        <f t="shared" si="350"/>
        <v>202612</v>
      </c>
      <c r="Q834" s="473"/>
      <c r="R834" s="327">
        <f t="shared" si="322"/>
        <v>0</v>
      </c>
      <c r="S834" s="362">
        <v>1254</v>
      </c>
      <c r="T834" s="362">
        <f t="shared" si="351"/>
        <v>0</v>
      </c>
      <c r="U834" s="362">
        <v>115</v>
      </c>
      <c r="V834" s="362">
        <f t="shared" si="352"/>
        <v>0</v>
      </c>
      <c r="W834" s="362">
        <f t="shared" si="353"/>
        <v>0</v>
      </c>
      <c r="X834" s="464">
        <f t="shared" si="318"/>
        <v>0</v>
      </c>
      <c r="Y834" s="497">
        <f t="shared" si="319"/>
        <v>0</v>
      </c>
    </row>
    <row r="835" spans="1:25" x14ac:dyDescent="0.25">
      <c r="A835" s="208" t="s">
        <v>1499</v>
      </c>
      <c r="B835" s="156" t="s">
        <v>1498</v>
      </c>
      <c r="C835" s="114" t="s">
        <v>296</v>
      </c>
      <c r="D835" s="115">
        <v>82.75</v>
      </c>
      <c r="E835" s="93">
        <v>6552</v>
      </c>
      <c r="F835" s="103">
        <f t="shared" si="345"/>
        <v>542178</v>
      </c>
      <c r="G835" s="93">
        <v>0</v>
      </c>
      <c r="H835" s="103">
        <f t="shared" si="346"/>
        <v>0</v>
      </c>
      <c r="I835" s="103">
        <f t="shared" si="347"/>
        <v>542178</v>
      </c>
      <c r="J835" s="441"/>
      <c r="K835" s="369">
        <v>82.75</v>
      </c>
      <c r="L835" s="358">
        <v>6552</v>
      </c>
      <c r="M835" s="362">
        <f t="shared" si="348"/>
        <v>542178</v>
      </c>
      <c r="N835" s="358">
        <v>0</v>
      </c>
      <c r="O835" s="362">
        <f t="shared" si="349"/>
        <v>0</v>
      </c>
      <c r="P835" s="362">
        <f t="shared" si="350"/>
        <v>542178</v>
      </c>
      <c r="Q835" s="473"/>
      <c r="R835" s="327">
        <f t="shared" si="322"/>
        <v>0</v>
      </c>
      <c r="S835" s="358">
        <v>6552</v>
      </c>
      <c r="T835" s="362">
        <f t="shared" si="351"/>
        <v>0</v>
      </c>
      <c r="U835" s="358">
        <v>0</v>
      </c>
      <c r="V835" s="362">
        <f t="shared" si="352"/>
        <v>0</v>
      </c>
      <c r="W835" s="362">
        <f t="shared" si="353"/>
        <v>0</v>
      </c>
      <c r="X835" s="464">
        <f t="shared" si="318"/>
        <v>0</v>
      </c>
      <c r="Y835" s="497">
        <f t="shared" si="319"/>
        <v>0</v>
      </c>
    </row>
    <row r="836" spans="1:25" x14ac:dyDescent="0.25">
      <c r="A836" s="208" t="s">
        <v>1501</v>
      </c>
      <c r="B836" s="249" t="s">
        <v>1500</v>
      </c>
      <c r="C836" s="250" t="s">
        <v>296</v>
      </c>
      <c r="D836" s="115">
        <v>43.47</v>
      </c>
      <c r="E836" s="93">
        <v>6552</v>
      </c>
      <c r="F836" s="103">
        <f t="shared" si="345"/>
        <v>284815.44</v>
      </c>
      <c r="G836" s="93">
        <v>0</v>
      </c>
      <c r="H836" s="103">
        <f t="shared" si="346"/>
        <v>0</v>
      </c>
      <c r="I836" s="103">
        <f t="shared" si="347"/>
        <v>284815.44</v>
      </c>
      <c r="J836" s="441"/>
      <c r="K836" s="369"/>
      <c r="L836" s="358">
        <v>6552</v>
      </c>
      <c r="M836" s="362">
        <f t="shared" si="348"/>
        <v>0</v>
      </c>
      <c r="N836" s="358">
        <v>0</v>
      </c>
      <c r="O836" s="362">
        <f t="shared" si="349"/>
        <v>0</v>
      </c>
      <c r="P836" s="362">
        <f t="shared" si="350"/>
        <v>0</v>
      </c>
      <c r="Q836" s="473"/>
      <c r="R836" s="327">
        <f t="shared" si="322"/>
        <v>43.47</v>
      </c>
      <c r="S836" s="358">
        <v>6552</v>
      </c>
      <c r="T836" s="362">
        <f t="shared" si="351"/>
        <v>284815.44</v>
      </c>
      <c r="U836" s="358">
        <v>0</v>
      </c>
      <c r="V836" s="362">
        <f t="shared" si="352"/>
        <v>0</v>
      </c>
      <c r="W836" s="362">
        <f t="shared" si="353"/>
        <v>284815.44</v>
      </c>
      <c r="X836" s="464">
        <f t="shared" si="318"/>
        <v>284815.44</v>
      </c>
      <c r="Y836" s="497">
        <f t="shared" si="319"/>
        <v>0</v>
      </c>
    </row>
    <row r="837" spans="1:25" x14ac:dyDescent="0.25">
      <c r="A837" s="208" t="s">
        <v>1503</v>
      </c>
      <c r="B837" s="156" t="s">
        <v>1530</v>
      </c>
      <c r="C837" s="114" t="s">
        <v>170</v>
      </c>
      <c r="D837" s="115">
        <v>1</v>
      </c>
      <c r="E837" s="93">
        <v>124800</v>
      </c>
      <c r="F837" s="103">
        <f t="shared" si="345"/>
        <v>124800</v>
      </c>
      <c r="G837" s="93">
        <v>49408.35</v>
      </c>
      <c r="H837" s="103">
        <f t="shared" si="346"/>
        <v>49408.35</v>
      </c>
      <c r="I837" s="103">
        <f t="shared" si="347"/>
        <v>174208.35</v>
      </c>
      <c r="J837" s="441"/>
      <c r="K837" s="369">
        <v>1</v>
      </c>
      <c r="L837" s="358">
        <v>124800</v>
      </c>
      <c r="M837" s="362">
        <f t="shared" si="348"/>
        <v>124800</v>
      </c>
      <c r="N837" s="358">
        <v>49408.35</v>
      </c>
      <c r="O837" s="362">
        <f t="shared" si="349"/>
        <v>49408.35</v>
      </c>
      <c r="P837" s="362">
        <f t="shared" si="350"/>
        <v>174208.35</v>
      </c>
      <c r="Q837" s="473"/>
      <c r="R837" s="327">
        <f t="shared" si="322"/>
        <v>0</v>
      </c>
      <c r="S837" s="358">
        <v>124800</v>
      </c>
      <c r="T837" s="362">
        <f t="shared" si="351"/>
        <v>0</v>
      </c>
      <c r="U837" s="358">
        <v>49408.35</v>
      </c>
      <c r="V837" s="362">
        <f t="shared" si="352"/>
        <v>0</v>
      </c>
      <c r="W837" s="362">
        <f t="shared" si="353"/>
        <v>0</v>
      </c>
      <c r="X837" s="464">
        <f t="shared" si="318"/>
        <v>0</v>
      </c>
      <c r="Y837" s="497">
        <f t="shared" si="319"/>
        <v>0</v>
      </c>
    </row>
    <row r="838" spans="1:25" ht="28.5" x14ac:dyDescent="0.25">
      <c r="A838" s="208" t="s">
        <v>1505</v>
      </c>
      <c r="B838" s="156" t="s">
        <v>1504</v>
      </c>
      <c r="C838" s="114" t="s">
        <v>170</v>
      </c>
      <c r="D838" s="115">
        <v>90</v>
      </c>
      <c r="E838" s="93">
        <v>1664</v>
      </c>
      <c r="F838" s="103">
        <f t="shared" si="345"/>
        <v>149760</v>
      </c>
      <c r="G838" s="93">
        <v>150</v>
      </c>
      <c r="H838" s="103">
        <f t="shared" si="346"/>
        <v>13500</v>
      </c>
      <c r="I838" s="103">
        <f t="shared" si="347"/>
        <v>163260</v>
      </c>
      <c r="J838" s="441"/>
      <c r="K838" s="369">
        <v>70</v>
      </c>
      <c r="L838" s="358">
        <v>1664</v>
      </c>
      <c r="M838" s="362">
        <f t="shared" si="348"/>
        <v>116480</v>
      </c>
      <c r="N838" s="358">
        <v>150</v>
      </c>
      <c r="O838" s="362">
        <f t="shared" si="349"/>
        <v>10500</v>
      </c>
      <c r="P838" s="362">
        <f t="shared" si="350"/>
        <v>126980</v>
      </c>
      <c r="Q838" s="473"/>
      <c r="R838" s="327">
        <f t="shared" si="322"/>
        <v>20</v>
      </c>
      <c r="S838" s="358">
        <v>1664</v>
      </c>
      <c r="T838" s="362">
        <f t="shared" si="351"/>
        <v>33280</v>
      </c>
      <c r="U838" s="358">
        <v>150</v>
      </c>
      <c r="V838" s="362">
        <f t="shared" si="352"/>
        <v>3000</v>
      </c>
      <c r="W838" s="362">
        <f t="shared" si="353"/>
        <v>36280</v>
      </c>
      <c r="X838" s="464">
        <f t="shared" ref="X838:X898" si="354">I838-P838</f>
        <v>36280</v>
      </c>
      <c r="Y838" s="497">
        <f t="shared" ref="Y838:Y898" si="355">W838-X838</f>
        <v>0</v>
      </c>
    </row>
    <row r="839" spans="1:25" ht="28.5" x14ac:dyDescent="0.25">
      <c r="A839" s="208" t="s">
        <v>1507</v>
      </c>
      <c r="B839" s="156" t="s">
        <v>1506</v>
      </c>
      <c r="C839" s="114" t="s">
        <v>296</v>
      </c>
      <c r="D839" s="115">
        <v>220.5</v>
      </c>
      <c r="E839" s="232">
        <v>2154</v>
      </c>
      <c r="F839" s="231">
        <f t="shared" si="345"/>
        <v>474957</v>
      </c>
      <c r="G839" s="232">
        <v>2178</v>
      </c>
      <c r="H839" s="103">
        <f t="shared" si="346"/>
        <v>480249</v>
      </c>
      <c r="I839" s="231">
        <f t="shared" si="347"/>
        <v>955206</v>
      </c>
      <c r="J839" s="452"/>
      <c r="K839" s="369">
        <v>166</v>
      </c>
      <c r="L839" s="404">
        <v>2154</v>
      </c>
      <c r="M839" s="405">
        <f t="shared" si="348"/>
        <v>357564</v>
      </c>
      <c r="N839" s="404">
        <v>2178</v>
      </c>
      <c r="O839" s="362">
        <f t="shared" si="349"/>
        <v>361548</v>
      </c>
      <c r="P839" s="405">
        <f t="shared" si="350"/>
        <v>719112</v>
      </c>
      <c r="Q839" s="484"/>
      <c r="R839" s="327">
        <f t="shared" si="322"/>
        <v>54.5</v>
      </c>
      <c r="S839" s="404">
        <v>2154</v>
      </c>
      <c r="T839" s="405">
        <f t="shared" si="351"/>
        <v>117393</v>
      </c>
      <c r="U839" s="404">
        <v>2178</v>
      </c>
      <c r="V839" s="362">
        <f t="shared" si="352"/>
        <v>118701</v>
      </c>
      <c r="W839" s="405">
        <f t="shared" si="353"/>
        <v>236094</v>
      </c>
      <c r="X839" s="464">
        <f t="shared" si="354"/>
        <v>236094</v>
      </c>
      <c r="Y839" s="497">
        <f t="shared" si="355"/>
        <v>0</v>
      </c>
    </row>
    <row r="840" spans="1:25" s="252" customFormat="1" ht="28.5" x14ac:dyDescent="0.25">
      <c r="A840" s="251" t="s">
        <v>1531</v>
      </c>
      <c r="B840" s="196" t="s">
        <v>1508</v>
      </c>
      <c r="C840" s="197" t="s">
        <v>296</v>
      </c>
      <c r="D840" s="233">
        <v>25.12</v>
      </c>
      <c r="E840" s="69">
        <v>6602.4000000000005</v>
      </c>
      <c r="F840" s="70">
        <f t="shared" si="345"/>
        <v>165852.28800000003</v>
      </c>
      <c r="G840" s="69">
        <v>0</v>
      </c>
      <c r="H840" s="231">
        <f t="shared" si="346"/>
        <v>0</v>
      </c>
      <c r="I840" s="70">
        <f t="shared" si="347"/>
        <v>165852.28800000003</v>
      </c>
      <c r="J840" s="452"/>
      <c r="K840" s="406"/>
      <c r="L840" s="343">
        <v>6602.4000000000005</v>
      </c>
      <c r="M840" s="344">
        <f t="shared" si="348"/>
        <v>0</v>
      </c>
      <c r="N840" s="343">
        <v>0</v>
      </c>
      <c r="O840" s="405">
        <f t="shared" si="349"/>
        <v>0</v>
      </c>
      <c r="P840" s="344">
        <f t="shared" si="350"/>
        <v>0</v>
      </c>
      <c r="Q840" s="484"/>
      <c r="R840" s="327">
        <f t="shared" ref="R840:R898" si="356">D840-K840</f>
        <v>25.12</v>
      </c>
      <c r="S840" s="343">
        <v>6602.4000000000005</v>
      </c>
      <c r="T840" s="344">
        <f t="shared" si="351"/>
        <v>165852.28800000003</v>
      </c>
      <c r="U840" s="343">
        <v>0</v>
      </c>
      <c r="V840" s="405">
        <f t="shared" si="352"/>
        <v>0</v>
      </c>
      <c r="W840" s="344">
        <f t="shared" si="353"/>
        <v>165852.28800000003</v>
      </c>
      <c r="X840" s="464">
        <f t="shared" si="354"/>
        <v>165852.28800000003</v>
      </c>
      <c r="Y840" s="497">
        <f t="shared" si="355"/>
        <v>0</v>
      </c>
    </row>
    <row r="841" spans="1:25" x14ac:dyDescent="0.25">
      <c r="A841" s="234" t="s">
        <v>1532</v>
      </c>
      <c r="B841" s="235" t="s">
        <v>1533</v>
      </c>
      <c r="C841" s="236"/>
      <c r="D841" s="237"/>
      <c r="E841" s="238"/>
      <c r="F841" s="239">
        <f>SUM(F842:F862)</f>
        <v>8081072.0447999993</v>
      </c>
      <c r="G841" s="238"/>
      <c r="H841" s="239">
        <f>SUM(H842:H862)</f>
        <v>12114275.4944</v>
      </c>
      <c r="I841" s="239">
        <f>SUM(I842:I862)</f>
        <v>20195347.539200004</v>
      </c>
      <c r="J841" s="457"/>
      <c r="K841" s="407"/>
      <c r="L841" s="408"/>
      <c r="M841" s="409">
        <f>SUM(M842:M862)</f>
        <v>7600550.1708000004</v>
      </c>
      <c r="N841" s="408"/>
      <c r="O841" s="409">
        <f>SUM(O842:O862)</f>
        <v>12086846.620000001</v>
      </c>
      <c r="P841" s="409">
        <f>SUM(P842:P862)</f>
        <v>19687396.800799999</v>
      </c>
      <c r="Q841" s="489"/>
      <c r="R841" s="327">
        <f t="shared" si="356"/>
        <v>0</v>
      </c>
      <c r="S841" s="408"/>
      <c r="T841" s="409">
        <f>SUM(T842:T862)</f>
        <v>480521.87400000007</v>
      </c>
      <c r="U841" s="408"/>
      <c r="V841" s="409">
        <f>SUM(V842:V862)</f>
        <v>27428.874400000434</v>
      </c>
      <c r="W841" s="409">
        <f>SUM(W842:W862)</f>
        <v>507950.74840000051</v>
      </c>
      <c r="X841" s="464">
        <f t="shared" si="354"/>
        <v>507950.7384000048</v>
      </c>
      <c r="Y841" s="497">
        <f t="shared" si="355"/>
        <v>9.9999957019463181E-3</v>
      </c>
    </row>
    <row r="842" spans="1:25" x14ac:dyDescent="0.25">
      <c r="A842" s="240" t="s">
        <v>1534</v>
      </c>
      <c r="B842" s="223" t="s">
        <v>1475</v>
      </c>
      <c r="C842" s="224"/>
      <c r="D842" s="225"/>
      <c r="E842" s="241"/>
      <c r="F842" s="242"/>
      <c r="G842" s="241"/>
      <c r="H842" s="242"/>
      <c r="I842" s="243"/>
      <c r="J842" s="440"/>
      <c r="K842" s="401"/>
      <c r="L842" s="410"/>
      <c r="M842" s="411"/>
      <c r="N842" s="410"/>
      <c r="O842" s="411"/>
      <c r="P842" s="412"/>
      <c r="Q842" s="472"/>
      <c r="R842" s="327">
        <f t="shared" si="356"/>
        <v>0</v>
      </c>
      <c r="S842" s="410"/>
      <c r="T842" s="411"/>
      <c r="U842" s="410"/>
      <c r="V842" s="411"/>
      <c r="W842" s="412"/>
      <c r="X842" s="464">
        <f t="shared" si="354"/>
        <v>0</v>
      </c>
      <c r="Y842" s="497">
        <f t="shared" si="355"/>
        <v>0</v>
      </c>
    </row>
    <row r="843" spans="1:25" x14ac:dyDescent="0.25">
      <c r="A843" s="208" t="s">
        <v>1535</v>
      </c>
      <c r="B843" s="157" t="s">
        <v>809</v>
      </c>
      <c r="C843" s="158" t="s">
        <v>43</v>
      </c>
      <c r="D843" s="168">
        <f>D845*1.6-D845</f>
        <v>133.05000000000001</v>
      </c>
      <c r="E843" s="107">
        <v>1590</v>
      </c>
      <c r="F843" s="103">
        <f>D843*E843</f>
        <v>211549.50000000003</v>
      </c>
      <c r="G843" s="107">
        <v>0</v>
      </c>
      <c r="H843" s="94">
        <f>G843*D843</f>
        <v>0</v>
      </c>
      <c r="I843" s="94">
        <f>E843*D843+G843*D843</f>
        <v>211549.50000000003</v>
      </c>
      <c r="J843" s="441"/>
      <c r="K843" s="383">
        <v>128.28</v>
      </c>
      <c r="L843" s="365">
        <v>1590</v>
      </c>
      <c r="M843" s="362">
        <f>K843*L843</f>
        <v>203965.2</v>
      </c>
      <c r="N843" s="365">
        <v>0</v>
      </c>
      <c r="O843" s="359">
        <f>N843*K843</f>
        <v>0</v>
      </c>
      <c r="P843" s="359">
        <f>L843*K843+N843*K843</f>
        <v>203965.2</v>
      </c>
      <c r="Q843" s="473"/>
      <c r="R843" s="327">
        <f t="shared" si="356"/>
        <v>4.7700000000000102</v>
      </c>
      <c r="S843" s="365">
        <v>1590</v>
      </c>
      <c r="T843" s="362">
        <f>R843*S843</f>
        <v>7584.3000000000166</v>
      </c>
      <c r="U843" s="365">
        <v>0</v>
      </c>
      <c r="V843" s="359">
        <f>U843*R843</f>
        <v>0</v>
      </c>
      <c r="W843" s="359">
        <f>S843*R843+U843*R843</f>
        <v>7584.3000000000166</v>
      </c>
      <c r="X843" s="464">
        <f t="shared" si="354"/>
        <v>7584.3000000000175</v>
      </c>
      <c r="Y843" s="497">
        <f t="shared" si="355"/>
        <v>0</v>
      </c>
    </row>
    <row r="844" spans="1:25" x14ac:dyDescent="0.25">
      <c r="A844" s="208" t="s">
        <v>1536</v>
      </c>
      <c r="B844" s="156" t="s">
        <v>1478</v>
      </c>
      <c r="C844" s="114" t="s">
        <v>43</v>
      </c>
      <c r="D844" s="115">
        <v>164.5</v>
      </c>
      <c r="E844" s="93">
        <v>19422</v>
      </c>
      <c r="F844" s="103">
        <f>D844*E844</f>
        <v>3194919</v>
      </c>
      <c r="G844" s="93">
        <v>0</v>
      </c>
      <c r="H844" s="94">
        <f>G844*D844</f>
        <v>0</v>
      </c>
      <c r="I844" s="103">
        <f>E844*D844+G844*D844</f>
        <v>3194919</v>
      </c>
      <c r="J844" s="441"/>
      <c r="K844" s="369">
        <v>164.5</v>
      </c>
      <c r="L844" s="358">
        <v>19422</v>
      </c>
      <c r="M844" s="362">
        <f>K844*L844</f>
        <v>3194919</v>
      </c>
      <c r="N844" s="358">
        <v>0</v>
      </c>
      <c r="O844" s="359">
        <f>N844*K844</f>
        <v>0</v>
      </c>
      <c r="P844" s="362">
        <f>L844*K844+N844*K844</f>
        <v>3194919</v>
      </c>
      <c r="Q844" s="473"/>
      <c r="R844" s="327">
        <f t="shared" si="356"/>
        <v>0</v>
      </c>
      <c r="S844" s="358">
        <v>19422</v>
      </c>
      <c r="T844" s="362">
        <f>R844*S844</f>
        <v>0</v>
      </c>
      <c r="U844" s="358">
        <v>0</v>
      </c>
      <c r="V844" s="359">
        <f>U844*R844</f>
        <v>0</v>
      </c>
      <c r="W844" s="362">
        <f>S844*R844+U844*R844</f>
        <v>0</v>
      </c>
      <c r="X844" s="464">
        <f t="shared" si="354"/>
        <v>0</v>
      </c>
      <c r="Y844" s="497">
        <f t="shared" si="355"/>
        <v>0</v>
      </c>
    </row>
    <row r="845" spans="1:25" ht="28.5" x14ac:dyDescent="0.25">
      <c r="A845" s="208" t="s">
        <v>1537</v>
      </c>
      <c r="B845" s="156" t="s">
        <v>929</v>
      </c>
      <c r="C845" s="114" t="s">
        <v>43</v>
      </c>
      <c r="D845" s="115">
        <v>221.75</v>
      </c>
      <c r="E845" s="107">
        <v>2405</v>
      </c>
      <c r="F845" s="103">
        <f>D845*E845</f>
        <v>533308.75</v>
      </c>
      <c r="G845" s="107">
        <v>0</v>
      </c>
      <c r="H845" s="94">
        <f>G845*D845</f>
        <v>0</v>
      </c>
      <c r="I845" s="94">
        <f>E845*D845+G845*D845</f>
        <v>533308.75</v>
      </c>
      <c r="J845" s="441"/>
      <c r="K845" s="369">
        <v>213.8</v>
      </c>
      <c r="L845" s="365">
        <v>2405</v>
      </c>
      <c r="M845" s="362">
        <f>K845*L845</f>
        <v>514189</v>
      </c>
      <c r="N845" s="365">
        <v>0</v>
      </c>
      <c r="O845" s="359">
        <f>N845*K845</f>
        <v>0</v>
      </c>
      <c r="P845" s="359">
        <f>L845*K845+N845*K845</f>
        <v>514189</v>
      </c>
      <c r="Q845" s="473"/>
      <c r="R845" s="327">
        <f t="shared" si="356"/>
        <v>7.9499999999999886</v>
      </c>
      <c r="S845" s="365">
        <v>2405</v>
      </c>
      <c r="T845" s="362">
        <f>R845*S845</f>
        <v>19119.749999999971</v>
      </c>
      <c r="U845" s="365">
        <v>0</v>
      </c>
      <c r="V845" s="359">
        <f>U845*R845</f>
        <v>0</v>
      </c>
      <c r="W845" s="359">
        <f>S845*R845+U845*R845</f>
        <v>19119.749999999971</v>
      </c>
      <c r="X845" s="464">
        <f t="shared" si="354"/>
        <v>19119.75</v>
      </c>
      <c r="Y845" s="497">
        <f t="shared" si="355"/>
        <v>-2.9103830456733704E-11</v>
      </c>
    </row>
    <row r="846" spans="1:25" ht="28.5" x14ac:dyDescent="0.25">
      <c r="A846" s="208" t="s">
        <v>1538</v>
      </c>
      <c r="B846" s="253" t="s">
        <v>1482</v>
      </c>
      <c r="C846" s="244"/>
      <c r="D846" s="245"/>
      <c r="E846" s="248"/>
      <c r="F846" s="246"/>
      <c r="G846" s="248"/>
      <c r="H846" s="246"/>
      <c r="I846" s="247"/>
      <c r="J846" s="458"/>
      <c r="K846" s="413"/>
      <c r="L846" s="414"/>
      <c r="M846" s="415"/>
      <c r="N846" s="414"/>
      <c r="O846" s="415"/>
      <c r="P846" s="416"/>
      <c r="Q846" s="490"/>
      <c r="R846" s="327">
        <f t="shared" si="356"/>
        <v>0</v>
      </c>
      <c r="S846" s="414"/>
      <c r="T846" s="415"/>
      <c r="U846" s="414"/>
      <c r="V846" s="415"/>
      <c r="W846" s="416"/>
      <c r="X846" s="464">
        <f t="shared" si="354"/>
        <v>0</v>
      </c>
      <c r="Y846" s="497">
        <f t="shared" si="355"/>
        <v>0</v>
      </c>
    </row>
    <row r="847" spans="1:25" x14ac:dyDescent="0.25">
      <c r="A847" s="208" t="s">
        <v>1539</v>
      </c>
      <c r="B847" s="156" t="s">
        <v>1484</v>
      </c>
      <c r="C847" s="114" t="s">
        <v>43</v>
      </c>
      <c r="D847" s="115">
        <v>175.74</v>
      </c>
      <c r="E847" s="93">
        <v>2513</v>
      </c>
      <c r="F847" s="103">
        <f>D847*E847</f>
        <v>441634.62</v>
      </c>
      <c r="G847" s="93">
        <v>6681</v>
      </c>
      <c r="H847" s="103">
        <f t="shared" ref="H847:H853" si="357">D847*G847</f>
        <v>1174118.9400000002</v>
      </c>
      <c r="I847" s="103">
        <f t="shared" ref="I847:I853" si="358">E847*D847+G847*D847</f>
        <v>1615753.56</v>
      </c>
      <c r="J847" s="441"/>
      <c r="K847" s="369">
        <v>175.74</v>
      </c>
      <c r="L847" s="358">
        <v>2513</v>
      </c>
      <c r="M847" s="362">
        <f t="shared" ref="M847:M853" si="359">K847*L847</f>
        <v>441634.62</v>
      </c>
      <c r="N847" s="358">
        <v>6681</v>
      </c>
      <c r="O847" s="362">
        <f t="shared" ref="O847:O853" si="360">K847*N847</f>
        <v>1174118.9400000002</v>
      </c>
      <c r="P847" s="362">
        <f t="shared" ref="P847:P853" si="361">L847*K847+N847*K847</f>
        <v>1615753.56</v>
      </c>
      <c r="Q847" s="473"/>
      <c r="R847" s="327">
        <f t="shared" si="356"/>
        <v>0</v>
      </c>
      <c r="S847" s="358">
        <v>2513</v>
      </c>
      <c r="T847" s="362">
        <f t="shared" ref="T847:T853" si="362">R847*S847</f>
        <v>0</v>
      </c>
      <c r="U847" s="358">
        <v>6681</v>
      </c>
      <c r="V847" s="362">
        <f t="shared" ref="V847:V853" si="363">R847*U847</f>
        <v>0</v>
      </c>
      <c r="W847" s="362">
        <f t="shared" ref="W847:W853" si="364">S847*R847+U847*R847</f>
        <v>0</v>
      </c>
      <c r="X847" s="464">
        <f t="shared" si="354"/>
        <v>0</v>
      </c>
      <c r="Y847" s="497">
        <f t="shared" si="355"/>
        <v>0</v>
      </c>
    </row>
    <row r="848" spans="1:25" x14ac:dyDescent="0.25">
      <c r="A848" s="208" t="s">
        <v>1540</v>
      </c>
      <c r="B848" s="156" t="s">
        <v>1488</v>
      </c>
      <c r="C848" s="114" t="s">
        <v>43</v>
      </c>
      <c r="D848" s="115">
        <v>99.68</v>
      </c>
      <c r="E848" s="93">
        <v>2333.7600000000002</v>
      </c>
      <c r="F848" s="103">
        <f>D848*E848</f>
        <v>232629.19680000003</v>
      </c>
      <c r="G848" s="93">
        <v>2161.5</v>
      </c>
      <c r="H848" s="103">
        <f t="shared" si="357"/>
        <v>215458.32</v>
      </c>
      <c r="I848" s="103">
        <f t="shared" si="358"/>
        <v>448087.51680000004</v>
      </c>
      <c r="J848" s="441"/>
      <c r="K848" s="369">
        <v>99.68</v>
      </c>
      <c r="L848" s="358">
        <v>2333.7600000000002</v>
      </c>
      <c r="M848" s="362">
        <f t="shared" si="359"/>
        <v>232629.19680000003</v>
      </c>
      <c r="N848" s="358">
        <v>2161.5</v>
      </c>
      <c r="O848" s="362">
        <f t="shared" si="360"/>
        <v>215458.32</v>
      </c>
      <c r="P848" s="362">
        <f t="shared" si="361"/>
        <v>448087.51680000004</v>
      </c>
      <c r="Q848" s="473"/>
      <c r="R848" s="327">
        <f t="shared" si="356"/>
        <v>0</v>
      </c>
      <c r="S848" s="358">
        <v>2333.7600000000002</v>
      </c>
      <c r="T848" s="362">
        <f t="shared" si="362"/>
        <v>0</v>
      </c>
      <c r="U848" s="358">
        <v>2161.5</v>
      </c>
      <c r="V848" s="362">
        <f t="shared" si="363"/>
        <v>0</v>
      </c>
      <c r="W848" s="362">
        <f t="shared" si="364"/>
        <v>0</v>
      </c>
      <c r="X848" s="464">
        <f t="shared" si="354"/>
        <v>0</v>
      </c>
      <c r="Y848" s="497">
        <f t="shared" si="355"/>
        <v>0</v>
      </c>
    </row>
    <row r="849" spans="1:25" x14ac:dyDescent="0.25">
      <c r="A849" s="208" t="s">
        <v>1541</v>
      </c>
      <c r="B849" s="156" t="s">
        <v>1542</v>
      </c>
      <c r="C849" s="114" t="s">
        <v>296</v>
      </c>
      <c r="D849" s="115">
        <v>156.65</v>
      </c>
      <c r="E849" s="93">
        <v>46.8</v>
      </c>
      <c r="F849" s="103">
        <f>D849*E849</f>
        <v>7331.22</v>
      </c>
      <c r="G849" s="93">
        <v>264</v>
      </c>
      <c r="H849" s="103">
        <f t="shared" si="357"/>
        <v>41355.599999999999</v>
      </c>
      <c r="I849" s="103">
        <f t="shared" si="358"/>
        <v>48686.82</v>
      </c>
      <c r="J849" s="441"/>
      <c r="K849" s="369">
        <v>156.38999999999999</v>
      </c>
      <c r="L849" s="358">
        <v>46.8</v>
      </c>
      <c r="M849" s="362">
        <f t="shared" si="359"/>
        <v>7319.0519999999988</v>
      </c>
      <c r="N849" s="358">
        <v>264</v>
      </c>
      <c r="O849" s="362">
        <f t="shared" si="360"/>
        <v>41286.959999999999</v>
      </c>
      <c r="P849" s="362">
        <f t="shared" si="361"/>
        <v>48606.011999999995</v>
      </c>
      <c r="Q849" s="473"/>
      <c r="R849" s="327">
        <f t="shared" si="356"/>
        <v>0.26000000000001933</v>
      </c>
      <c r="S849" s="358">
        <v>46.8</v>
      </c>
      <c r="T849" s="362">
        <f t="shared" si="362"/>
        <v>12.168000000000903</v>
      </c>
      <c r="U849" s="358">
        <v>264</v>
      </c>
      <c r="V849" s="362">
        <f t="shared" si="363"/>
        <v>68.640000000005102</v>
      </c>
      <c r="W849" s="362">
        <f t="shared" si="364"/>
        <v>80.808000000006004</v>
      </c>
      <c r="X849" s="464">
        <f t="shared" si="354"/>
        <v>80.80800000000454</v>
      </c>
      <c r="Y849" s="497">
        <f t="shared" si="355"/>
        <v>1.4637180356658064E-12</v>
      </c>
    </row>
    <row r="850" spans="1:25" x14ac:dyDescent="0.25">
      <c r="A850" s="208" t="s">
        <v>1543</v>
      </c>
      <c r="B850" s="156" t="s">
        <v>1544</v>
      </c>
      <c r="C850" s="114" t="s">
        <v>43</v>
      </c>
      <c r="D850" s="115">
        <v>19.940000000000001</v>
      </c>
      <c r="E850" s="93">
        <v>0</v>
      </c>
      <c r="F850" s="103"/>
      <c r="G850" s="93">
        <v>2161.5</v>
      </c>
      <c r="H850" s="103">
        <f t="shared" si="357"/>
        <v>43100.310000000005</v>
      </c>
      <c r="I850" s="103">
        <f t="shared" si="358"/>
        <v>43100.310000000005</v>
      </c>
      <c r="J850" s="441"/>
      <c r="K850" s="369">
        <v>19.940000000000001</v>
      </c>
      <c r="L850" s="358">
        <v>0</v>
      </c>
      <c r="M850" s="362">
        <f t="shared" si="359"/>
        <v>0</v>
      </c>
      <c r="N850" s="358">
        <v>2161.5</v>
      </c>
      <c r="O850" s="362">
        <f t="shared" si="360"/>
        <v>43100.310000000005</v>
      </c>
      <c r="P850" s="362">
        <f t="shared" si="361"/>
        <v>43100.310000000005</v>
      </c>
      <c r="Q850" s="473"/>
      <c r="R850" s="327">
        <f t="shared" si="356"/>
        <v>0</v>
      </c>
      <c r="S850" s="358">
        <v>0</v>
      </c>
      <c r="T850" s="362">
        <f t="shared" si="362"/>
        <v>0</v>
      </c>
      <c r="U850" s="358">
        <v>2161.5</v>
      </c>
      <c r="V850" s="362">
        <f t="shared" si="363"/>
        <v>0</v>
      </c>
      <c r="W850" s="362">
        <f t="shared" si="364"/>
        <v>0</v>
      </c>
      <c r="X850" s="464">
        <f t="shared" si="354"/>
        <v>0</v>
      </c>
      <c r="Y850" s="497">
        <f t="shared" si="355"/>
        <v>0</v>
      </c>
    </row>
    <row r="851" spans="1:25" x14ac:dyDescent="0.25">
      <c r="A851" s="208" t="s">
        <v>1545</v>
      </c>
      <c r="B851" s="156" t="s">
        <v>1546</v>
      </c>
      <c r="C851" s="114" t="s">
        <v>296</v>
      </c>
      <c r="D851" s="115">
        <v>156.65</v>
      </c>
      <c r="E851" s="93">
        <v>46.8</v>
      </c>
      <c r="F851" s="103">
        <f>D851*E851</f>
        <v>7331.22</v>
      </c>
      <c r="G851" s="93">
        <v>180</v>
      </c>
      <c r="H851" s="103">
        <f t="shared" si="357"/>
        <v>28197</v>
      </c>
      <c r="I851" s="103">
        <f t="shared" si="358"/>
        <v>35528.22</v>
      </c>
      <c r="J851" s="441"/>
      <c r="K851" s="369">
        <v>156.38999999999999</v>
      </c>
      <c r="L851" s="358">
        <v>46.8</v>
      </c>
      <c r="M851" s="362">
        <f t="shared" si="359"/>
        <v>7319.0519999999988</v>
      </c>
      <c r="N851" s="358">
        <v>180</v>
      </c>
      <c r="O851" s="362">
        <f t="shared" si="360"/>
        <v>28150.199999999997</v>
      </c>
      <c r="P851" s="362">
        <f t="shared" si="361"/>
        <v>35469.251999999993</v>
      </c>
      <c r="Q851" s="473"/>
      <c r="R851" s="327">
        <f t="shared" si="356"/>
        <v>0.26000000000001933</v>
      </c>
      <c r="S851" s="358">
        <v>46.8</v>
      </c>
      <c r="T851" s="362">
        <f t="shared" si="362"/>
        <v>12.168000000000903</v>
      </c>
      <c r="U851" s="358">
        <v>180</v>
      </c>
      <c r="V851" s="362">
        <f t="shared" si="363"/>
        <v>46.800000000003479</v>
      </c>
      <c r="W851" s="362">
        <f t="shared" si="364"/>
        <v>58.96800000000438</v>
      </c>
      <c r="X851" s="464">
        <f t="shared" si="354"/>
        <v>58.968000000008033</v>
      </c>
      <c r="Y851" s="497">
        <f t="shared" si="355"/>
        <v>-3.652189661806915E-12</v>
      </c>
    </row>
    <row r="852" spans="1:25" x14ac:dyDescent="0.25">
      <c r="A852" s="208" t="s">
        <v>1547</v>
      </c>
      <c r="B852" s="156" t="s">
        <v>1486</v>
      </c>
      <c r="C852" s="114" t="s">
        <v>43</v>
      </c>
      <c r="D852" s="115">
        <f>D847*0.26</f>
        <v>45.692400000000006</v>
      </c>
      <c r="E852" s="93">
        <v>0</v>
      </c>
      <c r="F852" s="103"/>
      <c r="G852" s="93">
        <v>6681</v>
      </c>
      <c r="H852" s="103">
        <f t="shared" si="357"/>
        <v>305270.92440000002</v>
      </c>
      <c r="I852" s="103">
        <f t="shared" si="358"/>
        <v>305270.92440000002</v>
      </c>
      <c r="J852" s="441"/>
      <c r="K852" s="369">
        <v>45.69</v>
      </c>
      <c r="L852" s="358">
        <v>0</v>
      </c>
      <c r="M852" s="362">
        <f t="shared" si="359"/>
        <v>0</v>
      </c>
      <c r="N852" s="358">
        <v>6681</v>
      </c>
      <c r="O852" s="362">
        <f t="shared" si="360"/>
        <v>305254.88999999996</v>
      </c>
      <c r="P852" s="362">
        <f t="shared" si="361"/>
        <v>305254.88999999996</v>
      </c>
      <c r="Q852" s="473"/>
      <c r="R852" s="327">
        <f t="shared" si="356"/>
        <v>2.4000000000086175E-3</v>
      </c>
      <c r="S852" s="358">
        <v>0</v>
      </c>
      <c r="T852" s="362">
        <f t="shared" si="362"/>
        <v>0</v>
      </c>
      <c r="U852" s="358">
        <v>6681</v>
      </c>
      <c r="V852" s="362">
        <f t="shared" si="363"/>
        <v>16.034400000057573</v>
      </c>
      <c r="W852" s="362">
        <f t="shared" si="364"/>
        <v>16.034400000057573</v>
      </c>
      <c r="X852" s="464">
        <f t="shared" si="354"/>
        <v>16.034400000062305</v>
      </c>
      <c r="Y852" s="497">
        <f t="shared" si="355"/>
        <v>-4.7322146201622672E-12</v>
      </c>
    </row>
    <row r="853" spans="1:25" x14ac:dyDescent="0.25">
      <c r="A853" s="208" t="s">
        <v>1538</v>
      </c>
      <c r="B853" s="157" t="s">
        <v>805</v>
      </c>
      <c r="C853" s="158" t="s">
        <v>43</v>
      </c>
      <c r="D853" s="254">
        <v>241.82</v>
      </c>
      <c r="E853" s="107">
        <v>1490</v>
      </c>
      <c r="F853" s="103">
        <f>D853*E853</f>
        <v>360311.8</v>
      </c>
      <c r="G853" s="107">
        <v>0</v>
      </c>
      <c r="H853" s="103">
        <f t="shared" si="357"/>
        <v>0</v>
      </c>
      <c r="I853" s="103">
        <f t="shared" si="358"/>
        <v>360311.8</v>
      </c>
      <c r="J853" s="441"/>
      <c r="K853" s="417">
        <v>241.82</v>
      </c>
      <c r="L853" s="365">
        <v>1490</v>
      </c>
      <c r="M853" s="362">
        <f t="shared" si="359"/>
        <v>360311.8</v>
      </c>
      <c r="N853" s="365">
        <v>0</v>
      </c>
      <c r="O853" s="362">
        <f t="shared" si="360"/>
        <v>0</v>
      </c>
      <c r="P853" s="362">
        <f t="shared" si="361"/>
        <v>360311.8</v>
      </c>
      <c r="Q853" s="473"/>
      <c r="R853" s="327">
        <f t="shared" si="356"/>
        <v>0</v>
      </c>
      <c r="S853" s="365">
        <v>1490</v>
      </c>
      <c r="T853" s="362">
        <f t="shared" si="362"/>
        <v>0</v>
      </c>
      <c r="U853" s="365">
        <v>0</v>
      </c>
      <c r="V853" s="362">
        <f t="shared" si="363"/>
        <v>0</v>
      </c>
      <c r="W853" s="362">
        <f t="shared" si="364"/>
        <v>0</v>
      </c>
      <c r="X853" s="464">
        <f t="shared" si="354"/>
        <v>0</v>
      </c>
      <c r="Y853" s="497">
        <f t="shared" si="355"/>
        <v>0</v>
      </c>
    </row>
    <row r="854" spans="1:25" x14ac:dyDescent="0.25">
      <c r="A854" s="200" t="s">
        <v>1548</v>
      </c>
      <c r="B854" s="113" t="s">
        <v>1549</v>
      </c>
      <c r="C854" s="114"/>
      <c r="D854" s="115"/>
      <c r="E854" s="94"/>
      <c r="F854" s="94"/>
      <c r="G854" s="94"/>
      <c r="H854" s="94"/>
      <c r="I854" s="94"/>
      <c r="J854" s="441"/>
      <c r="K854" s="369"/>
      <c r="L854" s="359"/>
      <c r="M854" s="359"/>
      <c r="N854" s="359"/>
      <c r="O854" s="359"/>
      <c r="P854" s="359"/>
      <c r="Q854" s="473"/>
      <c r="R854" s="327">
        <f t="shared" si="356"/>
        <v>0</v>
      </c>
      <c r="S854" s="359"/>
      <c r="T854" s="359"/>
      <c r="U854" s="359"/>
      <c r="V854" s="359"/>
      <c r="W854" s="359"/>
      <c r="X854" s="464">
        <f t="shared" si="354"/>
        <v>0</v>
      </c>
      <c r="Y854" s="497">
        <f t="shared" si="355"/>
        <v>0</v>
      </c>
    </row>
    <row r="855" spans="1:25" ht="57" x14ac:dyDescent="0.25">
      <c r="A855" s="208" t="s">
        <v>1550</v>
      </c>
      <c r="B855" s="157" t="s">
        <v>1527</v>
      </c>
      <c r="C855" s="158" t="s">
        <v>296</v>
      </c>
      <c r="D855" s="115">
        <v>156.65</v>
      </c>
      <c r="E855" s="103">
        <v>2475.7199999999998</v>
      </c>
      <c r="F855" s="103">
        <f t="shared" ref="F855:F862" si="365">D855*E855</f>
        <v>387821.538</v>
      </c>
      <c r="G855" s="103">
        <v>60860</v>
      </c>
      <c r="H855" s="103">
        <f t="shared" ref="H855:H862" si="366">D855*G855</f>
        <v>9533719</v>
      </c>
      <c r="I855" s="103">
        <f t="shared" ref="I855:I862" si="367">E855*D855+G855*D855</f>
        <v>9921540.5380000006</v>
      </c>
      <c r="J855" s="441"/>
      <c r="K855" s="369">
        <v>156.25</v>
      </c>
      <c r="L855" s="362">
        <v>2475.7199999999998</v>
      </c>
      <c r="M855" s="362">
        <f t="shared" ref="M855:M862" si="368">K855*L855</f>
        <v>386831.24999999994</v>
      </c>
      <c r="N855" s="362">
        <v>60860</v>
      </c>
      <c r="O855" s="362">
        <f t="shared" ref="O855:O862" si="369">K855*N855</f>
        <v>9509375</v>
      </c>
      <c r="P855" s="362">
        <f>L855*K855+N855*K855+0.01</f>
        <v>9896206.2599999998</v>
      </c>
      <c r="Q855" s="473"/>
      <c r="R855" s="327">
        <f t="shared" si="356"/>
        <v>0.40000000000000568</v>
      </c>
      <c r="S855" s="362">
        <v>2475.7199999999998</v>
      </c>
      <c r="T855" s="362">
        <f t="shared" ref="T855:T862" si="370">R855*S855</f>
        <v>990.28800000001399</v>
      </c>
      <c r="U855" s="362">
        <v>60860</v>
      </c>
      <c r="V855" s="362">
        <f t="shared" ref="V855:V862" si="371">R855*U855</f>
        <v>24344.000000000346</v>
      </c>
      <c r="W855" s="362">
        <f>S855*R855+U855*R855</f>
        <v>25334.288000000361</v>
      </c>
      <c r="X855" s="464">
        <f t="shared" si="354"/>
        <v>25334.278000000864</v>
      </c>
      <c r="Y855" s="497">
        <f t="shared" si="355"/>
        <v>9.9999994963582139E-3</v>
      </c>
    </row>
    <row r="856" spans="1:25" x14ac:dyDescent="0.25">
      <c r="A856" s="208" t="s">
        <v>1551</v>
      </c>
      <c r="B856" s="157" t="s">
        <v>1498</v>
      </c>
      <c r="C856" s="158" t="s">
        <v>296</v>
      </c>
      <c r="D856" s="115">
        <v>156.65</v>
      </c>
      <c r="E856" s="93">
        <v>6552</v>
      </c>
      <c r="F856" s="103">
        <f t="shared" si="365"/>
        <v>1026370.8</v>
      </c>
      <c r="G856" s="93">
        <v>0</v>
      </c>
      <c r="H856" s="103">
        <f t="shared" si="366"/>
        <v>0</v>
      </c>
      <c r="I856" s="103">
        <f t="shared" si="367"/>
        <v>1026370.8</v>
      </c>
      <c r="J856" s="441"/>
      <c r="K856" s="369">
        <v>156.25</v>
      </c>
      <c r="L856" s="358">
        <v>6552</v>
      </c>
      <c r="M856" s="362">
        <f t="shared" si="368"/>
        <v>1023750</v>
      </c>
      <c r="N856" s="358">
        <v>0</v>
      </c>
      <c r="O856" s="362">
        <f t="shared" si="369"/>
        <v>0</v>
      </c>
      <c r="P856" s="362">
        <f t="shared" ref="P856:P862" si="372">L856*K856+N856*K856</f>
        <v>1023750</v>
      </c>
      <c r="Q856" s="473"/>
      <c r="R856" s="327">
        <f t="shared" si="356"/>
        <v>0.40000000000000568</v>
      </c>
      <c r="S856" s="358">
        <v>6552</v>
      </c>
      <c r="T856" s="362">
        <f t="shared" si="370"/>
        <v>2620.8000000000375</v>
      </c>
      <c r="U856" s="358">
        <v>0</v>
      </c>
      <c r="V856" s="362">
        <f t="shared" si="371"/>
        <v>0</v>
      </c>
      <c r="W856" s="362">
        <f t="shared" ref="W856:W862" si="373">S856*R856+U856*R856</f>
        <v>2620.8000000000375</v>
      </c>
      <c r="X856" s="464">
        <f t="shared" si="354"/>
        <v>2620.8000000000466</v>
      </c>
      <c r="Y856" s="497">
        <f t="shared" si="355"/>
        <v>-9.0949470177292824E-12</v>
      </c>
    </row>
    <row r="857" spans="1:25" ht="28.5" x14ac:dyDescent="0.25">
      <c r="A857" s="208" t="s">
        <v>1552</v>
      </c>
      <c r="B857" s="157" t="s">
        <v>1529</v>
      </c>
      <c r="C857" s="158" t="s">
        <v>170</v>
      </c>
      <c r="D857" s="115">
        <v>192</v>
      </c>
      <c r="E857" s="103">
        <v>1254</v>
      </c>
      <c r="F857" s="103">
        <f t="shared" si="365"/>
        <v>240768</v>
      </c>
      <c r="G857" s="103">
        <v>115</v>
      </c>
      <c r="H857" s="103">
        <f t="shared" si="366"/>
        <v>22080</v>
      </c>
      <c r="I857" s="103">
        <f t="shared" si="367"/>
        <v>262848</v>
      </c>
      <c r="J857" s="441"/>
      <c r="K857" s="369">
        <v>172</v>
      </c>
      <c r="L857" s="362">
        <v>1254</v>
      </c>
      <c r="M857" s="362">
        <f t="shared" si="368"/>
        <v>215688</v>
      </c>
      <c r="N857" s="362">
        <v>115</v>
      </c>
      <c r="O857" s="362">
        <f t="shared" si="369"/>
        <v>19780</v>
      </c>
      <c r="P857" s="362">
        <f t="shared" si="372"/>
        <v>235468</v>
      </c>
      <c r="Q857" s="473"/>
      <c r="R857" s="327">
        <f t="shared" si="356"/>
        <v>20</v>
      </c>
      <c r="S857" s="362">
        <v>1254</v>
      </c>
      <c r="T857" s="362">
        <f t="shared" si="370"/>
        <v>25080</v>
      </c>
      <c r="U857" s="362">
        <v>115</v>
      </c>
      <c r="V857" s="362">
        <f t="shared" si="371"/>
        <v>2300</v>
      </c>
      <c r="W857" s="362">
        <f t="shared" si="373"/>
        <v>27380</v>
      </c>
      <c r="X857" s="464">
        <f t="shared" si="354"/>
        <v>27380</v>
      </c>
      <c r="Y857" s="497">
        <f t="shared" si="355"/>
        <v>0</v>
      </c>
    </row>
    <row r="858" spans="1:25" x14ac:dyDescent="0.25">
      <c r="A858" s="208" t="s">
        <v>1553</v>
      </c>
      <c r="B858" s="156" t="s">
        <v>1530</v>
      </c>
      <c r="C858" s="114" t="s">
        <v>170</v>
      </c>
      <c r="D858" s="115">
        <v>1</v>
      </c>
      <c r="E858" s="93">
        <v>124800</v>
      </c>
      <c r="F858" s="103">
        <f t="shared" si="365"/>
        <v>124800</v>
      </c>
      <c r="G858" s="93">
        <v>49408</v>
      </c>
      <c r="H858" s="103">
        <f t="shared" si="366"/>
        <v>49408</v>
      </c>
      <c r="I858" s="103">
        <f t="shared" si="367"/>
        <v>174208</v>
      </c>
      <c r="J858" s="441"/>
      <c r="K858" s="369">
        <v>1</v>
      </c>
      <c r="L858" s="358">
        <v>124800</v>
      </c>
      <c r="M858" s="362">
        <f t="shared" si="368"/>
        <v>124800</v>
      </c>
      <c r="N858" s="358">
        <v>49408</v>
      </c>
      <c r="O858" s="362">
        <f t="shared" si="369"/>
        <v>49408</v>
      </c>
      <c r="P858" s="362">
        <f t="shared" si="372"/>
        <v>174208</v>
      </c>
      <c r="Q858" s="473"/>
      <c r="R858" s="327">
        <f t="shared" si="356"/>
        <v>0</v>
      </c>
      <c r="S858" s="358">
        <v>124800</v>
      </c>
      <c r="T858" s="362">
        <f t="shared" si="370"/>
        <v>0</v>
      </c>
      <c r="U858" s="358">
        <v>49408</v>
      </c>
      <c r="V858" s="362">
        <f t="shared" si="371"/>
        <v>0</v>
      </c>
      <c r="W858" s="362">
        <f t="shared" si="373"/>
        <v>0</v>
      </c>
      <c r="X858" s="464">
        <f t="shared" si="354"/>
        <v>0</v>
      </c>
      <c r="Y858" s="497">
        <f t="shared" si="355"/>
        <v>0</v>
      </c>
    </row>
    <row r="859" spans="1:25" x14ac:dyDescent="0.25">
      <c r="A859" s="208" t="s">
        <v>1554</v>
      </c>
      <c r="B859" s="249" t="s">
        <v>1500</v>
      </c>
      <c r="C859" s="158" t="s">
        <v>296</v>
      </c>
      <c r="D859" s="168">
        <v>43.47</v>
      </c>
      <c r="E859" s="93">
        <v>6552</v>
      </c>
      <c r="F859" s="103">
        <f t="shared" si="365"/>
        <v>284815.44</v>
      </c>
      <c r="G859" s="93">
        <v>0</v>
      </c>
      <c r="H859" s="103">
        <f t="shared" si="366"/>
        <v>0</v>
      </c>
      <c r="I859" s="103">
        <f t="shared" si="367"/>
        <v>284815.44</v>
      </c>
      <c r="J859" s="441"/>
      <c r="K859" s="383"/>
      <c r="L859" s="358">
        <v>6552</v>
      </c>
      <c r="M859" s="362">
        <f t="shared" si="368"/>
        <v>0</v>
      </c>
      <c r="N859" s="358">
        <v>0</v>
      </c>
      <c r="O859" s="362">
        <f t="shared" si="369"/>
        <v>0</v>
      </c>
      <c r="P859" s="362">
        <f t="shared" si="372"/>
        <v>0</v>
      </c>
      <c r="Q859" s="473"/>
      <c r="R859" s="327">
        <f t="shared" si="356"/>
        <v>43.47</v>
      </c>
      <c r="S859" s="358">
        <v>6552</v>
      </c>
      <c r="T859" s="362">
        <f t="shared" si="370"/>
        <v>284815.44</v>
      </c>
      <c r="U859" s="358">
        <v>0</v>
      </c>
      <c r="V859" s="362">
        <f t="shared" si="371"/>
        <v>0</v>
      </c>
      <c r="W859" s="362">
        <f t="shared" si="373"/>
        <v>284815.44</v>
      </c>
      <c r="X859" s="464">
        <f t="shared" si="354"/>
        <v>284815.44</v>
      </c>
      <c r="Y859" s="497">
        <f t="shared" si="355"/>
        <v>0</v>
      </c>
    </row>
    <row r="860" spans="1:25" ht="28.5" x14ac:dyDescent="0.25">
      <c r="A860" s="208" t="s">
        <v>1555</v>
      </c>
      <c r="B860" s="156" t="s">
        <v>1504</v>
      </c>
      <c r="C860" s="114" t="s">
        <v>170</v>
      </c>
      <c r="D860" s="115">
        <v>128</v>
      </c>
      <c r="E860" s="93">
        <v>1664</v>
      </c>
      <c r="F860" s="103">
        <f t="shared" si="365"/>
        <v>212992</v>
      </c>
      <c r="G860" s="93">
        <v>150</v>
      </c>
      <c r="H860" s="103">
        <f t="shared" si="366"/>
        <v>19200</v>
      </c>
      <c r="I860" s="103">
        <f t="shared" si="367"/>
        <v>232192</v>
      </c>
      <c r="J860" s="441"/>
      <c r="K860" s="369">
        <v>128</v>
      </c>
      <c r="L860" s="358">
        <v>1664</v>
      </c>
      <c r="M860" s="362">
        <f t="shared" si="368"/>
        <v>212992</v>
      </c>
      <c r="N860" s="358">
        <v>150</v>
      </c>
      <c r="O860" s="362">
        <f t="shared" si="369"/>
        <v>19200</v>
      </c>
      <c r="P860" s="362">
        <f t="shared" si="372"/>
        <v>232192</v>
      </c>
      <c r="Q860" s="473"/>
      <c r="R860" s="327">
        <f t="shared" si="356"/>
        <v>0</v>
      </c>
      <c r="S860" s="358">
        <v>1664</v>
      </c>
      <c r="T860" s="362">
        <f t="shared" si="370"/>
        <v>0</v>
      </c>
      <c r="U860" s="358">
        <v>150</v>
      </c>
      <c r="V860" s="362">
        <f t="shared" si="371"/>
        <v>0</v>
      </c>
      <c r="W860" s="362">
        <f t="shared" si="373"/>
        <v>0</v>
      </c>
      <c r="X860" s="464">
        <f t="shared" si="354"/>
        <v>0</v>
      </c>
      <c r="Y860" s="497">
        <f t="shared" si="355"/>
        <v>0</v>
      </c>
    </row>
    <row r="861" spans="1:25" ht="28.5" x14ac:dyDescent="0.25">
      <c r="A861" s="208" t="s">
        <v>1556</v>
      </c>
      <c r="B861" s="227" t="s">
        <v>1506</v>
      </c>
      <c r="C861" s="228" t="s">
        <v>296</v>
      </c>
      <c r="D861" s="229">
        <v>313.3</v>
      </c>
      <c r="E861" s="232">
        <v>2154</v>
      </c>
      <c r="F861" s="231">
        <f t="shared" si="365"/>
        <v>674848.20000000007</v>
      </c>
      <c r="G861" s="232">
        <v>2178</v>
      </c>
      <c r="H861" s="103">
        <f t="shared" si="366"/>
        <v>682367.4</v>
      </c>
      <c r="I861" s="231">
        <f t="shared" si="367"/>
        <v>1357215.6</v>
      </c>
      <c r="J861" s="452"/>
      <c r="K861" s="403">
        <v>313</v>
      </c>
      <c r="L861" s="404">
        <v>2154</v>
      </c>
      <c r="M861" s="405">
        <f t="shared" si="368"/>
        <v>674202</v>
      </c>
      <c r="N861" s="404">
        <v>2178</v>
      </c>
      <c r="O861" s="362">
        <f t="shared" si="369"/>
        <v>681714</v>
      </c>
      <c r="P861" s="405">
        <f t="shared" si="372"/>
        <v>1355916</v>
      </c>
      <c r="Q861" s="484"/>
      <c r="R861" s="327">
        <f t="shared" si="356"/>
        <v>0.30000000000001137</v>
      </c>
      <c r="S861" s="404">
        <v>2154</v>
      </c>
      <c r="T861" s="405">
        <f t="shared" si="370"/>
        <v>646.20000000002449</v>
      </c>
      <c r="U861" s="404">
        <v>2178</v>
      </c>
      <c r="V861" s="362">
        <f t="shared" si="371"/>
        <v>653.40000000002476</v>
      </c>
      <c r="W861" s="405">
        <f t="shared" si="373"/>
        <v>1299.6000000000492</v>
      </c>
      <c r="X861" s="464">
        <f t="shared" si="354"/>
        <v>1299.6000000000931</v>
      </c>
      <c r="Y861" s="497">
        <f t="shared" si="355"/>
        <v>-4.3883119360543787E-11</v>
      </c>
    </row>
    <row r="862" spans="1:25" s="252" customFormat="1" ht="28.5" x14ac:dyDescent="0.25">
      <c r="A862" s="212" t="s">
        <v>1557</v>
      </c>
      <c r="B862" s="117" t="s">
        <v>1508</v>
      </c>
      <c r="C862" s="118" t="s">
        <v>296</v>
      </c>
      <c r="D862" s="255">
        <v>21.15</v>
      </c>
      <c r="E862" s="40">
        <v>6602.4000000000005</v>
      </c>
      <c r="F862" s="35">
        <f t="shared" si="365"/>
        <v>139640.76</v>
      </c>
      <c r="G862" s="40">
        <v>0</v>
      </c>
      <c r="H862" s="103">
        <f t="shared" si="366"/>
        <v>0</v>
      </c>
      <c r="I862" s="35">
        <f t="shared" si="367"/>
        <v>139640.76</v>
      </c>
      <c r="J862" s="441"/>
      <c r="K862" s="418"/>
      <c r="L862" s="328">
        <v>6602.4000000000005</v>
      </c>
      <c r="M862" s="329">
        <f t="shared" si="368"/>
        <v>0</v>
      </c>
      <c r="N862" s="328">
        <v>0</v>
      </c>
      <c r="O862" s="362">
        <f t="shared" si="369"/>
        <v>0</v>
      </c>
      <c r="P862" s="329">
        <f t="shared" si="372"/>
        <v>0</v>
      </c>
      <c r="Q862" s="473"/>
      <c r="R862" s="327">
        <f t="shared" si="356"/>
        <v>21.15</v>
      </c>
      <c r="S862" s="328">
        <v>6602.4000000000005</v>
      </c>
      <c r="T862" s="329">
        <f t="shared" si="370"/>
        <v>139640.76</v>
      </c>
      <c r="U862" s="328">
        <v>0</v>
      </c>
      <c r="V862" s="362">
        <f t="shared" si="371"/>
        <v>0</v>
      </c>
      <c r="W862" s="329">
        <f t="shared" si="373"/>
        <v>139640.76</v>
      </c>
      <c r="X862" s="464">
        <f t="shared" si="354"/>
        <v>139640.76</v>
      </c>
      <c r="Y862" s="497">
        <f t="shared" si="355"/>
        <v>0</v>
      </c>
    </row>
    <row r="863" spans="1:25" x14ac:dyDescent="0.25">
      <c r="A863" s="216" t="s">
        <v>1558</v>
      </c>
      <c r="B863" s="217" t="s">
        <v>1559</v>
      </c>
      <c r="C863" s="218"/>
      <c r="D863" s="219"/>
      <c r="E863" s="258"/>
      <c r="F863" s="256">
        <f>SUM(F864:F883)</f>
        <v>4189735.6511999993</v>
      </c>
      <c r="G863" s="257"/>
      <c r="H863" s="256">
        <f>SUM(H864:H883)</f>
        <v>7732820.9499999993</v>
      </c>
      <c r="I863" s="256">
        <f>SUM(I864:I883)</f>
        <v>11922556.611200003</v>
      </c>
      <c r="J863" s="447"/>
      <c r="K863" s="397"/>
      <c r="L863" s="419"/>
      <c r="M863" s="420">
        <f>SUM(M864:M883)</f>
        <v>3815587.2948000003</v>
      </c>
      <c r="N863" s="421"/>
      <c r="O863" s="420">
        <f>SUM(O864:O883)</f>
        <v>7687333.5499999998</v>
      </c>
      <c r="P863" s="420">
        <f>SUM(P864:P883)</f>
        <v>11502920.854800001</v>
      </c>
      <c r="Q863" s="479"/>
      <c r="R863" s="327">
        <f t="shared" si="356"/>
        <v>0</v>
      </c>
      <c r="S863" s="419"/>
      <c r="T863" s="420">
        <f>SUM(T864:T883)</f>
        <v>374148.35640000005</v>
      </c>
      <c r="U863" s="421"/>
      <c r="V863" s="420">
        <f>SUM(V864:V883)</f>
        <v>45487.400000000132</v>
      </c>
      <c r="W863" s="420">
        <f>SUM(W864:W883)</f>
        <v>419635.75640000019</v>
      </c>
      <c r="X863" s="464">
        <f t="shared" si="354"/>
        <v>419635.75640000217</v>
      </c>
      <c r="Y863" s="497">
        <f t="shared" si="355"/>
        <v>-1.9790604710578918E-9</v>
      </c>
    </row>
    <row r="864" spans="1:25" x14ac:dyDescent="0.25">
      <c r="A864" s="200" t="s">
        <v>1560</v>
      </c>
      <c r="B864" s="259" t="s">
        <v>1561</v>
      </c>
      <c r="C864" s="114"/>
      <c r="D864" s="115"/>
      <c r="E864" s="94"/>
      <c r="F864" s="94"/>
      <c r="G864" s="94"/>
      <c r="H864" s="94"/>
      <c r="I864" s="94"/>
      <c r="J864" s="441"/>
      <c r="K864" s="369"/>
      <c r="L864" s="359"/>
      <c r="M864" s="359"/>
      <c r="N864" s="359"/>
      <c r="O864" s="359"/>
      <c r="P864" s="359"/>
      <c r="Q864" s="473"/>
      <c r="R864" s="327">
        <f t="shared" si="356"/>
        <v>0</v>
      </c>
      <c r="S864" s="359"/>
      <c r="T864" s="359"/>
      <c r="U864" s="359"/>
      <c r="V864" s="359"/>
      <c r="W864" s="359"/>
      <c r="X864" s="464">
        <f t="shared" si="354"/>
        <v>0</v>
      </c>
      <c r="Y864" s="497">
        <f t="shared" si="355"/>
        <v>0</v>
      </c>
    </row>
    <row r="865" spans="1:25" ht="57" x14ac:dyDescent="0.25">
      <c r="A865" s="208" t="s">
        <v>1562</v>
      </c>
      <c r="B865" s="157" t="s">
        <v>1563</v>
      </c>
      <c r="C865" s="114" t="s">
        <v>296</v>
      </c>
      <c r="D865" s="115">
        <v>98.01</v>
      </c>
      <c r="E865" s="103">
        <v>2475.7199999999998</v>
      </c>
      <c r="F865" s="103">
        <f t="shared" ref="F865:F870" si="374">D865*E865</f>
        <v>242645.31719999999</v>
      </c>
      <c r="G865" s="103">
        <v>62297</v>
      </c>
      <c r="H865" s="103">
        <f t="shared" ref="H865:H870" si="375">D865*G865</f>
        <v>6105728.9700000007</v>
      </c>
      <c r="I865" s="103">
        <f t="shared" ref="I865:I870" si="376">E865*D865+G865*D865</f>
        <v>6348374.2872000011</v>
      </c>
      <c r="J865" s="441"/>
      <c r="K865" s="369">
        <v>97.34</v>
      </c>
      <c r="L865" s="362">
        <v>2475.7199999999998</v>
      </c>
      <c r="M865" s="362">
        <f t="shared" ref="M865:M870" si="377">K865*L865</f>
        <v>240986.58479999998</v>
      </c>
      <c r="N865" s="362">
        <v>62297</v>
      </c>
      <c r="O865" s="362">
        <f t="shared" ref="O865:O870" si="378">K865*N865</f>
        <v>6063989.9800000004</v>
      </c>
      <c r="P865" s="362">
        <f t="shared" ref="P865:P870" si="379">L865*K865+N865*K865</f>
        <v>6304976.5648000007</v>
      </c>
      <c r="Q865" s="473"/>
      <c r="R865" s="327">
        <f t="shared" si="356"/>
        <v>0.67000000000000171</v>
      </c>
      <c r="S865" s="362">
        <v>2475.7199999999998</v>
      </c>
      <c r="T865" s="362">
        <f t="shared" ref="T865:T870" si="380">R865*S865</f>
        <v>1658.7324000000042</v>
      </c>
      <c r="U865" s="362">
        <v>62297</v>
      </c>
      <c r="V865" s="362">
        <f t="shared" ref="V865:V870" si="381">R865*U865</f>
        <v>41738.990000000107</v>
      </c>
      <c r="W865" s="362">
        <f t="shared" ref="W865:W870" si="382">S865*R865+U865*R865</f>
        <v>43397.722400000108</v>
      </c>
      <c r="X865" s="464">
        <f t="shared" si="354"/>
        <v>43397.722400000319</v>
      </c>
      <c r="Y865" s="497">
        <f t="shared" si="355"/>
        <v>-2.1100277081131935E-10</v>
      </c>
    </row>
    <row r="866" spans="1:25" x14ac:dyDescent="0.25">
      <c r="A866" s="208" t="s">
        <v>1564</v>
      </c>
      <c r="B866" s="157" t="s">
        <v>1498</v>
      </c>
      <c r="C866" s="114" t="s">
        <v>296</v>
      </c>
      <c r="D866" s="115">
        <v>98.01</v>
      </c>
      <c r="E866" s="93">
        <v>6552</v>
      </c>
      <c r="F866" s="103">
        <f t="shared" si="374"/>
        <v>642161.52</v>
      </c>
      <c r="G866" s="93">
        <v>0</v>
      </c>
      <c r="H866" s="103">
        <f t="shared" si="375"/>
        <v>0</v>
      </c>
      <c r="I866" s="103">
        <f t="shared" si="376"/>
        <v>642161.52</v>
      </c>
      <c r="J866" s="441"/>
      <c r="K866" s="369">
        <v>97.34</v>
      </c>
      <c r="L866" s="358">
        <v>6552</v>
      </c>
      <c r="M866" s="362">
        <f t="shared" si="377"/>
        <v>637771.68000000005</v>
      </c>
      <c r="N866" s="358">
        <v>0</v>
      </c>
      <c r="O866" s="362">
        <f t="shared" si="378"/>
        <v>0</v>
      </c>
      <c r="P866" s="362">
        <f t="shared" si="379"/>
        <v>637771.68000000005</v>
      </c>
      <c r="Q866" s="473"/>
      <c r="R866" s="327">
        <f t="shared" si="356"/>
        <v>0.67000000000000171</v>
      </c>
      <c r="S866" s="358">
        <v>6552</v>
      </c>
      <c r="T866" s="362">
        <f t="shared" si="380"/>
        <v>4389.8400000000111</v>
      </c>
      <c r="U866" s="358">
        <v>0</v>
      </c>
      <c r="V866" s="362">
        <f t="shared" si="381"/>
        <v>0</v>
      </c>
      <c r="W866" s="362">
        <f t="shared" si="382"/>
        <v>4389.8400000000111</v>
      </c>
      <c r="X866" s="464">
        <f t="shared" si="354"/>
        <v>4389.8399999999674</v>
      </c>
      <c r="Y866" s="497">
        <f t="shared" si="355"/>
        <v>4.3655745685100555E-11</v>
      </c>
    </row>
    <row r="867" spans="1:25" x14ac:dyDescent="0.25">
      <c r="A867" s="208" t="s">
        <v>1565</v>
      </c>
      <c r="B867" s="249" t="s">
        <v>1500</v>
      </c>
      <c r="C867" s="114" t="s">
        <v>296</v>
      </c>
      <c r="D867" s="115">
        <v>43.47</v>
      </c>
      <c r="E867" s="93">
        <v>6552</v>
      </c>
      <c r="F867" s="103">
        <f t="shared" si="374"/>
        <v>284815.44</v>
      </c>
      <c r="G867" s="93">
        <v>0</v>
      </c>
      <c r="H867" s="103">
        <f t="shared" si="375"/>
        <v>0</v>
      </c>
      <c r="I867" s="103">
        <f t="shared" si="376"/>
        <v>284815.44</v>
      </c>
      <c r="J867" s="441"/>
      <c r="K867" s="369"/>
      <c r="L867" s="358">
        <v>6552</v>
      </c>
      <c r="M867" s="362">
        <f t="shared" si="377"/>
        <v>0</v>
      </c>
      <c r="N867" s="358">
        <v>0</v>
      </c>
      <c r="O867" s="362">
        <f t="shared" si="378"/>
        <v>0</v>
      </c>
      <c r="P867" s="362">
        <f t="shared" si="379"/>
        <v>0</v>
      </c>
      <c r="Q867" s="473"/>
      <c r="R867" s="327">
        <f t="shared" si="356"/>
        <v>43.47</v>
      </c>
      <c r="S867" s="358">
        <v>6552</v>
      </c>
      <c r="T867" s="362">
        <f t="shared" si="380"/>
        <v>284815.44</v>
      </c>
      <c r="U867" s="358">
        <v>0</v>
      </c>
      <c r="V867" s="362">
        <f t="shared" si="381"/>
        <v>0</v>
      </c>
      <c r="W867" s="362">
        <f t="shared" si="382"/>
        <v>284815.44</v>
      </c>
      <c r="X867" s="464">
        <f t="shared" si="354"/>
        <v>284815.44</v>
      </c>
      <c r="Y867" s="497">
        <f t="shared" si="355"/>
        <v>0</v>
      </c>
    </row>
    <row r="868" spans="1:25" x14ac:dyDescent="0.25">
      <c r="A868" s="208" t="s">
        <v>1566</v>
      </c>
      <c r="B868" s="156" t="s">
        <v>1530</v>
      </c>
      <c r="C868" s="114" t="s">
        <v>170</v>
      </c>
      <c r="D868" s="115">
        <v>1</v>
      </c>
      <c r="E868" s="93">
        <v>124800</v>
      </c>
      <c r="F868" s="103">
        <f t="shared" si="374"/>
        <v>124800</v>
      </c>
      <c r="G868" s="93">
        <v>49408</v>
      </c>
      <c r="H868" s="103">
        <f t="shared" si="375"/>
        <v>49408</v>
      </c>
      <c r="I868" s="103">
        <f t="shared" si="376"/>
        <v>174208</v>
      </c>
      <c r="J868" s="441"/>
      <c r="K868" s="369">
        <v>1</v>
      </c>
      <c r="L868" s="358">
        <v>124800</v>
      </c>
      <c r="M868" s="362">
        <f t="shared" si="377"/>
        <v>124800</v>
      </c>
      <c r="N868" s="358">
        <v>49408</v>
      </c>
      <c r="O868" s="362">
        <f t="shared" si="378"/>
        <v>49408</v>
      </c>
      <c r="P868" s="362">
        <f t="shared" si="379"/>
        <v>174208</v>
      </c>
      <c r="Q868" s="473"/>
      <c r="R868" s="327">
        <f t="shared" si="356"/>
        <v>0</v>
      </c>
      <c r="S868" s="358">
        <v>124800</v>
      </c>
      <c r="T868" s="362">
        <f t="shared" si="380"/>
        <v>0</v>
      </c>
      <c r="U868" s="358">
        <v>49408</v>
      </c>
      <c r="V868" s="362">
        <f t="shared" si="381"/>
        <v>0</v>
      </c>
      <c r="W868" s="362">
        <f t="shared" si="382"/>
        <v>0</v>
      </c>
      <c r="X868" s="464">
        <f t="shared" si="354"/>
        <v>0</v>
      </c>
      <c r="Y868" s="497">
        <f t="shared" si="355"/>
        <v>0</v>
      </c>
    </row>
    <row r="869" spans="1:25" ht="28.5" x14ac:dyDescent="0.25">
      <c r="A869" s="208" t="s">
        <v>1567</v>
      </c>
      <c r="B869" s="156" t="s">
        <v>1504</v>
      </c>
      <c r="C869" s="114" t="s">
        <v>170</v>
      </c>
      <c r="D869" s="115">
        <v>80</v>
      </c>
      <c r="E869" s="93">
        <v>1664</v>
      </c>
      <c r="F869" s="103">
        <f t="shared" si="374"/>
        <v>133120</v>
      </c>
      <c r="G869" s="93">
        <v>150</v>
      </c>
      <c r="H869" s="103">
        <f t="shared" si="375"/>
        <v>12000</v>
      </c>
      <c r="I869" s="103">
        <f t="shared" si="376"/>
        <v>145120</v>
      </c>
      <c r="J869" s="441"/>
      <c r="K869" s="369">
        <v>80</v>
      </c>
      <c r="L869" s="358">
        <v>1664</v>
      </c>
      <c r="M869" s="362">
        <f t="shared" si="377"/>
        <v>133120</v>
      </c>
      <c r="N869" s="358">
        <v>150</v>
      </c>
      <c r="O869" s="362">
        <f t="shared" si="378"/>
        <v>12000</v>
      </c>
      <c r="P869" s="362">
        <f t="shared" si="379"/>
        <v>145120</v>
      </c>
      <c r="Q869" s="473"/>
      <c r="R869" s="327">
        <f t="shared" si="356"/>
        <v>0</v>
      </c>
      <c r="S869" s="358">
        <v>1664</v>
      </c>
      <c r="T869" s="362">
        <f t="shared" si="380"/>
        <v>0</v>
      </c>
      <c r="U869" s="358">
        <v>150</v>
      </c>
      <c r="V869" s="362">
        <f t="shared" si="381"/>
        <v>0</v>
      </c>
      <c r="W869" s="362">
        <f t="shared" si="382"/>
        <v>0</v>
      </c>
      <c r="X869" s="464">
        <f t="shared" si="354"/>
        <v>0</v>
      </c>
      <c r="Y869" s="497">
        <f t="shared" si="355"/>
        <v>0</v>
      </c>
    </row>
    <row r="870" spans="1:25" ht="28.5" x14ac:dyDescent="0.25">
      <c r="A870" s="208" t="s">
        <v>1568</v>
      </c>
      <c r="B870" s="156" t="s">
        <v>1506</v>
      </c>
      <c r="C870" s="114" t="s">
        <v>296</v>
      </c>
      <c r="D870" s="115">
        <v>196.02</v>
      </c>
      <c r="E870" s="93">
        <v>2154</v>
      </c>
      <c r="F870" s="103">
        <f t="shared" si="374"/>
        <v>422227.08</v>
      </c>
      <c r="G870" s="93">
        <v>2178</v>
      </c>
      <c r="H870" s="103">
        <f t="shared" si="375"/>
        <v>426931.56</v>
      </c>
      <c r="I870" s="103">
        <f t="shared" si="376"/>
        <v>849158.64</v>
      </c>
      <c r="J870" s="441"/>
      <c r="K870" s="369">
        <v>195</v>
      </c>
      <c r="L870" s="358">
        <v>2154</v>
      </c>
      <c r="M870" s="362">
        <f t="shared" si="377"/>
        <v>420030</v>
      </c>
      <c r="N870" s="358">
        <v>2178</v>
      </c>
      <c r="O870" s="362">
        <f t="shared" si="378"/>
        <v>424710</v>
      </c>
      <c r="P870" s="362">
        <f t="shared" si="379"/>
        <v>844740</v>
      </c>
      <c r="Q870" s="473"/>
      <c r="R870" s="327">
        <f t="shared" si="356"/>
        <v>1.0200000000000102</v>
      </c>
      <c r="S870" s="358">
        <v>2154</v>
      </c>
      <c r="T870" s="362">
        <f t="shared" si="380"/>
        <v>2197.0800000000222</v>
      </c>
      <c r="U870" s="358">
        <v>2178</v>
      </c>
      <c r="V870" s="362">
        <f t="shared" si="381"/>
        <v>2221.5600000000222</v>
      </c>
      <c r="W870" s="362">
        <f t="shared" si="382"/>
        <v>4418.6400000000449</v>
      </c>
      <c r="X870" s="464">
        <f t="shared" si="354"/>
        <v>4418.640000000014</v>
      </c>
      <c r="Y870" s="497">
        <f t="shared" si="355"/>
        <v>3.092281986027956E-11</v>
      </c>
    </row>
    <row r="871" spans="1:25" x14ac:dyDescent="0.25">
      <c r="A871" s="200" t="s">
        <v>1569</v>
      </c>
      <c r="B871" s="113" t="s">
        <v>1475</v>
      </c>
      <c r="C871" s="114"/>
      <c r="D871" s="115"/>
      <c r="E871" s="93"/>
      <c r="F871" s="87"/>
      <c r="G871" s="93"/>
      <c r="H871" s="87"/>
      <c r="I871" s="103"/>
      <c r="J871" s="441"/>
      <c r="K871" s="369"/>
      <c r="L871" s="358"/>
      <c r="M871" s="356"/>
      <c r="N871" s="358"/>
      <c r="O871" s="356"/>
      <c r="P871" s="362"/>
      <c r="Q871" s="473"/>
      <c r="R871" s="327">
        <f t="shared" si="356"/>
        <v>0</v>
      </c>
      <c r="S871" s="358"/>
      <c r="T871" s="356"/>
      <c r="U871" s="358"/>
      <c r="V871" s="356"/>
      <c r="W871" s="362"/>
      <c r="X871" s="464">
        <f t="shared" si="354"/>
        <v>0</v>
      </c>
      <c r="Y871" s="497">
        <f t="shared" si="355"/>
        <v>0</v>
      </c>
    </row>
    <row r="872" spans="1:25" x14ac:dyDescent="0.25">
      <c r="A872" s="208" t="s">
        <v>1570</v>
      </c>
      <c r="B872" s="157" t="s">
        <v>805</v>
      </c>
      <c r="C872" s="158" t="s">
        <v>43</v>
      </c>
      <c r="D872" s="254">
        <v>99.86</v>
      </c>
      <c r="E872" s="107">
        <v>1590</v>
      </c>
      <c r="F872" s="103">
        <f>D872*E872</f>
        <v>158777.4</v>
      </c>
      <c r="G872" s="107">
        <v>0</v>
      </c>
      <c r="H872" s="94">
        <f>G872*D872</f>
        <v>0</v>
      </c>
      <c r="I872" s="103">
        <f>E872*D872+G872*D872</f>
        <v>158777.4</v>
      </c>
      <c r="J872" s="441"/>
      <c r="K872" s="417">
        <v>99.86</v>
      </c>
      <c r="L872" s="365">
        <v>1590</v>
      </c>
      <c r="M872" s="362">
        <f>K872*L872</f>
        <v>158777.4</v>
      </c>
      <c r="N872" s="365">
        <v>0</v>
      </c>
      <c r="O872" s="359">
        <f>N872*K872</f>
        <v>0</v>
      </c>
      <c r="P872" s="362">
        <f>L872*K872+N872*K872</f>
        <v>158777.4</v>
      </c>
      <c r="Q872" s="473"/>
      <c r="R872" s="327">
        <f t="shared" si="356"/>
        <v>0</v>
      </c>
      <c r="S872" s="365">
        <v>1590</v>
      </c>
      <c r="T872" s="362">
        <f>R872*S872</f>
        <v>0</v>
      </c>
      <c r="U872" s="365">
        <v>0</v>
      </c>
      <c r="V872" s="359">
        <f>U872*R872</f>
        <v>0</v>
      </c>
      <c r="W872" s="362">
        <f>S872*R872+U872*R872</f>
        <v>0</v>
      </c>
      <c r="X872" s="464">
        <f t="shared" si="354"/>
        <v>0</v>
      </c>
      <c r="Y872" s="497">
        <f t="shared" si="355"/>
        <v>0</v>
      </c>
    </row>
    <row r="873" spans="1:25" x14ac:dyDescent="0.25">
      <c r="A873" s="208" t="s">
        <v>1571</v>
      </c>
      <c r="B873" s="156" t="s">
        <v>1478</v>
      </c>
      <c r="C873" s="114" t="s">
        <v>43</v>
      </c>
      <c r="D873" s="115">
        <v>67.930000000000007</v>
      </c>
      <c r="E873" s="93">
        <v>19422</v>
      </c>
      <c r="F873" s="103">
        <f>D873*E873</f>
        <v>1319336.4600000002</v>
      </c>
      <c r="G873" s="93">
        <v>0</v>
      </c>
      <c r="H873" s="94">
        <f>G873*D873</f>
        <v>0</v>
      </c>
      <c r="I873" s="103">
        <f>E873*D873+G873*D873</f>
        <v>1319336.4600000002</v>
      </c>
      <c r="J873" s="441"/>
      <c r="K873" s="369">
        <v>67.930000000000007</v>
      </c>
      <c r="L873" s="358">
        <v>19422</v>
      </c>
      <c r="M873" s="362">
        <f>K873*L873</f>
        <v>1319336.4600000002</v>
      </c>
      <c r="N873" s="358">
        <v>0</v>
      </c>
      <c r="O873" s="359">
        <f>N873*K873</f>
        <v>0</v>
      </c>
      <c r="P873" s="362">
        <f>L873*K873+N873*K873</f>
        <v>1319336.4600000002</v>
      </c>
      <c r="Q873" s="473"/>
      <c r="R873" s="327">
        <f t="shared" si="356"/>
        <v>0</v>
      </c>
      <c r="S873" s="358">
        <v>19422</v>
      </c>
      <c r="T873" s="362">
        <f>R873*S873</f>
        <v>0</v>
      </c>
      <c r="U873" s="358">
        <v>0</v>
      </c>
      <c r="V873" s="359">
        <f>U873*R873</f>
        <v>0</v>
      </c>
      <c r="W873" s="362">
        <f>S873*R873+U873*R873</f>
        <v>0</v>
      </c>
      <c r="X873" s="464">
        <f t="shared" si="354"/>
        <v>0</v>
      </c>
      <c r="Y873" s="497">
        <f t="shared" si="355"/>
        <v>0</v>
      </c>
    </row>
    <row r="874" spans="1:25" ht="28.5" x14ac:dyDescent="0.25">
      <c r="A874" s="208" t="s">
        <v>1572</v>
      </c>
      <c r="B874" s="156" t="s">
        <v>929</v>
      </c>
      <c r="C874" s="114" t="s">
        <v>43</v>
      </c>
      <c r="D874" s="115">
        <v>103.72</v>
      </c>
      <c r="E874" s="107">
        <v>2405</v>
      </c>
      <c r="F874" s="103">
        <f>D874*E874</f>
        <v>249446.6</v>
      </c>
      <c r="G874" s="107">
        <v>0</v>
      </c>
      <c r="H874" s="94">
        <f>G874*D874</f>
        <v>0</v>
      </c>
      <c r="I874" s="94">
        <f>E874*D874+G874*D874</f>
        <v>249446.6</v>
      </c>
      <c r="J874" s="441"/>
      <c r="K874" s="369">
        <v>103.72</v>
      </c>
      <c r="L874" s="365">
        <v>2405</v>
      </c>
      <c r="M874" s="362">
        <f>K874*L874</f>
        <v>249446.6</v>
      </c>
      <c r="N874" s="365">
        <v>0</v>
      </c>
      <c r="O874" s="359">
        <f>N874*K874</f>
        <v>0</v>
      </c>
      <c r="P874" s="359">
        <f>L874*K874+N874*K874</f>
        <v>249446.6</v>
      </c>
      <c r="Q874" s="473"/>
      <c r="R874" s="327">
        <f t="shared" si="356"/>
        <v>0</v>
      </c>
      <c r="S874" s="365">
        <v>2405</v>
      </c>
      <c r="T874" s="362">
        <f>R874*S874</f>
        <v>0</v>
      </c>
      <c r="U874" s="365">
        <v>0</v>
      </c>
      <c r="V874" s="359">
        <f>U874*R874</f>
        <v>0</v>
      </c>
      <c r="W874" s="359">
        <f>S874*R874+U874*R874</f>
        <v>0</v>
      </c>
      <c r="X874" s="464">
        <f t="shared" si="354"/>
        <v>0</v>
      </c>
      <c r="Y874" s="497">
        <f t="shared" si="355"/>
        <v>0</v>
      </c>
    </row>
    <row r="875" spans="1:25" ht="28.5" x14ac:dyDescent="0.25">
      <c r="A875" s="208" t="s">
        <v>1573</v>
      </c>
      <c r="B875" s="157" t="s">
        <v>1482</v>
      </c>
      <c r="C875" s="244"/>
      <c r="D875" s="245"/>
      <c r="E875" s="248"/>
      <c r="F875" s="246"/>
      <c r="G875" s="248"/>
      <c r="H875" s="246"/>
      <c r="I875" s="247"/>
      <c r="J875" s="458"/>
      <c r="K875" s="413"/>
      <c r="L875" s="414"/>
      <c r="M875" s="415"/>
      <c r="N875" s="414"/>
      <c r="O875" s="415"/>
      <c r="P875" s="416"/>
      <c r="Q875" s="490"/>
      <c r="R875" s="327">
        <f t="shared" si="356"/>
        <v>0</v>
      </c>
      <c r="S875" s="414"/>
      <c r="T875" s="415"/>
      <c r="U875" s="414"/>
      <c r="V875" s="415"/>
      <c r="W875" s="416"/>
      <c r="X875" s="464">
        <f t="shared" si="354"/>
        <v>0</v>
      </c>
      <c r="Y875" s="497">
        <f t="shared" si="355"/>
        <v>0</v>
      </c>
    </row>
    <row r="876" spans="1:25" x14ac:dyDescent="0.25">
      <c r="A876" s="208" t="s">
        <v>1574</v>
      </c>
      <c r="B876" s="157" t="s">
        <v>1484</v>
      </c>
      <c r="C876" s="114" t="s">
        <v>43</v>
      </c>
      <c r="D876" s="115">
        <v>105.94</v>
      </c>
      <c r="E876" s="93">
        <v>2513</v>
      </c>
      <c r="F876" s="103">
        <f>D876*E876</f>
        <v>266227.21999999997</v>
      </c>
      <c r="G876" s="93">
        <v>6681</v>
      </c>
      <c r="H876" s="103">
        <f t="shared" ref="H876:H883" si="383">D876*G876</f>
        <v>707785.14</v>
      </c>
      <c r="I876" s="103">
        <f t="shared" ref="I876:I883" si="384">E876*D876+G876*D876</f>
        <v>974012.36</v>
      </c>
      <c r="J876" s="441"/>
      <c r="K876" s="369">
        <v>105.94</v>
      </c>
      <c r="L876" s="358">
        <v>2513</v>
      </c>
      <c r="M876" s="362">
        <f t="shared" ref="M876:M883" si="385">K876*L876</f>
        <v>266227.21999999997</v>
      </c>
      <c r="N876" s="358">
        <v>6681</v>
      </c>
      <c r="O876" s="362">
        <f t="shared" ref="O876:O883" si="386">K876*N876</f>
        <v>707785.14</v>
      </c>
      <c r="P876" s="362">
        <f t="shared" ref="P876:P883" si="387">L876*K876+N876*K876</f>
        <v>974012.36</v>
      </c>
      <c r="Q876" s="473"/>
      <c r="R876" s="327">
        <f t="shared" si="356"/>
        <v>0</v>
      </c>
      <c r="S876" s="358">
        <v>2513</v>
      </c>
      <c r="T876" s="362">
        <f t="shared" ref="T876:T883" si="388">R876*S876</f>
        <v>0</v>
      </c>
      <c r="U876" s="358">
        <v>6681</v>
      </c>
      <c r="V876" s="362">
        <f t="shared" ref="V876:V883" si="389">R876*U876</f>
        <v>0</v>
      </c>
      <c r="W876" s="362">
        <f t="shared" ref="W876" si="390">S876*R876+U876*R876</f>
        <v>0</v>
      </c>
      <c r="X876" s="464">
        <f t="shared" si="354"/>
        <v>0</v>
      </c>
      <c r="Y876" s="497">
        <f t="shared" si="355"/>
        <v>0</v>
      </c>
    </row>
    <row r="877" spans="1:25" x14ac:dyDescent="0.25">
      <c r="A877" s="208" t="s">
        <v>1575</v>
      </c>
      <c r="B877" s="157" t="s">
        <v>1488</v>
      </c>
      <c r="C877" s="114" t="s">
        <v>43</v>
      </c>
      <c r="D877" s="115">
        <v>67.3</v>
      </c>
      <c r="E877" s="93">
        <v>2333.5</v>
      </c>
      <c r="F877" s="103">
        <f>D877*E877</f>
        <v>157044.54999999999</v>
      </c>
      <c r="G877" s="93">
        <v>2161.5</v>
      </c>
      <c r="H877" s="103">
        <f t="shared" si="383"/>
        <v>145468.94999999998</v>
      </c>
      <c r="I877" s="465">
        <f>E877*D877+G877*D877+0.01</f>
        <v>302513.51</v>
      </c>
      <c r="J877" s="441"/>
      <c r="K877" s="369">
        <v>67.3</v>
      </c>
      <c r="L877" s="358">
        <v>2333.5</v>
      </c>
      <c r="M877" s="362">
        <f t="shared" si="385"/>
        <v>157044.54999999999</v>
      </c>
      <c r="N877" s="358">
        <v>2161.5</v>
      </c>
      <c r="O877" s="362">
        <f t="shared" si="386"/>
        <v>145468.94999999998</v>
      </c>
      <c r="P877" s="362">
        <f>L877*K877+N877*K877+0.01</f>
        <v>302513.51</v>
      </c>
      <c r="Q877" s="473"/>
      <c r="R877" s="327">
        <f t="shared" si="356"/>
        <v>0</v>
      </c>
      <c r="S877" s="358">
        <v>2333.5</v>
      </c>
      <c r="T877" s="362">
        <f t="shared" si="388"/>
        <v>0</v>
      </c>
      <c r="U877" s="358">
        <v>2161.5</v>
      </c>
      <c r="V877" s="362">
        <f t="shared" si="389"/>
        <v>0</v>
      </c>
      <c r="W877" s="362">
        <f>S877*R877+U877*R877</f>
        <v>0</v>
      </c>
      <c r="X877" s="464">
        <f t="shared" si="354"/>
        <v>0</v>
      </c>
      <c r="Y877" s="497">
        <f t="shared" si="355"/>
        <v>0</v>
      </c>
    </row>
    <row r="878" spans="1:25" x14ac:dyDescent="0.25">
      <c r="A878" s="208" t="s">
        <v>1576</v>
      </c>
      <c r="B878" s="157" t="s">
        <v>1542</v>
      </c>
      <c r="C878" s="114" t="s">
        <v>296</v>
      </c>
      <c r="D878" s="115">
        <v>98.01</v>
      </c>
      <c r="E878" s="93">
        <v>46.8</v>
      </c>
      <c r="F878" s="103">
        <f>D878*E878</f>
        <v>4586.8680000000004</v>
      </c>
      <c r="G878" s="93">
        <v>264</v>
      </c>
      <c r="H878" s="103">
        <f t="shared" si="383"/>
        <v>25874.640000000003</v>
      </c>
      <c r="I878" s="103">
        <f t="shared" si="384"/>
        <v>30461.508000000002</v>
      </c>
      <c r="J878" s="441"/>
      <c r="K878" s="369">
        <v>97.2</v>
      </c>
      <c r="L878" s="358">
        <v>46.8</v>
      </c>
      <c r="M878" s="362">
        <f t="shared" si="385"/>
        <v>4548.96</v>
      </c>
      <c r="N878" s="358">
        <v>264</v>
      </c>
      <c r="O878" s="362">
        <f t="shared" si="386"/>
        <v>25660.799999999999</v>
      </c>
      <c r="P878" s="362">
        <f t="shared" si="387"/>
        <v>30209.759999999998</v>
      </c>
      <c r="Q878" s="473"/>
      <c r="R878" s="327">
        <f t="shared" si="356"/>
        <v>0.81000000000000227</v>
      </c>
      <c r="S878" s="358">
        <v>46.8</v>
      </c>
      <c r="T878" s="362">
        <f t="shared" si="388"/>
        <v>37.908000000000101</v>
      </c>
      <c r="U878" s="358">
        <v>264</v>
      </c>
      <c r="V878" s="362">
        <f t="shared" si="389"/>
        <v>213.8400000000006</v>
      </c>
      <c r="W878" s="362">
        <f t="shared" ref="W878:W883" si="391">S878*R878+U878*R878</f>
        <v>251.7480000000007</v>
      </c>
      <c r="X878" s="464">
        <f t="shared" si="354"/>
        <v>251.74800000000323</v>
      </c>
      <c r="Y878" s="497">
        <f t="shared" si="355"/>
        <v>-2.5295321393059567E-12</v>
      </c>
    </row>
    <row r="879" spans="1:25" x14ac:dyDescent="0.25">
      <c r="A879" s="208" t="s">
        <v>1577</v>
      </c>
      <c r="B879" s="157" t="s">
        <v>1578</v>
      </c>
      <c r="C879" s="114" t="s">
        <v>43</v>
      </c>
      <c r="D879" s="115">
        <f>84-70</f>
        <v>14</v>
      </c>
      <c r="E879" s="93">
        <v>0</v>
      </c>
      <c r="F879" s="103"/>
      <c r="G879" s="93">
        <v>2161.5</v>
      </c>
      <c r="H879" s="103">
        <f t="shared" si="383"/>
        <v>30261</v>
      </c>
      <c r="I879" s="103">
        <f t="shared" si="384"/>
        <v>30261</v>
      </c>
      <c r="J879" s="441"/>
      <c r="K879" s="369">
        <v>13.46</v>
      </c>
      <c r="L879" s="358">
        <v>0</v>
      </c>
      <c r="M879" s="362">
        <f t="shared" si="385"/>
        <v>0</v>
      </c>
      <c r="N879" s="358">
        <v>2161.5</v>
      </c>
      <c r="O879" s="362">
        <f t="shared" si="386"/>
        <v>29093.79</v>
      </c>
      <c r="P879" s="362">
        <f t="shared" si="387"/>
        <v>29093.79</v>
      </c>
      <c r="Q879" s="473"/>
      <c r="R879" s="327">
        <f t="shared" si="356"/>
        <v>0.53999999999999915</v>
      </c>
      <c r="S879" s="358">
        <v>0</v>
      </c>
      <c r="T879" s="362">
        <f t="shared" si="388"/>
        <v>0</v>
      </c>
      <c r="U879" s="358">
        <v>2161.5</v>
      </c>
      <c r="V879" s="362">
        <f t="shared" si="389"/>
        <v>1167.2099999999982</v>
      </c>
      <c r="W879" s="362">
        <f t="shared" si="391"/>
        <v>1167.2099999999982</v>
      </c>
      <c r="X879" s="464">
        <f t="shared" si="354"/>
        <v>1167.2099999999991</v>
      </c>
      <c r="Y879" s="497">
        <f t="shared" si="355"/>
        <v>0</v>
      </c>
    </row>
    <row r="880" spans="1:25" x14ac:dyDescent="0.25">
      <c r="A880" s="208" t="s">
        <v>1579</v>
      </c>
      <c r="B880" s="157" t="s">
        <v>1580</v>
      </c>
      <c r="C880" s="114" t="s">
        <v>43</v>
      </c>
      <c r="D880" s="115">
        <v>31.69</v>
      </c>
      <c r="E880" s="93">
        <v>0</v>
      </c>
      <c r="F880" s="103"/>
      <c r="G880" s="93">
        <v>6681</v>
      </c>
      <c r="H880" s="103">
        <f t="shared" si="383"/>
        <v>211720.89</v>
      </c>
      <c r="I880" s="103">
        <f t="shared" si="384"/>
        <v>211720.89</v>
      </c>
      <c r="J880" s="441"/>
      <c r="K880" s="369">
        <v>31.69</v>
      </c>
      <c r="L880" s="358">
        <v>0</v>
      </c>
      <c r="M880" s="362">
        <f t="shared" si="385"/>
        <v>0</v>
      </c>
      <c r="N880" s="358">
        <v>6681</v>
      </c>
      <c r="O880" s="362">
        <f t="shared" si="386"/>
        <v>211720.89</v>
      </c>
      <c r="P880" s="362">
        <f t="shared" si="387"/>
        <v>211720.89</v>
      </c>
      <c r="Q880" s="473"/>
      <c r="R880" s="327">
        <f t="shared" si="356"/>
        <v>0</v>
      </c>
      <c r="S880" s="358">
        <v>0</v>
      </c>
      <c r="T880" s="362">
        <f t="shared" si="388"/>
        <v>0</v>
      </c>
      <c r="U880" s="358">
        <v>6681</v>
      </c>
      <c r="V880" s="362">
        <f t="shared" si="389"/>
        <v>0</v>
      </c>
      <c r="W880" s="362">
        <f t="shared" si="391"/>
        <v>0</v>
      </c>
      <c r="X880" s="464">
        <f t="shared" si="354"/>
        <v>0</v>
      </c>
      <c r="Y880" s="497">
        <f t="shared" si="355"/>
        <v>0</v>
      </c>
    </row>
    <row r="881" spans="1:25" x14ac:dyDescent="0.25">
      <c r="A881" s="208" t="s">
        <v>1581</v>
      </c>
      <c r="B881" s="156" t="s">
        <v>1546</v>
      </c>
      <c r="C881" s="114" t="s">
        <v>296</v>
      </c>
      <c r="D881" s="115">
        <v>98.01</v>
      </c>
      <c r="E881" s="93">
        <v>46.8</v>
      </c>
      <c r="F881" s="103">
        <f>D881*E881</f>
        <v>4586.8680000000004</v>
      </c>
      <c r="G881" s="93">
        <v>180</v>
      </c>
      <c r="H881" s="103">
        <f t="shared" si="383"/>
        <v>17641.8</v>
      </c>
      <c r="I881" s="103">
        <f t="shared" si="384"/>
        <v>22228.667999999998</v>
      </c>
      <c r="J881" s="441"/>
      <c r="K881" s="369">
        <v>97.2</v>
      </c>
      <c r="L881" s="358">
        <v>46.8</v>
      </c>
      <c r="M881" s="362">
        <f t="shared" si="385"/>
        <v>4548.96</v>
      </c>
      <c r="N881" s="358">
        <v>180</v>
      </c>
      <c r="O881" s="362">
        <f t="shared" si="386"/>
        <v>17496</v>
      </c>
      <c r="P881" s="362">
        <f t="shared" si="387"/>
        <v>22044.959999999999</v>
      </c>
      <c r="Q881" s="473"/>
      <c r="R881" s="327">
        <f t="shared" si="356"/>
        <v>0.81000000000000227</v>
      </c>
      <c r="S881" s="358">
        <v>46.8</v>
      </c>
      <c r="T881" s="362">
        <f t="shared" si="388"/>
        <v>37.908000000000101</v>
      </c>
      <c r="U881" s="358">
        <v>180</v>
      </c>
      <c r="V881" s="362">
        <f t="shared" si="389"/>
        <v>145.80000000000041</v>
      </c>
      <c r="W881" s="362">
        <f t="shared" si="391"/>
        <v>183.70800000000051</v>
      </c>
      <c r="X881" s="464">
        <f t="shared" si="354"/>
        <v>183.70799999999872</v>
      </c>
      <c r="Y881" s="497">
        <f t="shared" si="355"/>
        <v>1.7905676941154525E-12</v>
      </c>
    </row>
    <row r="882" spans="1:25" x14ac:dyDescent="0.25">
      <c r="A882" s="208" t="s">
        <v>1582</v>
      </c>
      <c r="B882" s="260" t="s">
        <v>809</v>
      </c>
      <c r="C882" s="261" t="s">
        <v>43</v>
      </c>
      <c r="D882" s="262">
        <f>D874*1.6-D874</f>
        <v>62.231999999999999</v>
      </c>
      <c r="E882" s="232">
        <v>1590</v>
      </c>
      <c r="F882" s="231">
        <f>D882*E882</f>
        <v>98948.88</v>
      </c>
      <c r="G882" s="232">
        <v>0</v>
      </c>
      <c r="H882" s="103">
        <f t="shared" si="383"/>
        <v>0</v>
      </c>
      <c r="I882" s="230">
        <f t="shared" si="384"/>
        <v>98948.88</v>
      </c>
      <c r="J882" s="452"/>
      <c r="K882" s="422">
        <v>62.231999999999999</v>
      </c>
      <c r="L882" s="404">
        <v>1590</v>
      </c>
      <c r="M882" s="405">
        <f t="shared" si="385"/>
        <v>98948.88</v>
      </c>
      <c r="N882" s="404">
        <v>0</v>
      </c>
      <c r="O882" s="362">
        <f t="shared" si="386"/>
        <v>0</v>
      </c>
      <c r="P882" s="423">
        <f t="shared" si="387"/>
        <v>98948.88</v>
      </c>
      <c r="Q882" s="484"/>
      <c r="R882" s="327">
        <f t="shared" si="356"/>
        <v>0</v>
      </c>
      <c r="S882" s="404">
        <v>1590</v>
      </c>
      <c r="T882" s="405">
        <f t="shared" si="388"/>
        <v>0</v>
      </c>
      <c r="U882" s="404">
        <v>0</v>
      </c>
      <c r="V882" s="362">
        <f t="shared" si="389"/>
        <v>0</v>
      </c>
      <c r="W882" s="423">
        <f t="shared" si="391"/>
        <v>0</v>
      </c>
      <c r="X882" s="464">
        <f t="shared" si="354"/>
        <v>0</v>
      </c>
      <c r="Y882" s="497">
        <f t="shared" si="355"/>
        <v>0</v>
      </c>
    </row>
    <row r="883" spans="1:25" s="252" customFormat="1" ht="28.5" x14ac:dyDescent="0.25">
      <c r="A883" s="212" t="s">
        <v>1583</v>
      </c>
      <c r="B883" s="117" t="s">
        <v>1508</v>
      </c>
      <c r="C883" s="263" t="s">
        <v>296</v>
      </c>
      <c r="D883" s="255">
        <v>12.27</v>
      </c>
      <c r="E883" s="40">
        <v>6602.4000000000005</v>
      </c>
      <c r="F883" s="35">
        <f>D883*E883</f>
        <v>81011.448000000004</v>
      </c>
      <c r="G883" s="40">
        <v>0</v>
      </c>
      <c r="H883" s="103">
        <f t="shared" si="383"/>
        <v>0</v>
      </c>
      <c r="I883" s="35">
        <f t="shared" si="384"/>
        <v>81011.448000000004</v>
      </c>
      <c r="J883" s="441"/>
      <c r="K883" s="418"/>
      <c r="L883" s="328">
        <v>6602.4000000000005</v>
      </c>
      <c r="M883" s="329">
        <f t="shared" si="385"/>
        <v>0</v>
      </c>
      <c r="N883" s="328">
        <v>0</v>
      </c>
      <c r="O883" s="362">
        <f t="shared" si="386"/>
        <v>0</v>
      </c>
      <c r="P883" s="329">
        <f t="shared" si="387"/>
        <v>0</v>
      </c>
      <c r="Q883" s="473"/>
      <c r="R883" s="327">
        <f t="shared" si="356"/>
        <v>12.27</v>
      </c>
      <c r="S883" s="328">
        <v>6602.4000000000005</v>
      </c>
      <c r="T883" s="329">
        <f t="shared" si="388"/>
        <v>81011.448000000004</v>
      </c>
      <c r="U883" s="328">
        <v>0</v>
      </c>
      <c r="V883" s="362">
        <f t="shared" si="389"/>
        <v>0</v>
      </c>
      <c r="W883" s="329">
        <f t="shared" si="391"/>
        <v>81011.448000000004</v>
      </c>
      <c r="X883" s="464">
        <f t="shared" si="354"/>
        <v>81011.448000000004</v>
      </c>
      <c r="Y883" s="497">
        <f t="shared" si="355"/>
        <v>0</v>
      </c>
    </row>
    <row r="884" spans="1:25" ht="30" x14ac:dyDescent="0.25">
      <c r="A884" s="264">
        <v>4</v>
      </c>
      <c r="B884" s="265" t="s">
        <v>1584</v>
      </c>
      <c r="C884" s="266"/>
      <c r="D884" s="267"/>
      <c r="E884" s="268"/>
      <c r="F884" s="269"/>
      <c r="G884" s="268"/>
      <c r="H884" s="269"/>
      <c r="I884" s="270"/>
      <c r="J884" s="459"/>
      <c r="K884" s="424"/>
      <c r="L884" s="425"/>
      <c r="M884" s="426"/>
      <c r="N884" s="425"/>
      <c r="O884" s="426"/>
      <c r="P884" s="427"/>
      <c r="Q884" s="491"/>
      <c r="R884" s="327">
        <f t="shared" si="356"/>
        <v>0</v>
      </c>
      <c r="S884" s="425"/>
      <c r="T884" s="426"/>
      <c r="U884" s="425"/>
      <c r="V884" s="426"/>
      <c r="W884" s="427"/>
      <c r="X884" s="464">
        <f t="shared" si="354"/>
        <v>0</v>
      </c>
      <c r="Y884" s="497">
        <f t="shared" si="355"/>
        <v>0</v>
      </c>
    </row>
    <row r="885" spans="1:25" x14ac:dyDescent="0.25">
      <c r="A885" s="108" t="s">
        <v>1585</v>
      </c>
      <c r="B885" s="109" t="s">
        <v>1586</v>
      </c>
      <c r="C885" s="110"/>
      <c r="D885" s="111"/>
      <c r="E885" s="112"/>
      <c r="F885" s="28">
        <f>F886+F887+F888+F891+F892+F895+F896+F897+F898</f>
        <v>3301431.665</v>
      </c>
      <c r="G885" s="27"/>
      <c r="H885" s="28">
        <f>H886+H887+H889+H890+H891+H895+H892+H893+H894+H896+H897+H898</f>
        <v>894297.93819999986</v>
      </c>
      <c r="I885" s="28">
        <f>I886+I887+I888+I891+I892+I895+I896+I897+I898</f>
        <v>4195729.6031999998</v>
      </c>
      <c r="J885" s="450"/>
      <c r="K885" s="366"/>
      <c r="L885" s="367"/>
      <c r="M885" s="368">
        <f>M886+M887+M888+M891+M892+M895+M896+M897+M898</f>
        <v>1633051.8668</v>
      </c>
      <c r="N885" s="370"/>
      <c r="O885" s="368">
        <f>O886+O887+O889+O890+O891+O895+O892+O893+O894+O896+O897+O898</f>
        <v>755727.39479999989</v>
      </c>
      <c r="P885" s="368">
        <f>P886+P887+P888+P891+P892+P895+P896+P897+P898</f>
        <v>2388779.2615999999</v>
      </c>
      <c r="Q885" s="482"/>
      <c r="R885" s="327">
        <f t="shared" si="356"/>
        <v>0</v>
      </c>
      <c r="S885" s="367"/>
      <c r="T885" s="368">
        <f>T886+T887+T888+T891+T892+T895+T896+T897+T898</f>
        <v>1668379.7982000001</v>
      </c>
      <c r="U885" s="370"/>
      <c r="V885" s="368">
        <f>V886+V887+V889+V890+V891+V895+V892+V893+V894+V896+V897+V898</f>
        <v>138570.5434</v>
      </c>
      <c r="W885" s="368">
        <f>W886+W887+W888+W891+W892+W895+W896+W897+W898</f>
        <v>1806950.3415999999</v>
      </c>
      <c r="X885" s="464">
        <f t="shared" si="354"/>
        <v>1806950.3415999999</v>
      </c>
      <c r="Y885" s="497">
        <f t="shared" si="355"/>
        <v>0</v>
      </c>
    </row>
    <row r="886" spans="1:25" x14ac:dyDescent="0.25">
      <c r="A886" s="200" t="s">
        <v>1587</v>
      </c>
      <c r="B886" s="271" t="s">
        <v>1588</v>
      </c>
      <c r="C886" s="272" t="s">
        <v>43</v>
      </c>
      <c r="D886" s="273">
        <v>45.38</v>
      </c>
      <c r="E886" s="274">
        <v>7609.19</v>
      </c>
      <c r="F886" s="275">
        <f>D886*E886</f>
        <v>345305.04220000003</v>
      </c>
      <c r="G886" s="274">
        <v>0</v>
      </c>
      <c r="H886" s="275">
        <f>G886*D886</f>
        <v>0</v>
      </c>
      <c r="I886" s="275">
        <f>E886*D886+G886*D886</f>
        <v>345305.04220000003</v>
      </c>
      <c r="J886" s="442"/>
      <c r="K886" s="428">
        <v>45.38</v>
      </c>
      <c r="L886" s="429">
        <v>7609.19</v>
      </c>
      <c r="M886" s="430">
        <f>K886*L886</f>
        <v>345305.04220000003</v>
      </c>
      <c r="N886" s="429">
        <v>0</v>
      </c>
      <c r="O886" s="430">
        <f>N886*K886</f>
        <v>0</v>
      </c>
      <c r="P886" s="430">
        <f>L886*K886+N886*K886</f>
        <v>345305.04220000003</v>
      </c>
      <c r="Q886" s="474"/>
      <c r="R886" s="327">
        <f t="shared" si="356"/>
        <v>0</v>
      </c>
      <c r="S886" s="429">
        <v>7609.19</v>
      </c>
      <c r="T886" s="430">
        <f>R886*S886</f>
        <v>0</v>
      </c>
      <c r="U886" s="429">
        <v>0</v>
      </c>
      <c r="V886" s="430">
        <f>U886*R886</f>
        <v>0</v>
      </c>
      <c r="W886" s="430">
        <f>S886*R886+U886*R886</f>
        <v>0</v>
      </c>
      <c r="X886" s="464">
        <f t="shared" si="354"/>
        <v>0</v>
      </c>
      <c r="Y886" s="497">
        <f t="shared" si="355"/>
        <v>0</v>
      </c>
    </row>
    <row r="887" spans="1:25" x14ac:dyDescent="0.25">
      <c r="A887" s="200" t="s">
        <v>1589</v>
      </c>
      <c r="B887" s="271" t="s">
        <v>1590</v>
      </c>
      <c r="C887" s="272" t="s">
        <v>43</v>
      </c>
      <c r="D887" s="273">
        <v>8.19</v>
      </c>
      <c r="E887" s="274">
        <v>120911.25</v>
      </c>
      <c r="F887" s="275">
        <f>D887*E887</f>
        <v>990263.13749999995</v>
      </c>
      <c r="G887" s="274">
        <v>0</v>
      </c>
      <c r="H887" s="275">
        <f>G887*D887</f>
        <v>0</v>
      </c>
      <c r="I887" s="275">
        <f>E887*D887+G887*D887</f>
        <v>990263.13749999995</v>
      </c>
      <c r="J887" s="442"/>
      <c r="K887" s="428">
        <v>2.89</v>
      </c>
      <c r="L887" s="429">
        <v>120911.25</v>
      </c>
      <c r="M887" s="430">
        <f>K887*L887</f>
        <v>349433.51250000001</v>
      </c>
      <c r="N887" s="429">
        <v>0</v>
      </c>
      <c r="O887" s="430">
        <f>N887*K887</f>
        <v>0</v>
      </c>
      <c r="P887" s="430">
        <f>L887*K887+N887*K887</f>
        <v>349433.51250000001</v>
      </c>
      <c r="Q887" s="474"/>
      <c r="R887" s="327">
        <f t="shared" si="356"/>
        <v>5.2999999999999989</v>
      </c>
      <c r="S887" s="429">
        <v>120911.25</v>
      </c>
      <c r="T887" s="430">
        <f>R887*S887</f>
        <v>640829.62499999988</v>
      </c>
      <c r="U887" s="429">
        <v>0</v>
      </c>
      <c r="V887" s="430">
        <f>U887*R887</f>
        <v>0</v>
      </c>
      <c r="W887" s="430">
        <f>S887*R887+U887*R887</f>
        <v>640829.62499999988</v>
      </c>
      <c r="X887" s="464">
        <f t="shared" si="354"/>
        <v>640829.625</v>
      </c>
      <c r="Y887" s="497">
        <f t="shared" si="355"/>
        <v>0</v>
      </c>
    </row>
    <row r="888" spans="1:25" x14ac:dyDescent="0.25">
      <c r="A888" s="200" t="s">
        <v>1591</v>
      </c>
      <c r="B888" s="271" t="s">
        <v>1592</v>
      </c>
      <c r="C888" s="272"/>
      <c r="D888" s="273"/>
      <c r="E888" s="274">
        <v>0</v>
      </c>
      <c r="F888" s="87">
        <f>F889+F890</f>
        <v>161736.4602</v>
      </c>
      <c r="G888" s="274">
        <v>0</v>
      </c>
      <c r="H888" s="275">
        <f>G888*D888</f>
        <v>0</v>
      </c>
      <c r="I888" s="87">
        <f>I889+I890</f>
        <v>161736.4602</v>
      </c>
      <c r="J888" s="442"/>
      <c r="K888" s="428"/>
      <c r="L888" s="429">
        <v>0</v>
      </c>
      <c r="M888" s="356">
        <f>M889+M890</f>
        <v>161736.4602</v>
      </c>
      <c r="N888" s="429">
        <v>0</v>
      </c>
      <c r="O888" s="430">
        <f>N888*K888</f>
        <v>0</v>
      </c>
      <c r="P888" s="356">
        <f>P889+P890</f>
        <v>161736.4602</v>
      </c>
      <c r="Q888" s="474"/>
      <c r="R888" s="327">
        <f t="shared" si="356"/>
        <v>0</v>
      </c>
      <c r="S888" s="429">
        <v>0</v>
      </c>
      <c r="T888" s="356">
        <f>T889+T890</f>
        <v>0</v>
      </c>
      <c r="U888" s="429">
        <v>0</v>
      </c>
      <c r="V888" s="430">
        <f>U888*R888</f>
        <v>0</v>
      </c>
      <c r="W888" s="356">
        <f>W889+W890</f>
        <v>0</v>
      </c>
      <c r="X888" s="464">
        <f t="shared" si="354"/>
        <v>0</v>
      </c>
      <c r="Y888" s="497">
        <f t="shared" si="355"/>
        <v>0</v>
      </c>
    </row>
    <row r="889" spans="1:25" x14ac:dyDescent="0.25">
      <c r="A889" s="208" t="s">
        <v>1593</v>
      </c>
      <c r="B889" s="104" t="s">
        <v>1594</v>
      </c>
      <c r="C889" s="276" t="s">
        <v>43</v>
      </c>
      <c r="D889" s="115">
        <v>48.27</v>
      </c>
      <c r="E889" s="93">
        <v>1013.26</v>
      </c>
      <c r="F889" s="103">
        <f>D889*E889</f>
        <v>48910.0602</v>
      </c>
      <c r="G889" s="93">
        <v>0</v>
      </c>
      <c r="H889" s="103">
        <f>G889*D889</f>
        <v>0</v>
      </c>
      <c r="I889" s="103">
        <f>E889*D889+G889*D889</f>
        <v>48910.0602</v>
      </c>
      <c r="J889" s="441"/>
      <c r="K889" s="369">
        <v>48.27</v>
      </c>
      <c r="L889" s="358">
        <v>1013.26</v>
      </c>
      <c r="M889" s="362">
        <f>K889*L889</f>
        <v>48910.0602</v>
      </c>
      <c r="N889" s="358">
        <v>0</v>
      </c>
      <c r="O889" s="362">
        <f>N889*K889</f>
        <v>0</v>
      </c>
      <c r="P889" s="362">
        <f>L889*K889+N889*K889</f>
        <v>48910.0602</v>
      </c>
      <c r="Q889" s="473"/>
      <c r="R889" s="327">
        <f t="shared" si="356"/>
        <v>0</v>
      </c>
      <c r="S889" s="358">
        <v>1013.26</v>
      </c>
      <c r="T889" s="362">
        <f>R889*S889</f>
        <v>0</v>
      </c>
      <c r="U889" s="358">
        <v>0</v>
      </c>
      <c r="V889" s="362">
        <f>U889*R889</f>
        <v>0</v>
      </c>
      <c r="W889" s="362">
        <f>S889*R889+U889*R889</f>
        <v>0</v>
      </c>
      <c r="X889" s="464">
        <f t="shared" si="354"/>
        <v>0</v>
      </c>
      <c r="Y889" s="497">
        <f t="shared" si="355"/>
        <v>0</v>
      </c>
    </row>
    <row r="890" spans="1:25" x14ac:dyDescent="0.25">
      <c r="A890" s="208" t="s">
        <v>1595</v>
      </c>
      <c r="B890" s="100" t="s">
        <v>805</v>
      </c>
      <c r="C890" s="158" t="s">
        <v>43</v>
      </c>
      <c r="D890" s="254">
        <v>70.959999999999994</v>
      </c>
      <c r="E890" s="93">
        <v>1590</v>
      </c>
      <c r="F890" s="103">
        <f>D890*E890</f>
        <v>112826.4</v>
      </c>
      <c r="G890" s="93">
        <v>0</v>
      </c>
      <c r="H890" s="103">
        <f>G890*D890</f>
        <v>0</v>
      </c>
      <c r="I890" s="103">
        <f>E890*D890+G890*D890</f>
        <v>112826.4</v>
      </c>
      <c r="J890" s="441"/>
      <c r="K890" s="417">
        <v>70.959999999999994</v>
      </c>
      <c r="L890" s="358">
        <v>1590</v>
      </c>
      <c r="M890" s="362">
        <f>K890*L890</f>
        <v>112826.4</v>
      </c>
      <c r="N890" s="358">
        <v>0</v>
      </c>
      <c r="O890" s="362">
        <f>N890*K890</f>
        <v>0</v>
      </c>
      <c r="P890" s="362">
        <f>L890*K890+N890*K890</f>
        <v>112826.4</v>
      </c>
      <c r="Q890" s="473"/>
      <c r="R890" s="327">
        <f t="shared" si="356"/>
        <v>0</v>
      </c>
      <c r="S890" s="358">
        <v>1590</v>
      </c>
      <c r="T890" s="362">
        <f>R890*S890</f>
        <v>0</v>
      </c>
      <c r="U890" s="358">
        <v>0</v>
      </c>
      <c r="V890" s="362">
        <f>U890*R890</f>
        <v>0</v>
      </c>
      <c r="W890" s="362">
        <f>S890*R890+U890*R890</f>
        <v>0</v>
      </c>
      <c r="X890" s="464">
        <f t="shared" si="354"/>
        <v>0</v>
      </c>
      <c r="Y890" s="497">
        <f t="shared" si="355"/>
        <v>0</v>
      </c>
    </row>
    <row r="891" spans="1:25" ht="30" x14ac:dyDescent="0.25">
      <c r="A891" s="200" t="s">
        <v>1596</v>
      </c>
      <c r="B891" s="271" t="s">
        <v>1597</v>
      </c>
      <c r="C891" s="272" t="s">
        <v>43</v>
      </c>
      <c r="D891" s="273">
        <v>169.66</v>
      </c>
      <c r="E891" s="274">
        <v>3171.81</v>
      </c>
      <c r="F891" s="275">
        <f>D891*E891</f>
        <v>538129.28460000001</v>
      </c>
      <c r="G891" s="274">
        <v>2762.02</v>
      </c>
      <c r="H891" s="275">
        <f>D891*G891</f>
        <v>468604.31319999998</v>
      </c>
      <c r="I891" s="275">
        <f>E891*D891+G891*D891</f>
        <v>1006733.5978</v>
      </c>
      <c r="J891" s="442"/>
      <c r="K891" s="428">
        <v>119.49</v>
      </c>
      <c r="L891" s="429">
        <v>3171.81</v>
      </c>
      <c r="M891" s="430">
        <f>K891*L891</f>
        <v>378999.57689999999</v>
      </c>
      <c r="N891" s="429">
        <v>2762.02</v>
      </c>
      <c r="O891" s="430">
        <f>K891*N891</f>
        <v>330033.76980000001</v>
      </c>
      <c r="P891" s="430">
        <f>L891*K891+N891*K891</f>
        <v>709033.34669999999</v>
      </c>
      <c r="Q891" s="474"/>
      <c r="R891" s="327">
        <f t="shared" si="356"/>
        <v>50.17</v>
      </c>
      <c r="S891" s="429">
        <v>3171.81</v>
      </c>
      <c r="T891" s="430">
        <f>R891*S891</f>
        <v>159129.7077</v>
      </c>
      <c r="U891" s="429">
        <v>2762.02</v>
      </c>
      <c r="V891" s="430">
        <f>R891*U891</f>
        <v>138570.5434</v>
      </c>
      <c r="W891" s="430">
        <f>S891*R891+U891*R891</f>
        <v>297700.25109999999</v>
      </c>
      <c r="X891" s="464">
        <f t="shared" si="354"/>
        <v>297700.25109999999</v>
      </c>
      <c r="Y891" s="497">
        <f t="shared" si="355"/>
        <v>0</v>
      </c>
    </row>
    <row r="892" spans="1:25" ht="30" x14ac:dyDescent="0.25">
      <c r="A892" s="277" t="s">
        <v>1598</v>
      </c>
      <c r="B892" s="278" t="s">
        <v>1599</v>
      </c>
      <c r="C892" s="272"/>
      <c r="D892" s="279"/>
      <c r="E892" s="274">
        <v>0</v>
      </c>
      <c r="F892" s="275">
        <f>SUM(F893:F894)</f>
        <v>82184.665500000003</v>
      </c>
      <c r="G892" s="274">
        <v>0</v>
      </c>
      <c r="H892" s="275">
        <f>D892*G892</f>
        <v>0</v>
      </c>
      <c r="I892" s="275">
        <f>SUM(I893:I894)</f>
        <v>82184.665500000003</v>
      </c>
      <c r="J892" s="442"/>
      <c r="K892" s="431"/>
      <c r="L892" s="429">
        <v>0</v>
      </c>
      <c r="M892" s="430">
        <f>SUM(M893:M894)</f>
        <v>0</v>
      </c>
      <c r="N892" s="429">
        <v>0</v>
      </c>
      <c r="O892" s="430">
        <f>K892*N892</f>
        <v>0</v>
      </c>
      <c r="P892" s="430">
        <f>SUM(P893:P894)</f>
        <v>0</v>
      </c>
      <c r="Q892" s="474"/>
      <c r="R892" s="327">
        <f t="shared" si="356"/>
        <v>0</v>
      </c>
      <c r="S892" s="429">
        <v>0</v>
      </c>
      <c r="T892" s="430">
        <f>SUM(T893:T894)</f>
        <v>82184.665500000003</v>
      </c>
      <c r="U892" s="429">
        <v>0</v>
      </c>
      <c r="V892" s="430">
        <f>R892*U892</f>
        <v>0</v>
      </c>
      <c r="W892" s="430">
        <f>SUM(W893:W894)</f>
        <v>82184.665500000003</v>
      </c>
      <c r="X892" s="464">
        <f t="shared" si="354"/>
        <v>82184.665500000003</v>
      </c>
      <c r="Y892" s="497">
        <f t="shared" si="355"/>
        <v>0</v>
      </c>
    </row>
    <row r="893" spans="1:25" x14ac:dyDescent="0.25">
      <c r="A893" s="204" t="s">
        <v>1600</v>
      </c>
      <c r="B893" s="100" t="s">
        <v>1601</v>
      </c>
      <c r="C893" s="276" t="s">
        <v>43</v>
      </c>
      <c r="D893" s="168">
        <v>24.85</v>
      </c>
      <c r="E893" s="93">
        <v>915.23</v>
      </c>
      <c r="F893" s="103">
        <f t="shared" ref="F893:F898" si="392">D893*E893</f>
        <v>22743.465500000002</v>
      </c>
      <c r="G893" s="93">
        <v>0</v>
      </c>
      <c r="H893" s="103">
        <f>G893*D893</f>
        <v>0</v>
      </c>
      <c r="I893" s="103">
        <f t="shared" ref="I893:I898" si="393">E893*D893+G893*D893</f>
        <v>22743.465500000002</v>
      </c>
      <c r="J893" s="441"/>
      <c r="K893" s="383"/>
      <c r="L893" s="358">
        <v>915.23</v>
      </c>
      <c r="M893" s="362">
        <f t="shared" ref="M893:M898" si="394">K893*L893</f>
        <v>0</v>
      </c>
      <c r="N893" s="358">
        <v>0</v>
      </c>
      <c r="O893" s="362">
        <f>N893*K893</f>
        <v>0</v>
      </c>
      <c r="P893" s="362">
        <f t="shared" ref="P893:P898" si="395">L893*K893+N893*K893</f>
        <v>0</v>
      </c>
      <c r="Q893" s="473"/>
      <c r="R893" s="327">
        <f t="shared" si="356"/>
        <v>24.85</v>
      </c>
      <c r="S893" s="358">
        <v>915.23</v>
      </c>
      <c r="T893" s="362">
        <f t="shared" ref="T893:T898" si="396">R893*S893</f>
        <v>22743.465500000002</v>
      </c>
      <c r="U893" s="358">
        <v>0</v>
      </c>
      <c r="V893" s="362">
        <f>U893*R893</f>
        <v>0</v>
      </c>
      <c r="W893" s="362">
        <f t="shared" ref="W893:W898" si="397">S893*R893+U893*R893</f>
        <v>22743.465500000002</v>
      </c>
      <c r="X893" s="464">
        <f t="shared" si="354"/>
        <v>22743.465500000002</v>
      </c>
      <c r="Y893" s="497">
        <f t="shared" si="355"/>
        <v>0</v>
      </c>
    </row>
    <row r="894" spans="1:25" x14ac:dyDescent="0.25">
      <c r="A894" s="204" t="s">
        <v>1602</v>
      </c>
      <c r="B894" s="100" t="s">
        <v>809</v>
      </c>
      <c r="C894" s="158" t="s">
        <v>43</v>
      </c>
      <c r="D894" s="168">
        <f>D893*1.6</f>
        <v>39.760000000000005</v>
      </c>
      <c r="E894" s="93">
        <v>1495</v>
      </c>
      <c r="F894" s="103">
        <f t="shared" si="392"/>
        <v>59441.200000000004</v>
      </c>
      <c r="G894" s="93">
        <v>0</v>
      </c>
      <c r="H894" s="103">
        <f>G894*D894</f>
        <v>0</v>
      </c>
      <c r="I894" s="103">
        <f t="shared" si="393"/>
        <v>59441.200000000004</v>
      </c>
      <c r="J894" s="441"/>
      <c r="K894" s="383"/>
      <c r="L894" s="358">
        <v>1495</v>
      </c>
      <c r="M894" s="362">
        <f t="shared" si="394"/>
        <v>0</v>
      </c>
      <c r="N894" s="358">
        <v>0</v>
      </c>
      <c r="O894" s="362">
        <f>N894*K894</f>
        <v>0</v>
      </c>
      <c r="P894" s="362">
        <f t="shared" si="395"/>
        <v>0</v>
      </c>
      <c r="Q894" s="473"/>
      <c r="R894" s="327">
        <f t="shared" si="356"/>
        <v>39.760000000000005</v>
      </c>
      <c r="S894" s="358">
        <v>1495</v>
      </c>
      <c r="T894" s="362">
        <f t="shared" si="396"/>
        <v>59441.200000000004</v>
      </c>
      <c r="U894" s="358">
        <v>0</v>
      </c>
      <c r="V894" s="362">
        <f>U894*R894</f>
        <v>0</v>
      </c>
      <c r="W894" s="362">
        <f t="shared" si="397"/>
        <v>59441.200000000004</v>
      </c>
      <c r="X894" s="464">
        <f t="shared" si="354"/>
        <v>59441.200000000004</v>
      </c>
      <c r="Y894" s="497">
        <f t="shared" si="355"/>
        <v>0</v>
      </c>
    </row>
    <row r="895" spans="1:25" ht="30" x14ac:dyDescent="0.25">
      <c r="A895" s="200" t="s">
        <v>1603</v>
      </c>
      <c r="B895" s="271" t="s">
        <v>1604</v>
      </c>
      <c r="C895" s="272" t="s">
        <v>296</v>
      </c>
      <c r="D895" s="273">
        <v>72.5</v>
      </c>
      <c r="E895" s="274">
        <v>4824.59</v>
      </c>
      <c r="F895" s="275">
        <f t="shared" si="392"/>
        <v>349782.77500000002</v>
      </c>
      <c r="G895" s="274">
        <v>4179.6099999999997</v>
      </c>
      <c r="H895" s="275">
        <f>D895*G895</f>
        <v>303021.72499999998</v>
      </c>
      <c r="I895" s="275">
        <f t="shared" si="393"/>
        <v>652804.5</v>
      </c>
      <c r="J895" s="442"/>
      <c r="K895" s="428">
        <v>72.5</v>
      </c>
      <c r="L895" s="429">
        <v>4824.59</v>
      </c>
      <c r="M895" s="430">
        <f t="shared" si="394"/>
        <v>349782.77500000002</v>
      </c>
      <c r="N895" s="429">
        <v>4179.6099999999997</v>
      </c>
      <c r="O895" s="430">
        <f>K895*N895</f>
        <v>303021.72499999998</v>
      </c>
      <c r="P895" s="430">
        <f t="shared" si="395"/>
        <v>652804.5</v>
      </c>
      <c r="Q895" s="474"/>
      <c r="R895" s="327">
        <f t="shared" si="356"/>
        <v>0</v>
      </c>
      <c r="S895" s="429">
        <v>4824.59</v>
      </c>
      <c r="T895" s="430">
        <f t="shared" si="396"/>
        <v>0</v>
      </c>
      <c r="U895" s="429">
        <v>4179.6099999999997</v>
      </c>
      <c r="V895" s="430">
        <f>R895*U895</f>
        <v>0</v>
      </c>
      <c r="W895" s="430">
        <f t="shared" si="397"/>
        <v>0</v>
      </c>
      <c r="X895" s="464">
        <f t="shared" si="354"/>
        <v>0</v>
      </c>
      <c r="Y895" s="497">
        <f t="shared" si="355"/>
        <v>0</v>
      </c>
    </row>
    <row r="896" spans="1:25" x14ac:dyDescent="0.25">
      <c r="A896" s="200" t="s">
        <v>1605</v>
      </c>
      <c r="B896" s="271" t="s">
        <v>1606</v>
      </c>
      <c r="C896" s="272" t="s">
        <v>170</v>
      </c>
      <c r="D896" s="273">
        <v>1</v>
      </c>
      <c r="E896" s="44">
        <v>23112.7</v>
      </c>
      <c r="F896" s="87">
        <f t="shared" si="392"/>
        <v>23112.7</v>
      </c>
      <c r="G896" s="44">
        <v>62314.2</v>
      </c>
      <c r="H896" s="87">
        <f>D896*G896</f>
        <v>62314.2</v>
      </c>
      <c r="I896" s="275">
        <f t="shared" si="393"/>
        <v>85426.9</v>
      </c>
      <c r="J896" s="442"/>
      <c r="K896" s="428">
        <v>1</v>
      </c>
      <c r="L896" s="331">
        <v>23112.7</v>
      </c>
      <c r="M896" s="356">
        <f t="shared" si="394"/>
        <v>23112.7</v>
      </c>
      <c r="N896" s="331">
        <v>62314.2</v>
      </c>
      <c r="O896" s="356">
        <f>K896*N896</f>
        <v>62314.2</v>
      </c>
      <c r="P896" s="430">
        <f t="shared" si="395"/>
        <v>85426.9</v>
      </c>
      <c r="Q896" s="474"/>
      <c r="R896" s="327">
        <f t="shared" si="356"/>
        <v>0</v>
      </c>
      <c r="S896" s="331">
        <v>23112.7</v>
      </c>
      <c r="T896" s="356">
        <f t="shared" si="396"/>
        <v>0</v>
      </c>
      <c r="U896" s="331">
        <v>62314.2</v>
      </c>
      <c r="V896" s="356">
        <f>R896*U896</f>
        <v>0</v>
      </c>
      <c r="W896" s="430">
        <f t="shared" si="397"/>
        <v>0</v>
      </c>
      <c r="X896" s="464">
        <f t="shared" si="354"/>
        <v>0</v>
      </c>
      <c r="Y896" s="497">
        <f t="shared" si="355"/>
        <v>0</v>
      </c>
    </row>
    <row r="897" spans="1:25" x14ac:dyDescent="0.25">
      <c r="A897" s="200" t="s">
        <v>1607</v>
      </c>
      <c r="B897" s="271" t="s">
        <v>1608</v>
      </c>
      <c r="C897" s="272" t="s">
        <v>170</v>
      </c>
      <c r="D897" s="273">
        <v>1</v>
      </c>
      <c r="E897" s="44">
        <v>24681.8</v>
      </c>
      <c r="F897" s="87">
        <f t="shared" si="392"/>
        <v>24681.8</v>
      </c>
      <c r="G897" s="44">
        <v>60357.7</v>
      </c>
      <c r="H897" s="87">
        <f>D897*G897</f>
        <v>60357.7</v>
      </c>
      <c r="I897" s="275">
        <f t="shared" si="393"/>
        <v>85039.5</v>
      </c>
      <c r="J897" s="442"/>
      <c r="K897" s="428">
        <v>1</v>
      </c>
      <c r="L897" s="331">
        <v>24681.8</v>
      </c>
      <c r="M897" s="356">
        <f t="shared" si="394"/>
        <v>24681.8</v>
      </c>
      <c r="N897" s="331">
        <v>60357.7</v>
      </c>
      <c r="O897" s="356">
        <f>K897*N897</f>
        <v>60357.7</v>
      </c>
      <c r="P897" s="430">
        <f t="shared" si="395"/>
        <v>85039.5</v>
      </c>
      <c r="Q897" s="474"/>
      <c r="R897" s="327">
        <f t="shared" si="356"/>
        <v>0</v>
      </c>
      <c r="S897" s="331">
        <v>24681.8</v>
      </c>
      <c r="T897" s="356">
        <f t="shared" si="396"/>
        <v>0</v>
      </c>
      <c r="U897" s="331">
        <v>60357.7</v>
      </c>
      <c r="V897" s="356">
        <f>R897*U897</f>
        <v>0</v>
      </c>
      <c r="W897" s="430">
        <f t="shared" si="397"/>
        <v>0</v>
      </c>
      <c r="X897" s="464">
        <f t="shared" si="354"/>
        <v>0</v>
      </c>
      <c r="Y897" s="497">
        <f t="shared" si="355"/>
        <v>0</v>
      </c>
    </row>
    <row r="898" spans="1:25" s="252" customFormat="1" x14ac:dyDescent="0.25">
      <c r="A898" s="280" t="s">
        <v>1609</v>
      </c>
      <c r="B898" s="47" t="s">
        <v>1610</v>
      </c>
      <c r="C898" s="183" t="s">
        <v>1027</v>
      </c>
      <c r="D898" s="179">
        <v>142.9</v>
      </c>
      <c r="E898" s="44">
        <v>5502</v>
      </c>
      <c r="F898" s="45">
        <f t="shared" si="392"/>
        <v>786235.8</v>
      </c>
      <c r="G898" s="44">
        <v>0</v>
      </c>
      <c r="H898" s="45">
        <f>D898*G898</f>
        <v>0</v>
      </c>
      <c r="I898" s="45">
        <f t="shared" si="393"/>
        <v>786235.8</v>
      </c>
      <c r="J898" s="460"/>
      <c r="K898" s="386"/>
      <c r="L898" s="331">
        <v>5502</v>
      </c>
      <c r="M898" s="332">
        <f t="shared" si="394"/>
        <v>0</v>
      </c>
      <c r="N898" s="331">
        <v>0</v>
      </c>
      <c r="O898" s="332">
        <f>K898*N898</f>
        <v>0</v>
      </c>
      <c r="P898" s="332">
        <f t="shared" si="395"/>
        <v>0</v>
      </c>
      <c r="Q898" s="492"/>
      <c r="R898" s="327">
        <f t="shared" si="356"/>
        <v>142.9</v>
      </c>
      <c r="S898" s="331">
        <v>5502</v>
      </c>
      <c r="T898" s="332">
        <f t="shared" si="396"/>
        <v>786235.8</v>
      </c>
      <c r="U898" s="331">
        <v>0</v>
      </c>
      <c r="V898" s="332">
        <f>R898*U898</f>
        <v>0</v>
      </c>
      <c r="W898" s="332">
        <f t="shared" si="397"/>
        <v>786235.8</v>
      </c>
      <c r="X898" s="464">
        <f t="shared" si="354"/>
        <v>786235.8</v>
      </c>
      <c r="Y898" s="497">
        <f t="shared" si="355"/>
        <v>0</v>
      </c>
    </row>
    <row r="899" spans="1:25" x14ac:dyDescent="0.25">
      <c r="A899" s="108" t="s">
        <v>1611</v>
      </c>
      <c r="B899" s="281"/>
      <c r="C899" s="282"/>
      <c r="D899" s="283"/>
      <c r="E899" s="284"/>
      <c r="F899" s="28">
        <f>F5+F86+F99+F104+F189+F204+F226+F286+F304+F307+F323+F331+F365+F553+F592+F630+F647+F763+F774+F779+F784+F799+F885</f>
        <v>231053104.70929497</v>
      </c>
      <c r="G899" s="284"/>
      <c r="H899" s="28">
        <f>H5+H86+H99+H104+H189+H204+H226+H286+H304+H307+H323+H331+H365+H553+H592+H630+H647+H763+H774+H779+H784+H799+H885</f>
        <v>278207031.27682996</v>
      </c>
      <c r="I899" s="28">
        <f>I5+I86+I99+I104+I189+I204+I226+I286+I304+I307+I323+I331+I365+I553+I592+I630+I647+I763+I774+I779+I784+I799+I885</f>
        <v>509260135.35612512</v>
      </c>
      <c r="J899" s="442"/>
      <c r="K899" s="432"/>
      <c r="L899" s="433"/>
      <c r="M899" s="368">
        <f>M5+M86+M99+M104+M189+M204+M226+M286+M304+M307+M323+M331+M365+M553+M592+M630+M647+M763+M774+M779+M784+M799+M885</f>
        <v>181854578.13959005</v>
      </c>
      <c r="N899" s="433"/>
      <c r="O899" s="368">
        <f>O5+O86+O99+O104+O189+O204+O226+O286+O304+O307+O323+O331+O365+O553+O592+O630+O647+O763+O774+O779+O784+O799+O885</f>
        <v>232222726.85434994</v>
      </c>
      <c r="P899" s="368">
        <f>P5+P86+P99+P104+P189+P204+P226+P286+P304+P307+P323+P331+P365+P553+P592+P630+P647+P763+P774+P779+P784+P799+P885</f>
        <v>414077304.37393999</v>
      </c>
      <c r="Q899" s="474"/>
      <c r="R899" s="432"/>
      <c r="S899" s="433"/>
      <c r="T899" s="368">
        <f>T5+T86+T99+T104+T189+T204+T226+T286+T304+T307+T323+T331+T365+T553+T592+T630+T647+T763+T774+T779+T784+T799+T885</f>
        <v>49198526.569705009</v>
      </c>
      <c r="U899" s="433"/>
      <c r="V899" s="368">
        <f>V5+V86+V99+V104+V189+V204+V226+V286+V304+V307+V323+V331+V365+V553+V592+V630+V647+V763+V774+V779+V784+V799+V885</f>
        <v>45984304.422480002</v>
      </c>
      <c r="W899" s="368">
        <f>W5+W86+W99+W104+W189+W204+W226+W286+W304+W307+W323+W331+W365+W553+W592+W630+W647+W763+W774+W779+W784+W799+W885</f>
        <v>95182830.992185012</v>
      </c>
    </row>
    <row r="900" spans="1:25" x14ac:dyDescent="0.25">
      <c r="A900" s="285"/>
      <c r="B900" s="286"/>
      <c r="C900" s="287"/>
      <c r="E900" s="5"/>
      <c r="G900" s="5"/>
      <c r="W900" s="310">
        <f>I899-P899</f>
        <v>95182830.982185125</v>
      </c>
    </row>
    <row r="901" spans="1:25" x14ac:dyDescent="0.25">
      <c r="A901" s="285"/>
      <c r="B901" s="288"/>
      <c r="C901" s="287"/>
      <c r="E901" s="522"/>
      <c r="F901" s="523"/>
      <c r="G901" s="5"/>
      <c r="I901" s="6">
        <f>I5+I86+I99+I104+I189+I204+I226+I286+I304+I307+I323+I331+I365+I553+I592+I630+I647+I763+I774+I779+I784+I799+I885</f>
        <v>509260135.35612512</v>
      </c>
      <c r="L901" s="511"/>
      <c r="M901" s="511"/>
      <c r="P901" s="310">
        <f>P5+P86+P99+P104+P189+P204+P226+P286+P304+P307+P323+P331+P365+P553+P592+P630+P647+P763+P774+P779+P784+P799+P885</f>
        <v>414077304.37393999</v>
      </c>
      <c r="S901" s="511"/>
      <c r="T901" s="511"/>
      <c r="W901" s="310">
        <f>W5+W86+W99+W104+W189+W204+W226+W286+W304+W307+W323+W331+W365+W553+W592+W630+W647+W763+W774+W779+W784+W799+W885</f>
        <v>95182830.992185012</v>
      </c>
    </row>
    <row r="902" spans="1:25" x14ac:dyDescent="0.25">
      <c r="A902" s="285"/>
      <c r="B902" s="286"/>
      <c r="C902" s="287"/>
      <c r="E902" s="5"/>
      <c r="G902" s="5"/>
      <c r="P902" s="310">
        <v>414077304.38</v>
      </c>
      <c r="W902" s="310">
        <f>W899-W900</f>
        <v>9.999886155128479E-3</v>
      </c>
    </row>
    <row r="903" spans="1:25" x14ac:dyDescent="0.25">
      <c r="A903" s="285"/>
      <c r="B903" s="286"/>
      <c r="C903" s="287"/>
      <c r="E903" s="524"/>
      <c r="F903" s="524"/>
      <c r="G903" s="5"/>
      <c r="I903" s="5"/>
      <c r="J903" s="461"/>
      <c r="L903" s="525"/>
      <c r="M903" s="525"/>
      <c r="P903" s="309">
        <f>I899-P899</f>
        <v>95182830.982185125</v>
      </c>
      <c r="Q903" s="494"/>
      <c r="S903" s="525"/>
      <c r="T903" s="525"/>
      <c r="W903" s="309"/>
    </row>
    <row r="904" spans="1:25" x14ac:dyDescent="0.25">
      <c r="A904" s="285"/>
      <c r="B904" s="286"/>
      <c r="C904" s="287"/>
      <c r="E904" s="5"/>
      <c r="G904" s="5"/>
    </row>
    <row r="905" spans="1:25" x14ac:dyDescent="0.25">
      <c r="A905" s="285"/>
      <c r="B905" s="286"/>
      <c r="C905" s="287"/>
      <c r="E905" s="5"/>
      <c r="G905" s="5"/>
    </row>
    <row r="906" spans="1:25" x14ac:dyDescent="0.25">
      <c r="A906" s="285"/>
      <c r="B906" s="289"/>
      <c r="C906" s="287"/>
      <c r="E906" s="289"/>
      <c r="G906" s="5"/>
      <c r="L906" s="434"/>
      <c r="S906" s="434"/>
    </row>
    <row r="907" spans="1:25" x14ac:dyDescent="0.25">
      <c r="A907" s="285"/>
      <c r="B907" s="286"/>
      <c r="C907" s="287"/>
      <c r="E907" s="5"/>
      <c r="G907" s="5"/>
    </row>
    <row r="908" spans="1:25" x14ac:dyDescent="0.25">
      <c r="A908" s="285"/>
    </row>
  </sheetData>
  <autoFilter ref="R1:Y902" xr:uid="{00000000-0001-0000-0000-000000000000}">
    <filterColumn colId="0" showButton="0"/>
    <filterColumn colId="1" showButton="0"/>
    <filterColumn colId="2" showButton="0"/>
    <filterColumn colId="3" showButton="0"/>
    <filterColumn colId="4" showButton="0"/>
  </autoFilter>
  <mergeCells count="14">
    <mergeCell ref="N2:O2"/>
    <mergeCell ref="L901:M901"/>
    <mergeCell ref="L903:M903"/>
    <mergeCell ref="K1:P1"/>
    <mergeCell ref="R1:W1"/>
    <mergeCell ref="S2:T2"/>
    <mergeCell ref="U2:V2"/>
    <mergeCell ref="S901:T901"/>
    <mergeCell ref="S903:T903"/>
    <mergeCell ref="E2:F2"/>
    <mergeCell ref="G2:H2"/>
    <mergeCell ref="E901:F901"/>
    <mergeCell ref="E903:F903"/>
    <mergeCell ref="L2:M2"/>
  </mergeCells>
  <conditionalFormatting sqref="A10">
    <cfRule type="duplicateValues" dxfId="4" priority="4" stopIfTrue="1"/>
  </conditionalFormatting>
  <conditionalFormatting sqref="B9">
    <cfRule type="duplicateValues" dxfId="3" priority="3" stopIfTrue="1"/>
  </conditionalFormatting>
  <conditionalFormatting sqref="B17">
    <cfRule type="duplicateValues" dxfId="2" priority="2" stopIfTrue="1"/>
  </conditionalFormatting>
  <conditionalFormatting sqref="B18">
    <cfRule type="duplicateValues" dxfId="1" priority="1" stopIfTrue="1"/>
  </conditionalFormatting>
  <conditionalFormatting sqref="B329:B330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проверено</vt:lpstr>
      <vt:lpstr>Лист1</vt:lpstr>
      <vt:lpstr>проверено!Область_печати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2024-08-12T09:20:10Z</cp:lastPrinted>
  <dcterms:created xsi:type="dcterms:W3CDTF">2024-08-09T15:23:58Z</dcterms:created>
  <dcterms:modified xsi:type="dcterms:W3CDTF">2024-08-12T10:48:18Z</dcterms:modified>
</cp:coreProperties>
</file>