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Термостат\"/>
    </mc:Choice>
  </mc:AlternateContent>
  <xr:revisionPtr revIDLastSave="0" documentId="13_ncr:1_{40538DEB-BB0C-4592-9221-54CD7AD6CE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Print_Area" localSheetId="0">Лист1!$A$1:$H$53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J6" i="1"/>
  <c r="G40" i="1"/>
  <c r="G41" i="1" s="1"/>
  <c r="G42" i="1" l="1"/>
  <c r="E16" i="1" l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E15" i="1"/>
  <c r="F15" i="1"/>
  <c r="E13" i="1"/>
  <c r="E14" i="1"/>
  <c r="F13" i="1"/>
  <c r="F14" i="1"/>
  <c r="E10" i="1"/>
  <c r="E11" i="1"/>
  <c r="E12" i="1"/>
  <c r="F10" i="1"/>
  <c r="F11" i="1"/>
  <c r="F12" i="1"/>
  <c r="E8" i="1"/>
  <c r="J8" i="1" l="1"/>
</calcChain>
</file>

<file path=xl/sharedStrings.xml><?xml version="1.0" encoding="utf-8"?>
<sst xmlns="http://schemas.openxmlformats.org/spreadsheetml/2006/main" count="89" uniqueCount="61">
  <si>
    <t>Генеральный директор</t>
  </si>
  <si>
    <t>№</t>
  </si>
  <si>
    <t>Вид работ</t>
  </si>
  <si>
    <t>Общая стоимость, руб. (без НДС)</t>
  </si>
  <si>
    <t>Общая стоимость ВСЕГО, руб. (без НДС)</t>
  </si>
  <si>
    <t xml:space="preserve">Работа </t>
  </si>
  <si>
    <t>Материалы</t>
  </si>
  <si>
    <t>м.п.</t>
  </si>
  <si>
    <t>Субподрядчик:</t>
  </si>
  <si>
    <t>Подрядчик:</t>
  </si>
  <si>
    <t>ООО «ШЕЛЛРОКК»</t>
  </si>
  <si>
    <t>______________/ Е.А. Бусел /</t>
  </si>
  <si>
    <t>ИТОГО стоимость без НДС 20%</t>
  </si>
  <si>
    <t>НДС 20%</t>
  </si>
  <si>
    <t>ИТОГО стоимость с учетом НДС 20%</t>
  </si>
  <si>
    <t>Ведомость и стоимость Строительно-монтажных работ</t>
  </si>
  <si>
    <t xml:space="preserve">Приложение № 1.1
к Договору строительного субподряда 
№ МВМ/19-07-СП5  от «07» декабря  2023г.
</t>
  </si>
  <si>
    <t xml:space="preserve">ООО "ТЕРМОСТАТ" </t>
  </si>
  <si>
    <t>______________/ В.В. Куликов /</t>
  </si>
  <si>
    <t>Установка воздухосборника ВВ-0,9-1,0-УХЛ1, V=0,9 м3; Р=1,0 Мпа. Габаритные размеры: Ф900 мм х 2100 мм.</t>
  </si>
  <si>
    <t>Установка компенсатора сильфонного осевого: КСО ARM 100-16-30 Фланцевый</t>
  </si>
  <si>
    <t>Устройство труб стальных горячедеформированных, по ГОСТ 9940-81, сталь 12Х18Н10Т Ø114×3,0 мм.</t>
  </si>
  <si>
    <t>Устройство труб стальных горячедеформированных, по ГОСТ 9940-81, сталь 12Х18Н10Т Ø21,5×2,5 мм.</t>
  </si>
  <si>
    <t>Установка крана шарового  G1/2" Ру10 нерж.</t>
  </si>
  <si>
    <t>Установка крана шарового фланцевого LD КШ. Ц. Ф.100.025                                                                                                                  "под задвижку", L=230 П/П Ру-10 Ду-100</t>
  </si>
  <si>
    <t>Установка быстросъемного соединения типа "елочка" проход 7 мм  G 1/2" Ру10</t>
  </si>
  <si>
    <t>Установка отвода стального приварного крутоизогнутого 90гр. 20×2,5</t>
  </si>
  <si>
    <t>Установка отвода стального приварного крутоизогнутого 90гр. 114×3,0</t>
  </si>
  <si>
    <t>Установка тройника стального бесшовного приварного 12Х18Н10Т ГОСТ 17376-2001 20×2,5</t>
  </si>
  <si>
    <t>Установка тройника стального бесшовного приварного 12Х18Н10Т ГОСТ 17376-2001 114×3,0</t>
  </si>
  <si>
    <t>Установка фланца стального плоского приварного 12Х18Н10Т ГОСТ 33259-2015 DN 100мм, PN10 кгс/см2.</t>
  </si>
  <si>
    <t>Установка фланца стального плоского приварного 12Х18Н10Т ГОСТ 33259-2015 DN 20мм, PN10 кгс/см2.</t>
  </si>
  <si>
    <t>Установка фланца стального плоского приварного 12Х18Н10Т ГОСТ 33259-2015 DN 200мм, PN10 кгс/см2.</t>
  </si>
  <si>
    <t>Установка перехода 12Х18Н10Т 219×4,0 - 114×3,0 ГОСТ 17378-2001</t>
  </si>
  <si>
    <t>Устройство металлических конструкций для установки трубопровода на эстакаде и крепления к существующим конструкциям</t>
  </si>
  <si>
    <t>Установка гильз через стены труба стальная сварная 133×4,0</t>
  </si>
  <si>
    <t>Установка вентиляционной решетки фасадной РЖН , 1500х2000</t>
  </si>
  <si>
    <t>Установка клапана воздушного прямоугольного АВК 2070х1562 ШхВ</t>
  </si>
  <si>
    <t>Гидростатические испытания трубопроводов</t>
  </si>
  <si>
    <t>Демонтаж стены (проём 1550 на 4100 для установки воздушного клапана</t>
  </si>
  <si>
    <t>Демонтаж металлоконструкций фермы</t>
  </si>
  <si>
    <t>Демонтаж труб стальных электросварных Ø159×6,0 мм.</t>
  </si>
  <si>
    <t>Демонтаж труб стальных электросварных Ø108×5,0 мм.</t>
  </si>
  <si>
    <t>Демонтаж металлических опор</t>
  </si>
  <si>
    <t>Отвозка демонтированного оборудования самосвалами на расстояние до 1 км.</t>
  </si>
  <si>
    <t>Транспортные расходы</t>
  </si>
  <si>
    <t>Установка компрессора винт. ДЭН-75Ш ТВЖ «Плюс» 
(13,5 м3/мин, 8 атм.) в компл. с пакетом зимнего запуска.
75 кВт / 380В/50 Гц. 
Габаритные размеры: 1700 мм х 1200 мм х 1580 мм.</t>
  </si>
  <si>
    <t>Установка осушителя воздуха адсорбционного ОВА – 0870
14,5 м3/мин. 220В/50Гц. Габаритные размеры: 1175 мм х 640 мм х 2260 мм.</t>
  </si>
  <si>
    <t>Установка фильтра/редуктора/лубрикатора Nordberg NP8414 
9.8 атм, 1/2M</t>
  </si>
  <si>
    <t>Установка сепартатора влагоотделителя СЦ-1200Р</t>
  </si>
  <si>
    <t>Кол.</t>
  </si>
  <si>
    <t>Ед. изм</t>
  </si>
  <si>
    <t>шт.</t>
  </si>
  <si>
    <t>п.м.</t>
  </si>
  <si>
    <t>т.</t>
  </si>
  <si>
    <t>компл.</t>
  </si>
  <si>
    <t>м.кв.</t>
  </si>
  <si>
    <t>Давальческое оборудование</t>
  </si>
  <si>
    <t>компрессор винт. ДЭН-75Ш ТВЖ «Плюс» 
(13,5 м3/мин, 8 атм.) в компл. с пакетом зимнего запуска.
75 кВт / 380В/50 Гц. 
Габаритные размеры: 1700 мм х 1200 мм х 1580 мм.</t>
  </si>
  <si>
    <t>сепартатор влагоотделителя СЦ-1200Р</t>
  </si>
  <si>
    <t>осушитель воздуха адсорбционного ОВА – 0870
14,5 м3/мин. 220В/50Гц. Габаритные размеры: 1175 мм х 640 мм х 2260 мм.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</si>
</sst>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horizontal="center" vertical="center"/>
    </xf>
    <xf numFmtId="4" fontId="5" fillId="0" borderId="3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right"/>
    </xf>
    <xf numFmtId="4" fontId="1" fillId="0" borderId="3" xfId="1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/>
    </xf>
    <xf numFmtId="4" fontId="2" fillId="0" borderId="0" xfId="2" applyNumberFormat="1" applyFont="1" applyAlignment="1">
      <alignment horizontal="center"/>
    </xf>
    <xf numFmtId="0" fontId="0" fillId="0" borderId="0" xfId="0" applyAlignment="1">
      <alignment wrapText="1"/>
    </xf>
    <xf numFmtId="4" fontId="0" fillId="0" borderId="0" xfId="0" applyNumberFormat="1"/>
    <xf numFmtId="0" fontId="2" fillId="0" borderId="0" xfId="0" applyFont="1"/>
    <xf numFmtId="0" fontId="8" fillId="0" borderId="0" xfId="0" applyFont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4" fontId="1" fillId="0" borderId="6" xfId="1" applyNumberFormat="1" applyFont="1" applyBorder="1" applyAlignment="1">
      <alignment horizontal="center" vertical="center" wrapText="1"/>
    </xf>
    <xf numFmtId="4" fontId="1" fillId="0" borderId="0" xfId="1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wrapText="1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 applyAlignment="1">
      <alignment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2" borderId="7" xfId="0" applyFill="1" applyBorder="1" applyAlignment="1">
      <alignment horizontal="center" vertical="center"/>
    </xf>
    <xf numFmtId="0" fontId="0" fillId="2" borderId="3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 wrapText="1"/>
    </xf>
    <xf numFmtId="4" fontId="1" fillId="2" borderId="3" xfId="1" applyNumberFormat="1" applyFont="1" applyFill="1" applyBorder="1" applyAlignment="1">
      <alignment horizontal="center" vertical="center" wrapText="1"/>
    </xf>
    <xf numFmtId="3" fontId="1" fillId="2" borderId="3" xfId="1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" fontId="5" fillId="0" borderId="3" xfId="1" applyNumberFormat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4" fontId="5" fillId="0" borderId="4" xfId="1" applyNumberFormat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2"/>
  <sheetViews>
    <sheetView tabSelected="1" zoomScale="85" zoomScaleNormal="85" workbookViewId="0">
      <selection activeCell="E10" sqref="E10:F10"/>
    </sheetView>
  </sheetViews>
  <sheetFormatPr defaultRowHeight="15" x14ac:dyDescent="0.25"/>
  <cols>
    <col min="1" max="1" width="3.42578125" customWidth="1"/>
    <col min="2" max="2" width="65.140625" customWidth="1"/>
    <col min="3" max="3" width="5.5703125" style="1" customWidth="1"/>
    <col min="4" max="4" width="5.140625" style="28" customWidth="1"/>
    <col min="5" max="6" width="14.85546875" customWidth="1"/>
    <col min="7" max="7" width="21.85546875" customWidth="1"/>
    <col min="8" max="8" width="37" customWidth="1"/>
    <col min="10" max="10" width="11.7109375" bestFit="1" customWidth="1"/>
    <col min="12" max="12" width="11.42578125" bestFit="1" customWidth="1"/>
  </cols>
  <sheetData>
    <row r="1" spans="1:10" ht="28.9" customHeight="1" x14ac:dyDescent="0.25">
      <c r="G1" s="47" t="s">
        <v>16</v>
      </c>
      <c r="H1" s="48"/>
    </row>
    <row r="2" spans="1:10" x14ac:dyDescent="0.25">
      <c r="A2" s="1"/>
      <c r="G2" s="48"/>
      <c r="H2" s="48"/>
    </row>
    <row r="3" spans="1:10" x14ac:dyDescent="0.25">
      <c r="A3" s="1"/>
      <c r="G3" s="48"/>
      <c r="H3" s="48"/>
    </row>
    <row r="4" spans="1:10" x14ac:dyDescent="0.25">
      <c r="A4" s="51"/>
      <c r="B4" s="51"/>
      <c r="C4" s="51"/>
      <c r="D4" s="51"/>
      <c r="E4" s="51"/>
      <c r="F4" s="51"/>
      <c r="G4" s="51"/>
      <c r="H4" s="51"/>
    </row>
    <row r="5" spans="1:10" ht="23.25" customHeight="1" x14ac:dyDescent="0.25">
      <c r="A5" s="52" t="s">
        <v>15</v>
      </c>
      <c r="B5" s="52"/>
      <c r="C5" s="52"/>
      <c r="D5" s="52"/>
      <c r="E5" s="52"/>
      <c r="F5" s="52"/>
      <c r="G5" s="52"/>
      <c r="H5" s="52"/>
    </row>
    <row r="6" spans="1:10" ht="35.25" customHeight="1" x14ac:dyDescent="0.25">
      <c r="A6" s="53" t="s">
        <v>1</v>
      </c>
      <c r="B6" s="44" t="s">
        <v>2</v>
      </c>
      <c r="C6" s="44" t="s">
        <v>51</v>
      </c>
      <c r="D6" s="44" t="s">
        <v>50</v>
      </c>
      <c r="E6" s="55" t="s">
        <v>3</v>
      </c>
      <c r="F6" s="56"/>
      <c r="G6" s="55" t="s">
        <v>4</v>
      </c>
      <c r="H6" s="57" t="s">
        <v>57</v>
      </c>
      <c r="J6" s="15">
        <f>G42</f>
        <v>4903550.4000000004</v>
      </c>
    </row>
    <row r="7" spans="1:10" ht="15.75" x14ac:dyDescent="0.25">
      <c r="A7" s="54"/>
      <c r="B7" s="45"/>
      <c r="C7" s="45"/>
      <c r="D7" s="45"/>
      <c r="E7" s="2" t="s">
        <v>5</v>
      </c>
      <c r="F7" s="2" t="s">
        <v>6</v>
      </c>
      <c r="G7" s="56"/>
      <c r="H7" s="58"/>
    </row>
    <row r="8" spans="1:10" ht="99.6" customHeight="1" x14ac:dyDescent="0.25">
      <c r="A8" s="24">
        <v>1</v>
      </c>
      <c r="B8" s="4" t="s">
        <v>46</v>
      </c>
      <c r="C8" s="23" t="s">
        <v>52</v>
      </c>
      <c r="D8" s="23">
        <v>2</v>
      </c>
      <c r="E8" s="11">
        <f>G8*0.4</f>
        <v>120000</v>
      </c>
      <c r="F8" s="11">
        <f>G8*0.6</f>
        <v>180000</v>
      </c>
      <c r="G8" s="11">
        <v>300000</v>
      </c>
      <c r="H8" s="42" t="s">
        <v>58</v>
      </c>
      <c r="J8" s="15">
        <f>E8+F8</f>
        <v>300000</v>
      </c>
    </row>
    <row r="9" spans="1:10" ht="27.6" customHeight="1" x14ac:dyDescent="0.25">
      <c r="A9" s="38">
        <v>2</v>
      </c>
      <c r="B9" s="39" t="s">
        <v>49</v>
      </c>
      <c r="C9" s="40" t="s">
        <v>52</v>
      </c>
      <c r="D9" s="40">
        <v>2</v>
      </c>
      <c r="E9" s="41">
        <v>10000</v>
      </c>
      <c r="F9" s="41"/>
      <c r="G9" s="41">
        <v>10000</v>
      </c>
      <c r="H9" s="42" t="s">
        <v>59</v>
      </c>
      <c r="J9" s="15"/>
    </row>
    <row r="10" spans="1:10" ht="62.25" customHeight="1" x14ac:dyDescent="0.25">
      <c r="A10" s="24">
        <v>3</v>
      </c>
      <c r="B10" s="37" t="s">
        <v>47</v>
      </c>
      <c r="C10" s="23" t="s">
        <v>52</v>
      </c>
      <c r="D10" s="23">
        <v>2</v>
      </c>
      <c r="E10" s="41">
        <f t="shared" ref="E10:E31" si="0">G10*0.4</f>
        <v>49600</v>
      </c>
      <c r="F10" s="41">
        <f t="shared" ref="F10:F31" si="1">G10*0.6</f>
        <v>74400</v>
      </c>
      <c r="G10" s="41">
        <v>124000</v>
      </c>
      <c r="H10" s="43" t="s">
        <v>60</v>
      </c>
    </row>
    <row r="11" spans="1:10" ht="30" customHeight="1" x14ac:dyDescent="0.25">
      <c r="A11" s="24">
        <v>4</v>
      </c>
      <c r="B11" s="4" t="s">
        <v>19</v>
      </c>
      <c r="C11" s="23" t="s">
        <v>52</v>
      </c>
      <c r="D11" s="23">
        <v>2</v>
      </c>
      <c r="E11" s="11">
        <f t="shared" si="0"/>
        <v>23600</v>
      </c>
      <c r="F11" s="11">
        <f t="shared" si="1"/>
        <v>35400</v>
      </c>
      <c r="G11" s="11">
        <v>59000</v>
      </c>
      <c r="H11" s="6"/>
    </row>
    <row r="12" spans="1:10" ht="29.25" customHeight="1" x14ac:dyDescent="0.25">
      <c r="A12" s="24">
        <v>5</v>
      </c>
      <c r="B12" s="26" t="s">
        <v>20</v>
      </c>
      <c r="C12" s="23" t="s">
        <v>52</v>
      </c>
      <c r="D12" s="30">
        <v>2</v>
      </c>
      <c r="E12" s="11">
        <f t="shared" si="0"/>
        <v>28800</v>
      </c>
      <c r="F12" s="11">
        <f t="shared" si="1"/>
        <v>43200</v>
      </c>
      <c r="G12" s="11">
        <v>72000</v>
      </c>
      <c r="H12" s="6"/>
    </row>
    <row r="13" spans="1:10" ht="30" x14ac:dyDescent="0.25">
      <c r="A13" s="24">
        <v>6</v>
      </c>
      <c r="B13" s="4" t="s">
        <v>21</v>
      </c>
      <c r="C13" s="23" t="s">
        <v>53</v>
      </c>
      <c r="D13" s="23">
        <v>86</v>
      </c>
      <c r="E13" s="11">
        <f t="shared" si="0"/>
        <v>180600</v>
      </c>
      <c r="F13" s="11">
        <f t="shared" si="1"/>
        <v>270900</v>
      </c>
      <c r="G13" s="11">
        <v>451500</v>
      </c>
      <c r="H13" s="5"/>
    </row>
    <row r="14" spans="1:10" ht="26.25" x14ac:dyDescent="0.25">
      <c r="A14" s="24">
        <v>7</v>
      </c>
      <c r="B14" s="27" t="s">
        <v>22</v>
      </c>
      <c r="C14" s="23" t="s">
        <v>53</v>
      </c>
      <c r="D14" s="31">
        <v>132</v>
      </c>
      <c r="E14" s="11">
        <f t="shared" si="0"/>
        <v>250800</v>
      </c>
      <c r="F14" s="11">
        <f t="shared" si="1"/>
        <v>376200</v>
      </c>
      <c r="G14" s="11">
        <v>627000</v>
      </c>
      <c r="H14" s="5"/>
    </row>
    <row r="15" spans="1:10" ht="24" customHeight="1" x14ac:dyDescent="0.25">
      <c r="A15" s="24">
        <v>8</v>
      </c>
      <c r="B15" s="25" t="s">
        <v>23</v>
      </c>
      <c r="C15" s="23" t="s">
        <v>52</v>
      </c>
      <c r="D15" s="29">
        <v>141</v>
      </c>
      <c r="E15" s="3">
        <f t="shared" si="0"/>
        <v>211500</v>
      </c>
      <c r="F15" s="11">
        <f t="shared" si="1"/>
        <v>317250</v>
      </c>
      <c r="G15" s="11">
        <v>528750</v>
      </c>
      <c r="H15" s="6"/>
    </row>
    <row r="16" spans="1:10" ht="35.25" customHeight="1" x14ac:dyDescent="0.25">
      <c r="A16" s="24">
        <v>9</v>
      </c>
      <c r="B16" s="4" t="s">
        <v>24</v>
      </c>
      <c r="C16" s="23" t="s">
        <v>52</v>
      </c>
      <c r="D16" s="23">
        <v>14</v>
      </c>
      <c r="E16" s="11">
        <f t="shared" si="0"/>
        <v>42000</v>
      </c>
      <c r="F16" s="11">
        <f t="shared" si="1"/>
        <v>63000</v>
      </c>
      <c r="G16" s="11">
        <v>105000</v>
      </c>
      <c r="H16" s="5"/>
    </row>
    <row r="17" spans="1:8" ht="30" x14ac:dyDescent="0.25">
      <c r="A17" s="24">
        <v>10</v>
      </c>
      <c r="B17" s="4" t="s">
        <v>25</v>
      </c>
      <c r="C17" s="23" t="s">
        <v>52</v>
      </c>
      <c r="D17" s="23">
        <v>94</v>
      </c>
      <c r="E17" s="11">
        <f t="shared" si="0"/>
        <v>99640</v>
      </c>
      <c r="F17" s="11">
        <f t="shared" si="1"/>
        <v>149460</v>
      </c>
      <c r="G17" s="11">
        <v>249100</v>
      </c>
      <c r="H17" s="5"/>
    </row>
    <row r="18" spans="1:8" ht="27" customHeight="1" x14ac:dyDescent="0.25">
      <c r="A18" s="24">
        <v>11</v>
      </c>
      <c r="B18" s="25" t="s">
        <v>48</v>
      </c>
      <c r="C18" s="23" t="s">
        <v>52</v>
      </c>
      <c r="D18" s="29">
        <v>47</v>
      </c>
      <c r="E18" s="11">
        <f t="shared" si="0"/>
        <v>291400</v>
      </c>
      <c r="F18" s="11">
        <f t="shared" si="1"/>
        <v>437100</v>
      </c>
      <c r="G18" s="11">
        <v>728500</v>
      </c>
      <c r="H18" s="6"/>
    </row>
    <row r="19" spans="1:8" ht="15.75" customHeight="1" x14ac:dyDescent="0.25">
      <c r="A19" s="24">
        <v>12</v>
      </c>
      <c r="B19" s="4" t="s">
        <v>26</v>
      </c>
      <c r="C19" s="23" t="s">
        <v>52</v>
      </c>
      <c r="D19" s="23">
        <v>94</v>
      </c>
      <c r="E19" s="11">
        <f t="shared" si="0"/>
        <v>20680</v>
      </c>
      <c r="F19" s="11">
        <f t="shared" si="1"/>
        <v>31020</v>
      </c>
      <c r="G19" s="11">
        <v>51700</v>
      </c>
      <c r="H19" s="5"/>
    </row>
    <row r="20" spans="1:8" ht="30" x14ac:dyDescent="0.25">
      <c r="A20" s="24">
        <v>13</v>
      </c>
      <c r="B20" s="4" t="s">
        <v>27</v>
      </c>
      <c r="C20" s="23" t="s">
        <v>52</v>
      </c>
      <c r="D20" s="23">
        <v>40</v>
      </c>
      <c r="E20" s="3">
        <f t="shared" si="0"/>
        <v>12000</v>
      </c>
      <c r="F20" s="11">
        <f t="shared" si="1"/>
        <v>18000</v>
      </c>
      <c r="G20" s="11">
        <v>30000</v>
      </c>
      <c r="H20" s="5"/>
    </row>
    <row r="21" spans="1:8" ht="27.75" customHeight="1" x14ac:dyDescent="0.25">
      <c r="A21" s="24">
        <v>14</v>
      </c>
      <c r="B21" s="25" t="s">
        <v>28</v>
      </c>
      <c r="C21" s="23" t="s">
        <v>52</v>
      </c>
      <c r="D21" s="29">
        <v>94</v>
      </c>
      <c r="E21" s="11">
        <f t="shared" si="0"/>
        <v>24440</v>
      </c>
      <c r="F21" s="11">
        <f t="shared" si="1"/>
        <v>36660</v>
      </c>
      <c r="G21" s="11">
        <v>61100</v>
      </c>
      <c r="H21" s="6"/>
    </row>
    <row r="22" spans="1:8" s="14" customFormat="1" ht="30" x14ac:dyDescent="0.25">
      <c r="A22" s="24">
        <v>15</v>
      </c>
      <c r="B22" s="4" t="s">
        <v>29</v>
      </c>
      <c r="C22" s="23" t="s">
        <v>52</v>
      </c>
      <c r="D22" s="23">
        <v>7</v>
      </c>
      <c r="E22" s="11">
        <f t="shared" si="0"/>
        <v>2380</v>
      </c>
      <c r="F22" s="11">
        <f t="shared" si="1"/>
        <v>3570</v>
      </c>
      <c r="G22" s="11">
        <v>5950</v>
      </c>
      <c r="H22" s="5"/>
    </row>
    <row r="23" spans="1:8" s="14" customFormat="1" ht="30" x14ac:dyDescent="0.25">
      <c r="A23" s="24">
        <v>16</v>
      </c>
      <c r="B23" s="4" t="s">
        <v>30</v>
      </c>
      <c r="C23" s="23" t="s">
        <v>52</v>
      </c>
      <c r="D23" s="23">
        <v>32</v>
      </c>
      <c r="E23" s="11">
        <f t="shared" si="0"/>
        <v>22400</v>
      </c>
      <c r="F23" s="11">
        <f t="shared" si="1"/>
        <v>33600</v>
      </c>
      <c r="G23" s="11">
        <v>56000</v>
      </c>
      <c r="H23" s="5"/>
    </row>
    <row r="24" spans="1:8" s="14" customFormat="1" ht="27.75" customHeight="1" x14ac:dyDescent="0.25">
      <c r="A24" s="24">
        <v>17</v>
      </c>
      <c r="B24" s="25" t="s">
        <v>31</v>
      </c>
      <c r="C24" s="23" t="s">
        <v>52</v>
      </c>
      <c r="D24" s="29">
        <v>188</v>
      </c>
      <c r="E24" s="11">
        <f t="shared" si="0"/>
        <v>101520</v>
      </c>
      <c r="F24" s="11">
        <f t="shared" si="1"/>
        <v>152280</v>
      </c>
      <c r="G24" s="11">
        <v>253800</v>
      </c>
      <c r="H24" s="6"/>
    </row>
    <row r="25" spans="1:8" s="14" customFormat="1" ht="30" x14ac:dyDescent="0.25">
      <c r="A25" s="24">
        <v>18</v>
      </c>
      <c r="B25" s="4" t="s">
        <v>32</v>
      </c>
      <c r="C25" s="23" t="s">
        <v>52</v>
      </c>
      <c r="D25" s="23">
        <v>4</v>
      </c>
      <c r="E25" s="3">
        <f t="shared" si="0"/>
        <v>3200</v>
      </c>
      <c r="F25" s="11">
        <f t="shared" si="1"/>
        <v>4800</v>
      </c>
      <c r="G25" s="11">
        <v>8000</v>
      </c>
      <c r="H25" s="5"/>
    </row>
    <row r="26" spans="1:8" s="14" customFormat="1" x14ac:dyDescent="0.25">
      <c r="A26" s="24">
        <v>19</v>
      </c>
      <c r="B26" s="4" t="s">
        <v>33</v>
      </c>
      <c r="C26" s="23" t="s">
        <v>52</v>
      </c>
      <c r="D26" s="23">
        <v>2</v>
      </c>
      <c r="E26" s="11">
        <f t="shared" si="0"/>
        <v>3200</v>
      </c>
      <c r="F26" s="11">
        <f t="shared" si="1"/>
        <v>4800</v>
      </c>
      <c r="G26" s="11">
        <v>8000</v>
      </c>
      <c r="H26" s="5"/>
    </row>
    <row r="27" spans="1:8" s="14" customFormat="1" ht="28.5" customHeight="1" x14ac:dyDescent="0.25">
      <c r="A27" s="24">
        <v>20</v>
      </c>
      <c r="B27" s="25" t="s">
        <v>34</v>
      </c>
      <c r="C27" s="23" t="s">
        <v>54</v>
      </c>
      <c r="D27" s="29">
        <v>0.33</v>
      </c>
      <c r="E27" s="11">
        <f t="shared" si="0"/>
        <v>25636.800000000003</v>
      </c>
      <c r="F27" s="11">
        <f t="shared" si="1"/>
        <v>38455.199999999997</v>
      </c>
      <c r="G27" s="11">
        <v>64092</v>
      </c>
      <c r="H27" s="6"/>
    </row>
    <row r="28" spans="1:8" s="14" customFormat="1" x14ac:dyDescent="0.25">
      <c r="A28" s="24">
        <v>21</v>
      </c>
      <c r="B28" s="4" t="s">
        <v>35</v>
      </c>
      <c r="C28" s="23" t="s">
        <v>53</v>
      </c>
      <c r="D28" s="23">
        <v>0.6</v>
      </c>
      <c r="E28" s="11">
        <f t="shared" si="0"/>
        <v>1200</v>
      </c>
      <c r="F28" s="11">
        <f t="shared" si="1"/>
        <v>1800</v>
      </c>
      <c r="G28" s="11">
        <v>3000</v>
      </c>
      <c r="H28" s="5"/>
    </row>
    <row r="29" spans="1:8" s="14" customFormat="1" x14ac:dyDescent="0.25">
      <c r="A29" s="24">
        <v>22</v>
      </c>
      <c r="B29" s="26" t="s">
        <v>36</v>
      </c>
      <c r="C29" s="30" t="s">
        <v>52</v>
      </c>
      <c r="D29" s="30">
        <v>2</v>
      </c>
      <c r="E29" s="11">
        <f t="shared" si="0"/>
        <v>10000</v>
      </c>
      <c r="F29" s="11">
        <f t="shared" si="1"/>
        <v>15000</v>
      </c>
      <c r="G29" s="11">
        <v>25000</v>
      </c>
      <c r="H29" s="5"/>
    </row>
    <row r="30" spans="1:8" s="14" customFormat="1" ht="12.75" customHeight="1" x14ac:dyDescent="0.25">
      <c r="A30" s="24">
        <v>23</v>
      </c>
      <c r="B30" s="25" t="s">
        <v>37</v>
      </c>
      <c r="C30" s="23" t="s">
        <v>52</v>
      </c>
      <c r="D30" s="29">
        <v>2</v>
      </c>
      <c r="E30" s="3">
        <f t="shared" si="0"/>
        <v>27200</v>
      </c>
      <c r="F30" s="11">
        <f t="shared" si="1"/>
        <v>40800</v>
      </c>
      <c r="G30" s="11">
        <v>68000</v>
      </c>
      <c r="H30" s="6"/>
    </row>
    <row r="31" spans="1:8" s="14" customFormat="1" ht="30" x14ac:dyDescent="0.25">
      <c r="A31" s="24">
        <v>24</v>
      </c>
      <c r="B31" s="4" t="s">
        <v>38</v>
      </c>
      <c r="C31" s="23" t="s">
        <v>55</v>
      </c>
      <c r="D31" s="23">
        <v>1</v>
      </c>
      <c r="E31" s="11">
        <f t="shared" si="0"/>
        <v>38000</v>
      </c>
      <c r="F31" s="11">
        <f t="shared" si="1"/>
        <v>57000</v>
      </c>
      <c r="G31" s="11">
        <v>95000</v>
      </c>
      <c r="H31" s="5"/>
    </row>
    <row r="32" spans="1:8" s="14" customFormat="1" ht="30" x14ac:dyDescent="0.25">
      <c r="A32" s="24">
        <v>25</v>
      </c>
      <c r="B32" s="4" t="s">
        <v>39</v>
      </c>
      <c r="C32" s="23" t="s">
        <v>56</v>
      </c>
      <c r="D32" s="23">
        <v>6.5</v>
      </c>
      <c r="E32" s="11">
        <v>9750</v>
      </c>
      <c r="F32" s="11"/>
      <c r="G32" s="11">
        <v>9750</v>
      </c>
      <c r="H32" s="5"/>
    </row>
    <row r="33" spans="1:8" s="14" customFormat="1" ht="12.75" customHeight="1" x14ac:dyDescent="0.25">
      <c r="A33" s="24">
        <v>26</v>
      </c>
      <c r="B33" s="25" t="s">
        <v>40</v>
      </c>
      <c r="C33" s="23" t="s">
        <v>54</v>
      </c>
      <c r="D33" s="29">
        <v>0.06</v>
      </c>
      <c r="E33" s="11">
        <v>1500</v>
      </c>
      <c r="F33" s="11"/>
      <c r="G33" s="11">
        <v>1500</v>
      </c>
      <c r="H33" s="6"/>
    </row>
    <row r="34" spans="1:8" s="14" customFormat="1" x14ac:dyDescent="0.25">
      <c r="A34" s="24">
        <v>27</v>
      </c>
      <c r="B34" s="4" t="s">
        <v>41</v>
      </c>
      <c r="C34" s="23" t="s">
        <v>53</v>
      </c>
      <c r="D34" s="23">
        <v>12</v>
      </c>
      <c r="E34" s="11">
        <v>6000</v>
      </c>
      <c r="F34" s="11"/>
      <c r="G34" s="11">
        <v>6000</v>
      </c>
      <c r="H34" s="5"/>
    </row>
    <row r="35" spans="1:8" s="14" customFormat="1" x14ac:dyDescent="0.25">
      <c r="A35" s="24">
        <v>28</v>
      </c>
      <c r="B35" s="4" t="s">
        <v>42</v>
      </c>
      <c r="C35" s="23" t="s">
        <v>53</v>
      </c>
      <c r="D35" s="23">
        <v>6</v>
      </c>
      <c r="E35" s="11">
        <v>2400</v>
      </c>
      <c r="F35" s="11"/>
      <c r="G35" s="11">
        <v>2400</v>
      </c>
      <c r="H35" s="5"/>
    </row>
    <row r="36" spans="1:8" s="14" customFormat="1" ht="12.75" customHeight="1" x14ac:dyDescent="0.25">
      <c r="A36" s="24">
        <v>29</v>
      </c>
      <c r="B36" s="25" t="s">
        <v>43</v>
      </c>
      <c r="C36" s="23" t="s">
        <v>54</v>
      </c>
      <c r="D36" s="29">
        <v>0.05</v>
      </c>
      <c r="E36" s="11">
        <v>1250</v>
      </c>
      <c r="F36" s="11"/>
      <c r="G36" s="11">
        <v>1250</v>
      </c>
      <c r="H36" s="6"/>
    </row>
    <row r="37" spans="1:8" s="14" customFormat="1" ht="30" x14ac:dyDescent="0.25">
      <c r="A37" s="24">
        <v>30</v>
      </c>
      <c r="B37" s="4" t="s">
        <v>44</v>
      </c>
      <c r="C37" s="23" t="s">
        <v>54</v>
      </c>
      <c r="D37" s="23">
        <v>0.18</v>
      </c>
      <c r="E37" s="11">
        <v>900</v>
      </c>
      <c r="F37" s="11"/>
      <c r="G37" s="11">
        <v>900</v>
      </c>
      <c r="H37" s="5"/>
    </row>
    <row r="38" spans="1:8" s="14" customFormat="1" ht="30" x14ac:dyDescent="0.25">
      <c r="A38" s="24">
        <v>31</v>
      </c>
      <c r="B38" s="4" t="s">
        <v>45</v>
      </c>
      <c r="C38" s="23" t="s">
        <v>55</v>
      </c>
      <c r="D38" s="23">
        <v>1</v>
      </c>
      <c r="E38" s="11">
        <v>80000</v>
      </c>
      <c r="F38" s="11"/>
      <c r="G38" s="11">
        <v>80000</v>
      </c>
      <c r="H38" s="5"/>
    </row>
    <row r="39" spans="1:8" x14ac:dyDescent="0.25">
      <c r="A39" s="18"/>
      <c r="B39" s="19"/>
      <c r="C39" s="32"/>
      <c r="D39" s="32"/>
      <c r="E39" s="20"/>
      <c r="F39" s="20"/>
      <c r="G39" s="21"/>
      <c r="H39" s="22"/>
    </row>
    <row r="40" spans="1:8" x14ac:dyDescent="0.25">
      <c r="E40" s="46" t="s">
        <v>12</v>
      </c>
      <c r="F40" s="46"/>
      <c r="G40" s="12">
        <f>SUM(G8:G39)</f>
        <v>4086292</v>
      </c>
    </row>
    <row r="41" spans="1:8" x14ac:dyDescent="0.25">
      <c r="E41" s="10"/>
      <c r="F41" s="10" t="s">
        <v>13</v>
      </c>
      <c r="G41" s="12">
        <f>ROUND(G40*0.2,2)</f>
        <v>817258.4</v>
      </c>
    </row>
    <row r="42" spans="1:8" ht="15" customHeight="1" x14ac:dyDescent="0.25">
      <c r="E42" s="46" t="s">
        <v>14</v>
      </c>
      <c r="F42" s="46"/>
      <c r="G42" s="13">
        <f>G40+G41</f>
        <v>4903550.4000000004</v>
      </c>
    </row>
    <row r="44" spans="1:8" ht="15" customHeight="1" x14ac:dyDescent="0.25">
      <c r="G44" s="15"/>
    </row>
    <row r="45" spans="1:8" ht="28.9" customHeight="1" x14ac:dyDescent="0.25">
      <c r="B45" s="49" t="s">
        <v>9</v>
      </c>
      <c r="C45" s="49"/>
      <c r="D45" s="49"/>
      <c r="E45" s="49"/>
      <c r="G45" s="49" t="s">
        <v>8</v>
      </c>
      <c r="H45" s="49"/>
    </row>
    <row r="46" spans="1:8" ht="15" customHeight="1" x14ac:dyDescent="0.25">
      <c r="B46" s="7" t="s">
        <v>10</v>
      </c>
      <c r="C46" s="33"/>
      <c r="D46" s="33"/>
      <c r="E46" s="7"/>
      <c r="G46" s="7" t="s">
        <v>17</v>
      </c>
      <c r="H46" s="7"/>
    </row>
    <row r="47" spans="1:8" ht="30" x14ac:dyDescent="0.25">
      <c r="B47" s="8" t="s">
        <v>0</v>
      </c>
      <c r="C47" s="34"/>
      <c r="D47" s="34"/>
      <c r="E47" s="8"/>
      <c r="G47" s="8" t="s">
        <v>0</v>
      </c>
      <c r="H47" s="8"/>
    </row>
    <row r="48" spans="1:8" x14ac:dyDescent="0.25">
      <c r="B48" s="8"/>
      <c r="C48" s="34"/>
      <c r="D48" s="34"/>
      <c r="E48" s="8"/>
      <c r="G48" s="8"/>
      <c r="H48" s="8"/>
    </row>
    <row r="49" spans="2:12" x14ac:dyDescent="0.25">
      <c r="B49" s="8"/>
      <c r="C49" s="34"/>
      <c r="D49" s="34"/>
      <c r="E49" s="8"/>
      <c r="G49" s="8"/>
      <c r="H49" s="8"/>
    </row>
    <row r="50" spans="2:12" ht="28.9" customHeight="1" x14ac:dyDescent="0.25">
      <c r="B50" s="50" t="s">
        <v>11</v>
      </c>
      <c r="C50" s="50"/>
      <c r="D50" s="50"/>
      <c r="E50" s="50"/>
      <c r="G50" s="50" t="s">
        <v>18</v>
      </c>
      <c r="H50" s="50"/>
    </row>
    <row r="51" spans="2:12" x14ac:dyDescent="0.25">
      <c r="B51" s="7"/>
      <c r="C51" s="33"/>
      <c r="D51" s="33"/>
      <c r="E51" s="7"/>
      <c r="G51" s="7"/>
      <c r="H51" s="7"/>
    </row>
    <row r="52" spans="2:12" x14ac:dyDescent="0.25">
      <c r="B52" s="7" t="s">
        <v>7</v>
      </c>
      <c r="C52" s="33"/>
      <c r="D52" s="33"/>
      <c r="E52" s="7"/>
      <c r="G52" s="7" t="s">
        <v>7</v>
      </c>
      <c r="H52" s="7"/>
    </row>
    <row r="53" spans="2:12" x14ac:dyDescent="0.25">
      <c r="B53" s="7"/>
      <c r="C53" s="33"/>
      <c r="D53" s="33"/>
      <c r="E53" s="9"/>
    </row>
    <row r="55" spans="2:12" x14ac:dyDescent="0.25">
      <c r="E55" s="15"/>
      <c r="F55" s="15"/>
    </row>
    <row r="57" spans="2:12" x14ac:dyDescent="0.25">
      <c r="L57" s="15"/>
    </row>
    <row r="60" spans="2:12" x14ac:dyDescent="0.25">
      <c r="B60" s="16"/>
      <c r="C60" s="36"/>
      <c r="D60" s="35"/>
      <c r="E60" s="16"/>
      <c r="F60" s="16"/>
      <c r="G60" s="16"/>
    </row>
    <row r="62" spans="2:12" ht="15" customHeight="1" x14ac:dyDescent="0.25">
      <c r="G62" s="17"/>
    </row>
  </sheetData>
  <mergeCells count="16">
    <mergeCell ref="G50:H50"/>
    <mergeCell ref="A4:H4"/>
    <mergeCell ref="A5:H5"/>
    <mergeCell ref="A6:A7"/>
    <mergeCell ref="B6:B7"/>
    <mergeCell ref="E6:F6"/>
    <mergeCell ref="G6:G7"/>
    <mergeCell ref="H6:H7"/>
    <mergeCell ref="B45:E45"/>
    <mergeCell ref="B50:E50"/>
    <mergeCell ref="D6:D7"/>
    <mergeCell ref="C6:C7"/>
    <mergeCell ref="E40:F40"/>
    <mergeCell ref="G1:H3"/>
    <mergeCell ref="E42:F42"/>
    <mergeCell ref="G45:H45"/>
  </mergeCells>
  <pageMargins left="0.7" right="0.7" top="0.75" bottom="0.75" header="0.3" footer="0.3"/>
  <pageSetup paperSize="9" scale="68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Анастасия</cp:lastModifiedBy>
  <cp:lastPrinted>2023-07-12T12:19:13Z</cp:lastPrinted>
  <dcterms:created xsi:type="dcterms:W3CDTF">2023-06-20T12:39:30Z</dcterms:created>
  <dcterms:modified xsi:type="dcterms:W3CDTF">2024-04-18T11:22:21Z</dcterms:modified>
</cp:coreProperties>
</file>