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Термостат\"/>
    </mc:Choice>
  </mc:AlternateContent>
  <xr:revisionPtr revIDLastSave="0" documentId="13_ncr:1_{275BC137-4CC0-43A2-AAEB-1077595D020F}" xr6:coauthVersionLast="47" xr6:coauthVersionMax="47" xr10:uidLastSave="{00000000-0000-0000-0000-000000000000}"/>
  <bookViews>
    <workbookView xWindow="28680" yWindow="1290" windowWidth="29040" windowHeight="15720" tabRatio="771" activeTab="3" xr2:uid="{00000000-000D-0000-FFFF-FFFF00000000}"/>
  </bookViews>
  <sheets>
    <sheet name="кс6 по Дог" sheetId="18" r:id="rId1"/>
    <sheet name="изм. 2 к ДС1" sheetId="20" r:id="rId2"/>
    <sheet name="изм. 2 нов. ДС3" sheetId="17" r:id="rId3"/>
    <sheet name="изм. 2 нов. ДС4" sheetId="16" r:id="rId4"/>
    <sheet name="кс-6 на ДС" sheetId="19" state="hidden" r:id="rId5"/>
  </sheets>
  <definedNames>
    <definedName name="_xlnm.Print_Area" localSheetId="1">'изм. 2 к ДС1'!$A$1:$AD$99</definedName>
    <definedName name="_xlnm.Print_Area" localSheetId="2">'изм. 2 нов. ДС3'!$A$1:$I$34</definedName>
    <definedName name="_xlnm.Print_Area" localSheetId="3">'изм. 2 нов. ДС4'!$A$1:$J$36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" i="17" l="1"/>
  <c r="P23" i="17"/>
  <c r="P24" i="17" s="1"/>
  <c r="M24" i="17"/>
  <c r="L24" i="17"/>
  <c r="K24" i="17"/>
  <c r="J24" i="17"/>
  <c r="N24" i="17"/>
  <c r="M25" i="17"/>
  <c r="L25" i="17"/>
  <c r="K25" i="17"/>
  <c r="J25" i="17"/>
  <c r="O11" i="17"/>
  <c r="P11" i="17"/>
  <c r="O12" i="17"/>
  <c r="P12" i="17"/>
  <c r="O13" i="17"/>
  <c r="P13" i="17"/>
  <c r="O14" i="17"/>
  <c r="P14" i="17"/>
  <c r="O15" i="17"/>
  <c r="P15" i="17"/>
  <c r="O16" i="17"/>
  <c r="P16" i="17"/>
  <c r="O17" i="17"/>
  <c r="P17" i="17"/>
  <c r="O18" i="17"/>
  <c r="P18" i="17"/>
  <c r="O19" i="17"/>
  <c r="P19" i="17" s="1"/>
  <c r="O20" i="17"/>
  <c r="P20" i="17"/>
  <c r="O21" i="17"/>
  <c r="P21" i="17"/>
  <c r="O22" i="17"/>
  <c r="P22" i="17"/>
  <c r="P10" i="17"/>
  <c r="O10" i="17"/>
  <c r="P25" i="17" l="1"/>
  <c r="N25" i="17"/>
  <c r="O25" i="17"/>
  <c r="O24" i="17"/>
  <c r="Q32" i="16" l="1"/>
  <c r="Q33" i="16" s="1"/>
  <c r="L34" i="16"/>
  <c r="N34" i="16"/>
  <c r="O34" i="16"/>
  <c r="P34" i="16"/>
  <c r="P33" i="16"/>
  <c r="O33" i="16"/>
  <c r="N33" i="16"/>
  <c r="M33" i="16"/>
  <c r="M34" i="16" s="1"/>
  <c r="L33" i="16"/>
  <c r="K33" i="16"/>
  <c r="K34" i="16" s="1"/>
  <c r="AE95" i="20"/>
  <c r="AE96" i="20" s="1"/>
  <c r="AF95" i="20"/>
  <c r="AG95" i="20"/>
  <c r="AH95" i="20"/>
  <c r="AH96" i="20" s="1"/>
  <c r="AI95" i="20"/>
  <c r="AI96" i="20" s="1"/>
  <c r="AJ95" i="20"/>
  <c r="AJ96" i="20" s="1"/>
  <c r="AK95" i="20"/>
  <c r="AK96" i="20" s="1"/>
  <c r="AL95" i="20"/>
  <c r="AL96" i="20" s="1"/>
  <c r="AF96" i="20"/>
  <c r="AG96" i="20"/>
  <c r="Q11" i="16"/>
  <c r="R11" i="16" s="1"/>
  <c r="Q12" i="16"/>
  <c r="R12" i="16"/>
  <c r="Q13" i="16"/>
  <c r="R13" i="16"/>
  <c r="Q14" i="16"/>
  <c r="R14" i="16"/>
  <c r="Q15" i="16"/>
  <c r="R15" i="16"/>
  <c r="Q16" i="16"/>
  <c r="R16" i="16" s="1"/>
  <c r="Q17" i="16"/>
  <c r="R17" i="16" s="1"/>
  <c r="Q18" i="16"/>
  <c r="R18" i="16" s="1"/>
  <c r="Q19" i="16"/>
  <c r="R19" i="16"/>
  <c r="Q20" i="16"/>
  <c r="R20" i="16" s="1"/>
  <c r="Q21" i="16"/>
  <c r="R21" i="16"/>
  <c r="Q22" i="16"/>
  <c r="R22" i="16" s="1"/>
  <c r="Q23" i="16"/>
  <c r="R23" i="16" s="1"/>
  <c r="Q24" i="16"/>
  <c r="R24" i="16"/>
  <c r="Q25" i="16"/>
  <c r="R25" i="16" s="1"/>
  <c r="Q26" i="16"/>
  <c r="R26" i="16" s="1"/>
  <c r="Q27" i="16"/>
  <c r="R27" i="16" s="1"/>
  <c r="Q28" i="16"/>
  <c r="R28" i="16" s="1"/>
  <c r="Q29" i="16"/>
  <c r="R29" i="16" s="1"/>
  <c r="Q30" i="16"/>
  <c r="R30" i="16"/>
  <c r="Q31" i="16"/>
  <c r="R31" i="16"/>
  <c r="R10" i="16"/>
  <c r="Q10" i="16"/>
  <c r="AM94" i="20"/>
  <c r="AM95" i="20" s="1"/>
  <c r="AM96" i="20" s="1"/>
  <c r="AM13" i="20"/>
  <c r="AN13" i="20" s="1"/>
  <c r="AM14" i="20"/>
  <c r="AN14" i="20" s="1"/>
  <c r="AM15" i="20"/>
  <c r="AN15" i="20" s="1"/>
  <c r="AM16" i="20"/>
  <c r="AN16" i="20" s="1"/>
  <c r="AM17" i="20"/>
  <c r="AN17" i="20" s="1"/>
  <c r="AM18" i="20"/>
  <c r="AN18" i="20" s="1"/>
  <c r="AM19" i="20"/>
  <c r="AN19" i="20" s="1"/>
  <c r="AM20" i="20"/>
  <c r="AN20" i="20" s="1"/>
  <c r="AM21" i="20"/>
  <c r="AN21" i="20" s="1"/>
  <c r="AM22" i="20"/>
  <c r="AN22" i="20" s="1"/>
  <c r="AM23" i="20"/>
  <c r="AN23" i="20" s="1"/>
  <c r="AM24" i="20"/>
  <c r="AN24" i="20" s="1"/>
  <c r="AM25" i="20"/>
  <c r="AN25" i="20" s="1"/>
  <c r="AM26" i="20"/>
  <c r="AN26" i="20" s="1"/>
  <c r="AM27" i="20"/>
  <c r="AN27" i="20" s="1"/>
  <c r="AM28" i="20"/>
  <c r="AN28" i="20" s="1"/>
  <c r="AM29" i="20"/>
  <c r="AN29" i="20" s="1"/>
  <c r="AM30" i="20"/>
  <c r="AN30" i="20"/>
  <c r="AM31" i="20"/>
  <c r="AN31" i="20" s="1"/>
  <c r="AM32" i="20"/>
  <c r="AN32" i="20" s="1"/>
  <c r="AM33" i="20"/>
  <c r="AN33" i="20" s="1"/>
  <c r="AM34" i="20"/>
  <c r="AN34" i="20" s="1"/>
  <c r="AM35" i="20"/>
  <c r="AN35" i="20" s="1"/>
  <c r="AM36" i="20"/>
  <c r="AN36" i="20"/>
  <c r="AM37" i="20"/>
  <c r="AN37" i="20" s="1"/>
  <c r="AM38" i="20"/>
  <c r="AN38" i="20" s="1"/>
  <c r="AM39" i="20"/>
  <c r="AN39" i="20" s="1"/>
  <c r="AM40" i="20"/>
  <c r="AN40" i="20" s="1"/>
  <c r="AM41" i="20"/>
  <c r="AN41" i="20" s="1"/>
  <c r="AM42" i="20"/>
  <c r="AN42" i="20" s="1"/>
  <c r="AM43" i="20"/>
  <c r="AN43" i="20" s="1"/>
  <c r="AM44" i="20"/>
  <c r="AN44" i="20" s="1"/>
  <c r="AM45" i="20"/>
  <c r="AN45" i="20"/>
  <c r="AM46" i="20"/>
  <c r="AN46" i="20"/>
  <c r="AM47" i="20"/>
  <c r="AN47" i="20"/>
  <c r="AM48" i="20"/>
  <c r="AN48" i="20"/>
  <c r="AM49" i="20"/>
  <c r="AN49" i="20" s="1"/>
  <c r="AM50" i="20"/>
  <c r="AN50" i="20" s="1"/>
  <c r="AM51" i="20"/>
  <c r="AN51" i="20" s="1"/>
  <c r="AM52" i="20"/>
  <c r="AN52" i="20" s="1"/>
  <c r="AM53" i="20"/>
  <c r="AN53" i="20" s="1"/>
  <c r="AM54" i="20"/>
  <c r="AN54" i="20" s="1"/>
  <c r="AM55" i="20"/>
  <c r="AN55" i="20" s="1"/>
  <c r="AM56" i="20"/>
  <c r="AN56" i="20" s="1"/>
  <c r="AM57" i="20"/>
  <c r="AN57" i="20"/>
  <c r="AM58" i="20"/>
  <c r="AN58" i="20" s="1"/>
  <c r="AM59" i="20"/>
  <c r="AN59" i="20" s="1"/>
  <c r="AM60" i="20"/>
  <c r="AN60" i="20" s="1"/>
  <c r="AM61" i="20"/>
  <c r="AN61" i="20" s="1"/>
  <c r="AM62" i="20"/>
  <c r="AN62" i="20" s="1"/>
  <c r="AM63" i="20"/>
  <c r="AN63" i="20" s="1"/>
  <c r="AM64" i="20"/>
  <c r="AN64" i="20"/>
  <c r="AM65" i="20"/>
  <c r="AN65" i="20" s="1"/>
  <c r="AM66" i="20"/>
  <c r="AN66" i="20" s="1"/>
  <c r="AM67" i="20"/>
  <c r="AN67" i="20" s="1"/>
  <c r="AM68" i="20"/>
  <c r="AN68" i="20" s="1"/>
  <c r="AM69" i="20"/>
  <c r="AN69" i="20" s="1"/>
  <c r="AM70" i="20"/>
  <c r="AN70" i="20" s="1"/>
  <c r="AM71" i="20"/>
  <c r="AN71" i="20" s="1"/>
  <c r="AM72" i="20"/>
  <c r="AN72" i="20" s="1"/>
  <c r="AM73" i="20"/>
  <c r="AN73" i="20" s="1"/>
  <c r="AM74" i="20"/>
  <c r="AN74" i="20" s="1"/>
  <c r="AM75" i="20"/>
  <c r="AN75" i="20"/>
  <c r="AM76" i="20"/>
  <c r="AN76" i="20" s="1"/>
  <c r="AM77" i="20"/>
  <c r="AN77" i="20" s="1"/>
  <c r="AM78" i="20"/>
  <c r="AN78" i="20" s="1"/>
  <c r="AM79" i="20"/>
  <c r="AN79" i="20" s="1"/>
  <c r="AM80" i="20"/>
  <c r="AN80" i="20" s="1"/>
  <c r="AM81" i="20"/>
  <c r="AN81" i="20" s="1"/>
  <c r="AM82" i="20"/>
  <c r="AN82" i="20" s="1"/>
  <c r="AM83" i="20"/>
  <c r="AN83" i="20" s="1"/>
  <c r="AM84" i="20"/>
  <c r="AN84" i="20" s="1"/>
  <c r="AM85" i="20"/>
  <c r="AN85" i="20" s="1"/>
  <c r="AM86" i="20"/>
  <c r="AN86" i="20" s="1"/>
  <c r="AM87" i="20"/>
  <c r="AN87" i="20" s="1"/>
  <c r="AM88" i="20"/>
  <c r="AN88" i="20" s="1"/>
  <c r="AM89" i="20"/>
  <c r="AN89" i="20" s="1"/>
  <c r="AM90" i="20"/>
  <c r="AN90" i="20" s="1"/>
  <c r="AM91" i="20"/>
  <c r="AN91" i="20" s="1"/>
  <c r="AM92" i="20"/>
  <c r="AN92" i="20" s="1"/>
  <c r="AM93" i="20"/>
  <c r="AN93" i="20" s="1"/>
  <c r="AM12" i="20"/>
  <c r="AN12" i="20" s="1"/>
  <c r="Z71" i="20"/>
  <c r="X71" i="20"/>
  <c r="Z55" i="20"/>
  <c r="X55" i="20"/>
  <c r="AD55" i="20" s="1"/>
  <c r="BB35" i="20"/>
  <c r="Z33" i="20"/>
  <c r="X33" i="20"/>
  <c r="AD33" i="20" s="1"/>
  <c r="BB19" i="20"/>
  <c r="Z12" i="20"/>
  <c r="X12" i="20"/>
  <c r="K16" i="19"/>
  <c r="G16" i="19"/>
  <c r="E16" i="19"/>
  <c r="H16" i="19" s="1"/>
  <c r="K15" i="19"/>
  <c r="G15" i="19"/>
  <c r="E15" i="19"/>
  <c r="H15" i="19" s="1"/>
  <c r="K14" i="19"/>
  <c r="G14" i="19"/>
  <c r="H14" i="19" s="1"/>
  <c r="E14" i="19"/>
  <c r="K13" i="19"/>
  <c r="G13" i="19"/>
  <c r="E13" i="19"/>
  <c r="H13" i="19" s="1"/>
  <c r="K12" i="19"/>
  <c r="G12" i="19"/>
  <c r="E12" i="19"/>
  <c r="H12" i="19" s="1"/>
  <c r="K11" i="19"/>
  <c r="G11" i="19"/>
  <c r="H11" i="19" s="1"/>
  <c r="K10" i="19"/>
  <c r="G10" i="19"/>
  <c r="E10" i="19"/>
  <c r="H10" i="19" s="1"/>
  <c r="K9" i="19"/>
  <c r="G9" i="19"/>
  <c r="E9" i="19"/>
  <c r="H9" i="19" s="1"/>
  <c r="K8" i="19"/>
  <c r="H8" i="19"/>
  <c r="G8" i="19"/>
  <c r="E8" i="19"/>
  <c r="K7" i="19"/>
  <c r="G7" i="19"/>
  <c r="E7" i="19"/>
  <c r="H7" i="19" s="1"/>
  <c r="K6" i="19"/>
  <c r="G6" i="19"/>
  <c r="E6" i="19"/>
  <c r="H6" i="19" s="1"/>
  <c r="M40" i="18"/>
  <c r="H40" i="18"/>
  <c r="F40" i="18"/>
  <c r="I40" i="18" s="1"/>
  <c r="M39" i="18"/>
  <c r="H39" i="18"/>
  <c r="F39" i="18"/>
  <c r="I39" i="18" s="1"/>
  <c r="M38" i="18"/>
  <c r="H38" i="18"/>
  <c r="F38" i="18"/>
  <c r="I38" i="18" s="1"/>
  <c r="M37" i="18"/>
  <c r="H37" i="18"/>
  <c r="F37" i="18"/>
  <c r="I37" i="18" s="1"/>
  <c r="M36" i="18"/>
  <c r="H36" i="18"/>
  <c r="F36" i="18"/>
  <c r="I36" i="18" s="1"/>
  <c r="M35" i="18"/>
  <c r="H35" i="18"/>
  <c r="F35" i="18"/>
  <c r="I35" i="18" s="1"/>
  <c r="M34" i="18"/>
  <c r="H34" i="18"/>
  <c r="F34" i="18"/>
  <c r="I34" i="18" s="1"/>
  <c r="M33" i="18"/>
  <c r="H33" i="18"/>
  <c r="F33" i="18"/>
  <c r="I33" i="18" s="1"/>
  <c r="M32" i="18"/>
  <c r="H32" i="18"/>
  <c r="F32" i="18"/>
  <c r="I32" i="18" s="1"/>
  <c r="M31" i="18"/>
  <c r="H31" i="18"/>
  <c r="F31" i="18"/>
  <c r="I31" i="18" s="1"/>
  <c r="M30" i="18"/>
  <c r="H30" i="18"/>
  <c r="F30" i="18"/>
  <c r="I30" i="18" s="1"/>
  <c r="M29" i="18"/>
  <c r="H29" i="18"/>
  <c r="F29" i="18"/>
  <c r="I29" i="18" s="1"/>
  <c r="M28" i="18"/>
  <c r="H28" i="18"/>
  <c r="F28" i="18"/>
  <c r="I28" i="18" s="1"/>
  <c r="M27" i="18"/>
  <c r="H27" i="18"/>
  <c r="F27" i="18"/>
  <c r="I27" i="18" s="1"/>
  <c r="M26" i="18"/>
  <c r="H26" i="18"/>
  <c r="F26" i="18"/>
  <c r="I26" i="18" s="1"/>
  <c r="M25" i="18"/>
  <c r="H25" i="18"/>
  <c r="F25" i="18"/>
  <c r="I25" i="18" s="1"/>
  <c r="M24" i="18"/>
  <c r="H24" i="18"/>
  <c r="F24" i="18"/>
  <c r="I24" i="18" s="1"/>
  <c r="M23" i="18"/>
  <c r="H23" i="18"/>
  <c r="F23" i="18"/>
  <c r="I23" i="18" s="1"/>
  <c r="M22" i="18"/>
  <c r="H22" i="18"/>
  <c r="F22" i="18"/>
  <c r="I22" i="18" s="1"/>
  <c r="M21" i="18"/>
  <c r="H21" i="18"/>
  <c r="F21" i="18"/>
  <c r="I21" i="18" s="1"/>
  <c r="M20" i="18"/>
  <c r="H20" i="18"/>
  <c r="F20" i="18"/>
  <c r="I20" i="18" s="1"/>
  <c r="M19" i="18"/>
  <c r="H19" i="18"/>
  <c r="F19" i="18"/>
  <c r="I19" i="18" s="1"/>
  <c r="M18" i="18"/>
  <c r="H18" i="18"/>
  <c r="F18" i="18"/>
  <c r="I18" i="18" s="1"/>
  <c r="M17" i="18"/>
  <c r="H17" i="18"/>
  <c r="F17" i="18"/>
  <c r="I17" i="18" s="1"/>
  <c r="M16" i="18"/>
  <c r="H16" i="18"/>
  <c r="F16" i="18"/>
  <c r="I16" i="18" s="1"/>
  <c r="M15" i="18"/>
  <c r="H15" i="18"/>
  <c r="F15" i="18"/>
  <c r="I15" i="18" s="1"/>
  <c r="M14" i="18"/>
  <c r="H14" i="18"/>
  <c r="F14" i="18"/>
  <c r="I14" i="18" s="1"/>
  <c r="M13" i="18"/>
  <c r="H13" i="18"/>
  <c r="E13" i="18"/>
  <c r="F13" i="18" s="1"/>
  <c r="I13" i="18" s="1"/>
  <c r="M12" i="18"/>
  <c r="H12" i="18"/>
  <c r="F12" i="18"/>
  <c r="I12" i="18" s="1"/>
  <c r="M11" i="18"/>
  <c r="H11" i="18"/>
  <c r="I11" i="18" s="1"/>
  <c r="F11" i="18"/>
  <c r="M10" i="18"/>
  <c r="H10" i="18"/>
  <c r="F10" i="18"/>
  <c r="I10" i="18" s="1"/>
  <c r="H21" i="17"/>
  <c r="F21" i="17"/>
  <c r="I21" i="17" s="1"/>
  <c r="H20" i="17"/>
  <c r="F20" i="17"/>
  <c r="I20" i="17" s="1"/>
  <c r="H19" i="17"/>
  <c r="F19" i="17"/>
  <c r="I19" i="17" s="1"/>
  <c r="H18" i="17"/>
  <c r="F18" i="17"/>
  <c r="I18" i="17" s="1"/>
  <c r="I17" i="17"/>
  <c r="G17" i="17"/>
  <c r="E17" i="17"/>
  <c r="H16" i="17"/>
  <c r="F16" i="17"/>
  <c r="I16" i="17" s="1"/>
  <c r="H15" i="17"/>
  <c r="F15" i="17"/>
  <c r="I15" i="17" s="1"/>
  <c r="H14" i="17"/>
  <c r="F14" i="17"/>
  <c r="I14" i="17" s="1"/>
  <c r="H13" i="17"/>
  <c r="F13" i="17"/>
  <c r="I13" i="17" s="1"/>
  <c r="H12" i="17"/>
  <c r="F12" i="17"/>
  <c r="H11" i="17"/>
  <c r="F11" i="17"/>
  <c r="I11" i="17" s="1"/>
  <c r="H10" i="17"/>
  <c r="F10" i="17"/>
  <c r="F22" i="17" l="1"/>
  <c r="H22" i="17"/>
  <c r="I10" i="17"/>
  <c r="I12" i="17"/>
  <c r="AN94" i="20"/>
  <c r="AN95" i="20" s="1"/>
  <c r="AN96" i="20" s="1"/>
  <c r="Q34" i="16"/>
  <c r="R32" i="16"/>
  <c r="R33" i="16" s="1"/>
  <c r="R34" i="16" s="1"/>
  <c r="AD12" i="20"/>
  <c r="AD71" i="20"/>
  <c r="AD94" i="20" s="1"/>
  <c r="AD95" i="20" s="1"/>
  <c r="AD96" i="20" s="1"/>
  <c r="H17" i="19"/>
  <c r="H19" i="19" s="1"/>
  <c r="H18" i="19" s="1"/>
  <c r="I41" i="18"/>
  <c r="H31" i="16"/>
  <c r="F31" i="16"/>
  <c r="H30" i="16"/>
  <c r="F30" i="16"/>
  <c r="H29" i="16"/>
  <c r="F29" i="16"/>
  <c r="H28" i="16"/>
  <c r="F28" i="16"/>
  <c r="H27" i="16"/>
  <c r="F27" i="16"/>
  <c r="H26" i="16"/>
  <c r="F26" i="16"/>
  <c r="H25" i="16"/>
  <c r="F25" i="16"/>
  <c r="H24" i="16"/>
  <c r="F24" i="16"/>
  <c r="H23" i="16"/>
  <c r="F23" i="16"/>
  <c r="H22" i="16"/>
  <c r="F22" i="16"/>
  <c r="H21" i="16"/>
  <c r="F21" i="16"/>
  <c r="H20" i="16"/>
  <c r="F20" i="16"/>
  <c r="H19" i="16"/>
  <c r="F19" i="16"/>
  <c r="H18" i="16"/>
  <c r="F18" i="16"/>
  <c r="H17" i="16"/>
  <c r="F17" i="16"/>
  <c r="H16" i="16"/>
  <c r="F16" i="16"/>
  <c r="H15" i="16"/>
  <c r="F15" i="16"/>
  <c r="H14" i="16"/>
  <c r="F14" i="16"/>
  <c r="H13" i="16"/>
  <c r="F13" i="16"/>
  <c r="H12" i="16"/>
  <c r="F12" i="16"/>
  <c r="H11" i="16"/>
  <c r="F11" i="16"/>
  <c r="H10" i="16"/>
  <c r="F10" i="16"/>
  <c r="I22" i="17" l="1"/>
  <c r="I23" i="17" s="1"/>
  <c r="I42" i="18"/>
  <c r="I43" i="18" s="1"/>
  <c r="I10" i="16"/>
  <c r="I11" i="16"/>
  <c r="I19" i="16"/>
  <c r="I27" i="16"/>
  <c r="I14" i="16"/>
  <c r="I22" i="16"/>
  <c r="I30" i="16"/>
  <c r="I13" i="16"/>
  <c r="I21" i="16"/>
  <c r="I29" i="16"/>
  <c r="I16" i="16"/>
  <c r="I31" i="16"/>
  <c r="I17" i="16"/>
  <c r="I18" i="16"/>
  <c r="I26" i="16"/>
  <c r="I24" i="16"/>
  <c r="I25" i="16"/>
  <c r="I12" i="16"/>
  <c r="I20" i="16"/>
  <c r="I28" i="16"/>
  <c r="I15" i="16"/>
  <c r="I23" i="16"/>
  <c r="I25" i="17" l="1"/>
  <c r="I24" i="17"/>
  <c r="I32" i="16"/>
  <c r="I33" i="16"/>
  <c r="I34" i="16" l="1"/>
</calcChain>
</file>

<file path=xl/sharedStrings.xml><?xml version="1.0" encoding="utf-8"?>
<sst xmlns="http://schemas.openxmlformats.org/spreadsheetml/2006/main" count="1041" uniqueCount="335">
  <si>
    <t>1</t>
  </si>
  <si>
    <t>2</t>
  </si>
  <si>
    <t>3</t>
  </si>
  <si>
    <t>4</t>
  </si>
  <si>
    <t>5</t>
  </si>
  <si>
    <t>12</t>
  </si>
  <si>
    <t>Наименование работ</t>
  </si>
  <si>
    <t>Единица измерения</t>
  </si>
  <si>
    <t>Количество</t>
  </si>
  <si>
    <t>Установка компрессора винт. ДЭН-75Ш ТВЖ «Плюс» (13,5 м3/мин, 8 атм.) в компл. с пакетом зимнего запуска.75 кВт / 380В/50 Гц. Габаритные размеры: 1700 мм х 1200 мм х 1580 мм.</t>
  </si>
  <si>
    <t>шт.</t>
  </si>
  <si>
    <t>Установка осушителя воздуха адсорбционного ОВА – 0870 14,5 м3/мин. 220В/50Гц. Габаритные размеры: 1175 мм х 640 мм х 2260 мм.</t>
  </si>
  <si>
    <t>15</t>
  </si>
  <si>
    <t>Стоимость работ, руб. (без НДС)</t>
  </si>
  <si>
    <t>Стоимость материалов, руб. (без НДС)</t>
  </si>
  <si>
    <t>за ед.</t>
  </si>
  <si>
    <t>итого</t>
  </si>
  <si>
    <t>6</t>
  </si>
  <si>
    <t>7</t>
  </si>
  <si>
    <t>НДС 20%</t>
  </si>
  <si>
    <t>8</t>
  </si>
  <si>
    <t>9</t>
  </si>
  <si>
    <t>11</t>
  </si>
  <si>
    <t>Установка компенсатора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</si>
  <si>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</si>
  <si>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>Устройство труб стальных горячедеформированных, по ГОСТ 9940-81, сталь 12Х18Н10Т Ø21,5×2,5 мм.</t>
  </si>
  <si>
    <t>Установка фильтра/редуктора/лубрикатора Nordberg NP8414 9.8 атм, 1/2M</t>
  </si>
  <si>
    <t>13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</si>
  <si>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</si>
  <si>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114×3,0</t>
  </si>
  <si>
    <t>16</t>
  </si>
  <si>
    <t>Установка фланца стального плоского приварного 12Х18Н10Т ГОСТ 33259-2015 DN 100мм, PN10 кгс/см2.</t>
  </si>
  <si>
    <t>10</t>
  </si>
  <si>
    <t>Установка клапана воздушного прямоугольного АВК 2070х1562 ШхВ</t>
  </si>
  <si>
    <t>м.кв.</t>
  </si>
  <si>
    <t>14</t>
  </si>
  <si>
    <t>Давальческое оборудование</t>
  </si>
  <si>
    <t>п.м.</t>
  </si>
  <si>
    <t>Установка отвода стального приварного крутоизогнутого 90гр. 20×2,5</t>
  </si>
  <si>
    <t>Установка тройника стального бесшовного приварного 12Х18Н10Т ГОСТ 17376-2001 20×2,5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</si>
  <si>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</si>
  <si>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</si>
  <si>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</si>
  <si>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Гидростатические испытания трубопроводов</t>
  </si>
  <si>
    <t>компл.</t>
  </si>
  <si>
    <t>Демонтаж стены (проём 1550 на 4100 для установки воздушного клапана</t>
  </si>
  <si>
    <t>Общая стоимость ВСЕГО,
руб. (без НДС)</t>
  </si>
  <si>
    <t>Всего стоимость с учетом НДС</t>
  </si>
  <si>
    <t>№ п/п</t>
  </si>
  <si>
    <t>130-23-ВС Воздухоснабжение</t>
  </si>
  <si>
    <t>Компрессор винт. ДЭН-75Ш ТВЖ «Плюс» (13,5 м3/мин, 8 атм.) в компл. с пакетом зимнего запуска.
75 кВт / 380В/50 Гц.  Габаритные размеры: 1700 мм х 1200 мм х 1580 мм. – 2 шт</t>
  </si>
  <si>
    <t>Установка сепаратора влагоотделителя СЦ-1200Р</t>
  </si>
  <si>
    <t>Сепартатор влагоотделителя СЦ-1200Р – 2 шт</t>
  </si>
  <si>
    <t>Осушитель воздуха адсорбционного ОВА – 0870 14,5 м3/мин. 220В/50Гц. Габаритные размеры: 1175 мм х 640 мм х 2260 мм. – 2 шт</t>
  </si>
  <si>
    <t>Установка крана шарового фланцевого LD КШ. Ц. Ф.100.025 "под задвижку", L=230 П/П Ру-10 Ду-100</t>
  </si>
  <si>
    <t>17</t>
  </si>
  <si>
    <t>т</t>
  </si>
  <si>
    <t>18</t>
  </si>
  <si>
    <t>19</t>
  </si>
  <si>
    <t>20</t>
  </si>
  <si>
    <t>21</t>
  </si>
  <si>
    <t>Всего без НДС</t>
  </si>
  <si>
    <t>Установка воздухосборника ВВ-0,9-1,0-УХЛ1, V=0,9 м3; Р=1,0 Мпа. Габаритные размеры: Ф900 мм х 2100 мм.</t>
  </si>
  <si>
    <t>23</t>
  </si>
  <si>
    <t>Монтаж крана шарового латунного наруж. резьба DN 20 VALTEC BASE</t>
  </si>
  <si>
    <t>Монтаж крана шарового латунного наруж. резьба DN 25 VALTEC BASE</t>
  </si>
  <si>
    <t>Приложение № 1.1
к Договору строительного субподряда 
№ МВМ/19-07-СП5  от «07» декабря  2023г.</t>
  </si>
  <si>
    <t>Ведомость и стоимость Строительно-монтажных работ</t>
  </si>
  <si>
    <t>Приложение № 1 к Изменению № 2 от «01» августа 2024г.к Дополнительному соглашению № 4  от «15» марта 2024г.
к Договору строительного субподряда № МВМ/19-07-СП5  от «07» декабря  2023г.</t>
  </si>
  <si>
    <t>Приложение № 1.1 к Договору строительного субподряда  № МВМ/19-07-СП5  от «07» декабря  2023г.</t>
  </si>
  <si>
    <t>Подрядчик:
Генеральный директор
ООО «ШЕЛЛРОКК»
_______________________ Е.А. Бусел
м.п.</t>
  </si>
  <si>
    <t>Субподрядчик:
Генеральный директор
ООО «ТЕРМОСТАТ»
_______________________ В.В. Куликов
м.п.</t>
  </si>
  <si>
    <t>Приложение № 1 к Изменению № 2 от 01 августа 2024г. к Дополнительному соглашению № 3 от «14» марта 2024г.
к Договору строительного субподряда № МВМ/19-07-СП5  от «07» декабря  2023г.</t>
  </si>
  <si>
    <t>Приложение № 1 к Дополнительному соглашению № 3 от «14» марта 2024г.
к Договору строительного субподряда № МВМ/19-07-СП5  от «07» декабря  2023г.</t>
  </si>
  <si>
    <t xml:space="preserve">Ведомость и стоимость Строительно-монтажных работ </t>
  </si>
  <si>
    <t>Система водоснабжения и канализации, цех №8 АО «МЕТРОВАГОНМАШ», расположенный по адресу: город Мытищи, ул. Колонцова, дом 4</t>
  </si>
  <si>
    <t>№</t>
  </si>
  <si>
    <t>Наименование работ и техническая характеристика материала</t>
  </si>
  <si>
    <t>Ед.изм</t>
  </si>
  <si>
    <t>Кол-во</t>
  </si>
  <si>
    <t>Стоимость работ, руб. без НДС</t>
  </si>
  <si>
    <t>Стоимость материалов, руб. без НДС</t>
  </si>
  <si>
    <t>Общая стоимость ВСЕГО, руб. (без НДС)</t>
  </si>
  <si>
    <t>Хозяйственно-питьевой водопровод В1 и ВС</t>
  </si>
  <si>
    <t>1.1</t>
  </si>
  <si>
    <t>Монтаж фильтра ФВ-1200</t>
  </si>
  <si>
    <t>1.2</t>
  </si>
  <si>
    <t>Демонтаж магистральных сепараторов СЦ-1200</t>
  </si>
  <si>
    <t>м.</t>
  </si>
  <si>
    <t>1.3</t>
  </si>
  <si>
    <t>Монтаж магистральных сепараторов СЦ-1200</t>
  </si>
  <si>
    <t>1.4</t>
  </si>
  <si>
    <t>Установка крана шарового фланцевого LD КШ. Ц. Ф.100.016                                                                                                                  "под задвижку", L=230 П/П Ру-10 Ду-100</t>
  </si>
  <si>
    <t>1.5</t>
  </si>
  <si>
    <t>Проем с усилением и утеплением</t>
  </si>
  <si>
    <t>1.6</t>
  </si>
  <si>
    <t>Металлоконструкции (переход АБК)</t>
  </si>
  <si>
    <t>1.7</t>
  </si>
  <si>
    <t>Металлоконструкции (опоры)</t>
  </si>
  <si>
    <t>1.8</t>
  </si>
  <si>
    <t>Монтаж системы воздухоснабжения фильтра 19086-MDV-SE-V-F-00.00.00PЭ</t>
  </si>
  <si>
    <t>1.9</t>
  </si>
  <si>
    <t>Бурение полнопроходных отверстий</t>
  </si>
  <si>
    <t>1.10</t>
  </si>
  <si>
    <t>Изготовление оконечных устройств ВС</t>
  </si>
  <si>
    <t>1.11</t>
  </si>
  <si>
    <t>Изготовление опорных кронштейнов оконечных устройств ВС</t>
  </si>
  <si>
    <t>1.12</t>
  </si>
  <si>
    <t>Ракрепление оконечных устройств на стену</t>
  </si>
  <si>
    <t>ИТОГО по разделу 1</t>
  </si>
  <si>
    <t>-</t>
  </si>
  <si>
    <t>ВСЕГО стоимость без НДС</t>
  </si>
  <si>
    <t>ВСЕГО стоимость с учетом НДС</t>
  </si>
  <si>
    <t>Подрядчик:</t>
  </si>
  <si>
    <t>Субподрядчик:</t>
  </si>
  <si>
    <t>ООО «ШЕЛЛРОКК»</t>
  </si>
  <si>
    <t xml:space="preserve">ООО "ТЕРМОСТАТ" </t>
  </si>
  <si>
    <t>Генеральный директор</t>
  </si>
  <si>
    <t>______________/ Е.А. Бусел /</t>
  </si>
  <si>
    <t>______________/ В.В. Куликов /</t>
  </si>
  <si>
    <t>м.п.</t>
  </si>
  <si>
    <t>Приложение № 1 к Дополнительному соглашению № 4 от 15.03.2024г.
к Договору строительного субподряда  № МВМ/19-07-СП5  от «07» декабря  2023г.</t>
  </si>
  <si>
    <t xml:space="preserve">Приложение № 1.1
к Договору строительного субподряда 
№ МВМ/19-07-СП5  от «07» декабря  2023г.
</t>
  </si>
  <si>
    <t>Выполнение №1 от 20.03.2024</t>
  </si>
  <si>
    <t>Остаток</t>
  </si>
  <si>
    <t>Вид работ</t>
  </si>
  <si>
    <t>Ед. изм</t>
  </si>
  <si>
    <t>Кол.</t>
  </si>
  <si>
    <t xml:space="preserve">за ед. </t>
  </si>
  <si>
    <t>Установка компрессора винт. ДЭН-75Ш ТВЖ «Плюс» 
(13,5 м3/мин, 8 атм.) в компл. с пакетом зимнего запуска.
75 кВт / 380В/50 Гц. 
Габаритные размеры: 1700 мм х 1200 мм х 1580 мм.</t>
  </si>
  <si>
    <t>Компрессор винт. ДЭН-75Ш ТВЖ «Плюс» 
(13,5 м3/мин, 8 атм.) в компл. с пакетом зимнего запуска.
75 кВт / 380В/50 Гц. 
Габаритные размеры: 1700 мм х 1200 мм х 1580 мм.</t>
  </si>
  <si>
    <t>Установка сепартатора влагоотделителя СЦ-1200Р</t>
  </si>
  <si>
    <t>Сепартатор влагоотделителя СЦ-1200Р</t>
  </si>
  <si>
    <t>Установка осушителя воздуха адсорбционного ОВА – 0870
14,5 м3/мин. 220В/50Гц. Габаритные размеры: 1175 мм х 640 мм х 2260 мм.</t>
  </si>
  <si>
    <t>Осушитель воздуха адсорбционного ОВА – 0870
14,5 м3/мин. 220В/50Гц. Габаритные размеры: 1175 мм х 640 мм х 2260 мм.</t>
  </si>
  <si>
    <t>Обвязка существующего воздухосборника ВВ-0,9-1,0-УХЛ1, V=0,9 м3; Р=1,0 Мпа. Габаритные размеры: Ф900 мм х 2100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</si>
  <si>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</si>
  <si>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</si>
  <si>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>Установка быстросъемного соединения типа "елочка" проход 7 мм  G 1/2" Ру10</t>
  </si>
  <si>
    <t>Установка фильтра/редуктора/лубрикатора Nordberg NP8414 
9.8 атм, 1/2M</t>
  </si>
  <si>
    <t>Установка фланца стального плоского приварного 12Х18Н10Т ГОСТ 33259-2015 DN 20мм, PN10 кгс/см2.</t>
  </si>
  <si>
    <t>Установка фланца стального плоского приварного 12Х18Н10Т ГОСТ 33259-2015 DN 200мм, PN10 кгс/см2.</t>
  </si>
  <si>
    <t>Установка перехода 12Х18Н10Т 219×4,0 - 114×3,0 ГОСТ 17378-2001</t>
  </si>
  <si>
    <t>т.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</si>
  <si>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</si>
  <si>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</si>
  <si>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</si>
  <si>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</si>
  <si>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</si>
  <si>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Транспортные расходы</t>
  </si>
  <si>
    <t>ИТОГО стоимость без НДС 20%</t>
  </si>
  <si>
    <t>ИТОГО стоимость с учетом НДС 20%</t>
  </si>
  <si>
    <t>Выполнеине №1 20.03.2024</t>
  </si>
  <si>
    <t>Выполнеине №2 23.05.2024</t>
  </si>
  <si>
    <t>Ведомость и стоимость</t>
  </si>
  <si>
    <t>Наименовение</t>
  </si>
  <si>
    <t>Итого, руб. без  НДС</t>
  </si>
  <si>
    <t>за ед</t>
  </si>
  <si>
    <t>Монтаж магистральных сепараторов СЦ01200</t>
  </si>
  <si>
    <t>Установка компенсатора сильфонного осевого КСО ARM100-16-30 Фланцевого</t>
  </si>
  <si>
    <t>Установка крана шарового фланцевого LD КШ.Ц.Ф.100.016 "под задвижку" , L=230 П/П Ру-10 Ду-100</t>
  </si>
  <si>
    <t>Установка фланца стального плоского приварного 12Х18Н10Т ГОСТ 33259-2015 DN 100мм, PN 10 кг/см2.</t>
  </si>
  <si>
    <t>ВСЕГО по акту</t>
  </si>
  <si>
    <t>ВСЕГО по акту с НДС</t>
  </si>
  <si>
    <t>Приложение № 1 к Изменению № 2 от «02» мая 2024г.к Дополнительному соглашению № 1 от «22» января 2024г.
к Договору строительного субподряда № МВМ/19-07-СП5  от «07» декабря  2023г.</t>
  </si>
  <si>
    <t>Приложение № 1 к Дополнительному соглашению № 1 от «22» января 2024г.
к Договору строительного субподряда № МВМ/19-07-СП5  от «07» декабря  2023г.</t>
  </si>
  <si>
    <t>Номер по порядку</t>
  </si>
  <si>
    <t>Стоимость работ, руб.(без НДС)</t>
  </si>
  <si>
    <t>130-23-ВК Внутренние трубопроводы</t>
  </si>
  <si>
    <t>1.</t>
  </si>
  <si>
    <t>Хозяйственно-питьевой водопровод В1, в том числе:</t>
  </si>
  <si>
    <t>сис</t>
  </si>
  <si>
    <t>Трубопровод из стальных водогазопроводных оцинкованных обыкновенных труб. Труба Ц-65×4,0 Ду=65 ГОСТ 3262-75</t>
  </si>
  <si>
    <t>х</t>
  </si>
  <si>
    <t>Трубопровод из полипропиленовой трубы (в комплекте с фасонными частями и крепежом) PP-R PN20 Ø32×5,4 VALTEC</t>
  </si>
  <si>
    <t>Трубопровод из полипропиленовой трубы (в комплекте с фасонными частями и крепежом) PP-R PN20 Ø25×4,2 VALTEC</t>
  </si>
  <si>
    <t>Трубопровод из полипропиленовой трубы (в комплекте с фасонными частями и крепежом) PP-R PN20 Ø20×3,4 VALTEC</t>
  </si>
  <si>
    <t>Монтаж задвижки с обрезин. клином серии KR, Ду 65 мм, Ру 16 в комл. С фланцами, прокладками, крепежом). АДЛ.</t>
  </si>
  <si>
    <t>Монтаж крана шарового латунного наружн. Резьба, DN 65 VALTEC BASE</t>
  </si>
  <si>
    <t>Монтаж крана шарового латунного наружн. Резьба, DN 32 VALTEC BASE</t>
  </si>
  <si>
    <t xml:space="preserve">  шт.</t>
  </si>
  <si>
    <t>Итого без НДС</t>
  </si>
  <si>
    <t>Х</t>
  </si>
  <si>
    <t>Монтаж крана шарового латунного наружн. Резьба, DN 25 VALTEC BASE</t>
  </si>
  <si>
    <t>Монтаж крана шарового углового наружн. Резьба, DN 15 VALTEC VT.392.N.04</t>
  </si>
  <si>
    <t>Установка смесителя для ванной и лейки на гибком шланге Corsa Deco Watersan</t>
  </si>
  <si>
    <t>Установка смесителя для душа настенного и лейки на металлическом шланге Corsa Deco Watersan</t>
  </si>
  <si>
    <t>Монтаж гибкой подводки ВР-ВР в металлической оплетке для воды 1/2" L=0,8м.</t>
  </si>
  <si>
    <t>1.13</t>
  </si>
  <si>
    <t>Монтаж фитинга полипропиленового  25×3/4" VALTEC</t>
  </si>
  <si>
    <t>1.14</t>
  </si>
  <si>
    <t>Монтаж водорозетки ППР  20×1/2" VALTEC</t>
  </si>
  <si>
    <t>1.15</t>
  </si>
  <si>
    <t>Монтаж фитинга полипропиленового с накидной головкой 32×1"</t>
  </si>
  <si>
    <t>1.16</t>
  </si>
  <si>
    <t xml:space="preserve">Монтаж опоры скользящей (для трубы Ø65) </t>
  </si>
  <si>
    <t>1.17</t>
  </si>
  <si>
    <t xml:space="preserve">Монтаж крепеж-клипсы (для трубы Ø32) </t>
  </si>
  <si>
    <t>1.18</t>
  </si>
  <si>
    <t>Монтаж крепеж-клипсы (для трубы Ø25)</t>
  </si>
  <si>
    <t>1.19</t>
  </si>
  <si>
    <t>Монтаж крепеж-клипсы (для трубы Ø20)</t>
  </si>
  <si>
    <t>1.20</t>
  </si>
  <si>
    <r>
      <t xml:space="preserve">Монтаж гильз из трубы ст. </t>
    </r>
    <r>
      <rPr>
        <sz val="11"/>
        <color indexed="8"/>
        <rFont val="Times New Roman"/>
        <family val="1"/>
        <charset val="204"/>
      </rPr>
      <t>Ø80×4,0 L=0,5м. ГОСТ 10704-91</t>
    </r>
  </si>
  <si>
    <t>2.</t>
  </si>
  <si>
    <t>Горячее водоснабжение (Т3, Т4), в том числе:</t>
  </si>
  <si>
    <t>2.1</t>
  </si>
  <si>
    <r>
      <t>Трубопровод из стальных водогазопроводных оцинкованных обыкновенных труб. Труба Ц-50</t>
    </r>
    <r>
      <rPr>
        <sz val="11"/>
        <color indexed="8"/>
        <rFont val="Times New Roman"/>
        <family val="1"/>
        <charset val="204"/>
      </rPr>
      <t>×3,5 Ду=50 ГОСТ 3262-75</t>
    </r>
  </si>
  <si>
    <t>2.2</t>
  </si>
  <si>
    <r>
      <t>Трубопровод из стальных водогазопроводных оцинкованных обыкновенных труб. Труба Ц-32</t>
    </r>
    <r>
      <rPr>
        <sz val="11"/>
        <color indexed="8"/>
        <rFont val="Times New Roman"/>
        <family val="1"/>
        <charset val="204"/>
      </rPr>
      <t>×3,2 Ду=32 ГОСТ 3262-75</t>
    </r>
  </si>
  <si>
    <t>2.3</t>
  </si>
  <si>
    <t>2.4</t>
  </si>
  <si>
    <t>2.5</t>
  </si>
  <si>
    <t>2.6</t>
  </si>
  <si>
    <t>Монтаж крана шарового латунного наружн. Резьба, DN 50 VALTEC BASE</t>
  </si>
  <si>
    <t>2.7</t>
  </si>
  <si>
    <t>2.8</t>
  </si>
  <si>
    <t>2.9</t>
  </si>
  <si>
    <t>2.10</t>
  </si>
  <si>
    <t>2.11</t>
  </si>
  <si>
    <t>Монтаж муфты комбинированной ППР 25×3/4" VALTEC</t>
  </si>
  <si>
    <t>2.12</t>
  </si>
  <si>
    <t>2.13</t>
  </si>
  <si>
    <t>2.14</t>
  </si>
  <si>
    <t>Монтаж осевого сильфонного компенсатора "Энергия-Аква" Ду50мм с многослойным сильфоном и декоративно-защитным кожухом (присоединение-резьба) 16.050.32/10.2 "Протон-Энергия"</t>
  </si>
  <si>
    <t>2.15</t>
  </si>
  <si>
    <t>Монтаж осевого сильфонного компенсатора "Энергия-Аква" Ду32мм с многослойным сильфоном и декоративно-защитным кожухом (присоединение-резьба) 16.032.32/10.2 "Протон-Энергия"</t>
  </si>
  <si>
    <t>2.16</t>
  </si>
  <si>
    <t>Монтаж опоры скользящей (для трубы Ø50)</t>
  </si>
  <si>
    <t>2.17</t>
  </si>
  <si>
    <t>Монтаж опоры скользящей (для трубы Ø32)</t>
  </si>
  <si>
    <t>2.18</t>
  </si>
  <si>
    <t>2.19</t>
  </si>
  <si>
    <t>2.20</t>
  </si>
  <si>
    <t>2.21</t>
  </si>
  <si>
    <r>
      <t xml:space="preserve">Монтаж гильз из трубы ст. </t>
    </r>
    <r>
      <rPr>
        <sz val="11"/>
        <color indexed="8"/>
        <rFont val="Times New Roman"/>
        <family val="1"/>
        <charset val="204"/>
      </rPr>
      <t>Ø65×4,0 L=0,5м. ГОСТ 10704-91</t>
    </r>
  </si>
  <si>
    <t>3.</t>
  </si>
  <si>
    <t>Противопожарный водопровод, В2, в том числе:</t>
  </si>
  <si>
    <t>3.1</t>
  </si>
  <si>
    <r>
      <t xml:space="preserve">Монтаж трубы стальной электросварной прямошовной </t>
    </r>
    <r>
      <rPr>
        <sz val="11"/>
        <color indexed="8"/>
        <rFont val="Times New Roman"/>
        <family val="1"/>
        <charset val="204"/>
      </rPr>
      <t>Ø108×4 ГОСТ 10704-91 с окраской 2 раза</t>
    </r>
  </si>
  <si>
    <t>3.2</t>
  </si>
  <si>
    <r>
      <t xml:space="preserve">Монтаж трубы стальной электросварной прямошовной </t>
    </r>
    <r>
      <rPr>
        <sz val="11"/>
        <color indexed="8"/>
        <rFont val="Times New Roman"/>
        <family val="1"/>
        <charset val="204"/>
      </rPr>
      <t>Ø57×3 ГОСТ 10704-91 с окраской 2 раза</t>
    </r>
  </si>
  <si>
    <t>3.3</t>
  </si>
  <si>
    <t>Монтаж задвижки с обрезин. клином серии KR, Ду 100 мм, Ру 16 в комл. С фланцами, прокладками, крепежом). АДЛ</t>
  </si>
  <si>
    <t>3.4</t>
  </si>
  <si>
    <t>Монтаж пожарного шкафа ШП-К-0 320 НЗК</t>
  </si>
  <si>
    <t>3.5</t>
  </si>
  <si>
    <t>Монтаж пожарного шкафа ШП-К-0 310 НЗК</t>
  </si>
  <si>
    <t>3.6</t>
  </si>
  <si>
    <r>
      <t>Монтаж клапана чугунного углового 125</t>
    </r>
    <r>
      <rPr>
        <sz val="11"/>
        <color indexed="8"/>
        <rFont val="Times New Roman"/>
        <family val="1"/>
        <charset val="204"/>
      </rPr>
      <t>˚ с муфтой и контрагайкой Ру 1,0 Мпа Ду=50мм. РПТК 50</t>
    </r>
  </si>
  <si>
    <t>3.7</t>
  </si>
  <si>
    <t>Монтаж головки цапковой Ру 1,2 Мпа Ду 50мм. ГОСТ 28352-89</t>
  </si>
  <si>
    <t>3.8</t>
  </si>
  <si>
    <r>
      <t xml:space="preserve">Ствол пожарный ручной </t>
    </r>
    <r>
      <rPr>
        <sz val="11"/>
        <color indexed="8"/>
        <rFont val="Times New Roman"/>
        <family val="1"/>
        <charset val="204"/>
      </rPr>
      <t>Ø16 ГС-50 ГОСТ 9923-80</t>
    </r>
  </si>
  <si>
    <t>3.9</t>
  </si>
  <si>
    <t>Рукав пожарный напорный "Универсал" для пожарного крана в сборе сголовками Ру 1,0 L=20м. Ду 50мм.</t>
  </si>
  <si>
    <t>3.10</t>
  </si>
  <si>
    <t>Огнетушитель углекислотный 2,9л. Масса заряда до 2кг. ОУ-2 (10122 я) ООО "Ярпожинвест"</t>
  </si>
  <si>
    <t>3.11</t>
  </si>
  <si>
    <r>
      <t xml:space="preserve">Монтаж металлического хомута высокой нагрузки с резин. профилем и гайкой 2" (59-66) (для трубы </t>
    </r>
    <r>
      <rPr>
        <sz val="11"/>
        <color indexed="8"/>
        <rFont val="Times New Roman"/>
        <family val="1"/>
        <charset val="204"/>
      </rPr>
      <t>Ø57×</t>
    </r>
    <r>
      <rPr>
        <sz val="8.15"/>
        <color indexed="8"/>
        <rFont val="Times New Roman"/>
        <family val="1"/>
        <charset val="204"/>
      </rPr>
      <t>3</t>
    </r>
    <r>
      <rPr>
        <sz val="11"/>
        <color indexed="8"/>
        <rFont val="Times New Roman"/>
        <family val="1"/>
        <charset val="204"/>
      </rPr>
      <t>) IKA 12050</t>
    </r>
  </si>
  <si>
    <t>3.12</t>
  </si>
  <si>
    <t>Монтаж шпильки резьбовой М10-1000 (L=1000мм.) IRRT 1211000</t>
  </si>
  <si>
    <t>3.13</t>
  </si>
  <si>
    <t>Монтаж гильз из трубы ст. Ø65×4,0 L=0,5м. ГОСТ 10704-91 (пожарный водопровод)</t>
  </si>
  <si>
    <t>3.14</t>
  </si>
  <si>
    <r>
      <t>Уголок Б-50</t>
    </r>
    <r>
      <rPr>
        <sz val="11"/>
        <color indexed="8"/>
        <rFont val="Times New Roman"/>
        <family val="1"/>
        <charset val="204"/>
      </rPr>
      <t>×50×5</t>
    </r>
  </si>
  <si>
    <t>3.15</t>
  </si>
  <si>
    <t>Монтаж опор пожарного водопровода на высоте ось Б</t>
  </si>
  <si>
    <t>4.</t>
  </si>
  <si>
    <t>Бытовая канализация К1, в том числе:</t>
  </si>
  <si>
    <t>4.1</t>
  </si>
  <si>
    <t>Монтаж трубы ТК 110-РР-В</t>
  </si>
  <si>
    <t>4.2</t>
  </si>
  <si>
    <t>Монтаж трубы ТК 50-РР-В</t>
  </si>
  <si>
    <t>4.3</t>
  </si>
  <si>
    <t>Монтаж ревизии Р 110К-РР-В</t>
  </si>
  <si>
    <t>4.4</t>
  </si>
  <si>
    <t>Монтаж отвода 110 90˚</t>
  </si>
  <si>
    <t>4.5</t>
  </si>
  <si>
    <t>Монтаж отвода 50  90˚</t>
  </si>
  <si>
    <t>4.6</t>
  </si>
  <si>
    <r>
      <t>Монтаж отвода 110 45</t>
    </r>
    <r>
      <rPr>
        <sz val="11"/>
        <color indexed="8"/>
        <rFont val="Times New Roman"/>
        <family val="1"/>
        <charset val="204"/>
      </rPr>
      <t>˚</t>
    </r>
  </si>
  <si>
    <t>4.7</t>
  </si>
  <si>
    <t>Монтаж отвода 110 30˚</t>
  </si>
  <si>
    <t>4.8</t>
  </si>
  <si>
    <t xml:space="preserve">Монтаж отвода 50 45˚ </t>
  </si>
  <si>
    <t>4.9</t>
  </si>
  <si>
    <t>Монтаж тройника 110×110 45˚</t>
  </si>
  <si>
    <t>4.10</t>
  </si>
  <si>
    <t>Монтаж тройника 110×50 45˚</t>
  </si>
  <si>
    <t>4.11</t>
  </si>
  <si>
    <t>Монтаж умывальника фарфорового с сифоном и смесителем Универсал Катунь, керамика, 50 см, цвет белый</t>
  </si>
  <si>
    <t>4.12</t>
  </si>
  <si>
    <t>Монтаж унитаза керамического тарельчатого с косым выпуском со смывным бочком Lavelly Base с цельноотлитой полочкой и водосливной арматурой</t>
  </si>
  <si>
    <t>4.13</t>
  </si>
  <si>
    <r>
      <t>Монтаж душевого поддона мелкого 800</t>
    </r>
    <r>
      <rPr>
        <sz val="11"/>
        <color indexed="8"/>
        <rFont val="Times New Roman"/>
        <family val="1"/>
        <charset val="204"/>
      </rPr>
      <t>×800 в комплекте с сифоном XD-2101-800</t>
    </r>
  </si>
  <si>
    <t>4.14</t>
  </si>
  <si>
    <t>Монтаж муфты противопожарной ОГРАКС ПМ-110</t>
  </si>
  <si>
    <t>4.15</t>
  </si>
  <si>
    <t>Монтаж муфты противопожарной ОГРАКС ПМ-50</t>
  </si>
  <si>
    <t>4.16</t>
  </si>
  <si>
    <t>Монтаж трапа Ду50/100 с вертикальным отводом и сухим сифоном HL310NPr</t>
  </si>
  <si>
    <t>4.17</t>
  </si>
  <si>
    <t>Монтаж трапа Ду50(без перехода) с горизонтальным отводом и сухим сифоном HL310NPr</t>
  </si>
  <si>
    <t>4.18</t>
  </si>
  <si>
    <t>Монтаж комплекта лотков b=160 мм с трапоприямками</t>
  </si>
  <si>
    <t>4.19</t>
  </si>
  <si>
    <t>Монтаж манжета гафрированного для подключения унитаза DN110</t>
  </si>
  <si>
    <t>4.20</t>
  </si>
  <si>
    <t>Монтаж вент. клапана DN110 для невентилируемых канализационных стояков</t>
  </si>
  <si>
    <t>4.21</t>
  </si>
  <si>
    <t>Монтаж вент. клапана DN50 для невентилируемых канализационных стояков</t>
  </si>
  <si>
    <t>4.22</t>
  </si>
  <si>
    <t>Монтаж гильз из трубы ст. Ø200×5,0 L=0,5м. ГОСТ 10704-91 (фан)</t>
  </si>
  <si>
    <t>Всего стоимость без НДС</t>
  </si>
  <si>
    <t>Подрядчик:
Генеральный директор
ООО «ШЕЛЛРОКК»
_______________________ Е.А. Бусел</t>
  </si>
  <si>
    <t>Субподрядчик:
Генеральный директор
ООО «ТЕРМОСТАТ»
_______________________ В.В. Куликов</t>
  </si>
  <si>
    <t>кс-2 №2</t>
  </si>
  <si>
    <t>всего</t>
  </si>
  <si>
    <t>остаток</t>
  </si>
  <si>
    <t>кс-2 №</t>
  </si>
  <si>
    <t>кс-2 №3</t>
  </si>
  <si>
    <t xml:space="preserve"> от 02.05.24г. </t>
  </si>
  <si>
    <t>от 23.05.24г.</t>
  </si>
  <si>
    <t>кол-во</t>
  </si>
  <si>
    <t>кс-2№4 от 23.05.24г.</t>
  </si>
  <si>
    <t>кс-2№</t>
  </si>
  <si>
    <t>кс-2 №5</t>
  </si>
  <si>
    <t>от 20.06.24г.</t>
  </si>
  <si>
    <t>кс-2№6 от 20.06.24г.</t>
  </si>
  <si>
    <t>кс-2№7 от 20.08.24г.</t>
  </si>
  <si>
    <t>??? А где 22</t>
  </si>
  <si>
    <t>кс-2 №8</t>
  </si>
  <si>
    <t>от 20.08.24г.</t>
  </si>
  <si>
    <t>кс-2№9 от 20.08.24г.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</si>
</sst>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#,##0.000"/>
    <numFmt numFmtId="166" formatCode="#,##0.00_ ;[Red]\-#,##0.00\ "/>
  </numFmts>
  <fonts count="48" x14ac:knownFonts="1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.15"/>
      <color indexed="8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b/>
      <sz val="10"/>
      <color rgb="FF222222"/>
      <name val="Arial"/>
      <family val="2"/>
      <charset val="204"/>
    </font>
    <font>
      <sz val="10"/>
      <color rgb="FF222222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9" fillId="0" borderId="1"/>
    <xf numFmtId="0" fontId="4" fillId="0" borderId="1"/>
    <xf numFmtId="0" fontId="30" fillId="0" borderId="1"/>
  </cellStyleXfs>
  <cellXfs count="365">
    <xf numFmtId="0" fontId="0" fillId="0" borderId="0" xfId="0"/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/>
    <xf numFmtId="49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2" fillId="0" borderId="1" xfId="1" applyFont="1" applyAlignment="1">
      <alignment wrapText="1"/>
    </xf>
    <xf numFmtId="0" fontId="16" fillId="0" borderId="1" xfId="1" applyFont="1" applyAlignment="1">
      <alignment wrapText="1"/>
    </xf>
    <xf numFmtId="4" fontId="14" fillId="0" borderId="5" xfId="1" applyNumberFormat="1" applyFont="1" applyBorder="1" applyAlignment="1">
      <alignment horizontal="center" vertical="center" wrapText="1"/>
    </xf>
    <xf numFmtId="49" fontId="2" fillId="2" borderId="5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wrapText="1"/>
    </xf>
    <xf numFmtId="0" fontId="2" fillId="0" borderId="5" xfId="1" applyFont="1" applyBorder="1" applyAlignment="1">
      <alignment horizontal="center" wrapText="1"/>
    </xf>
    <xf numFmtId="0" fontId="2" fillId="0" borderId="5" xfId="1" applyFont="1" applyBorder="1" applyAlignment="1">
      <alignment horizontal="center" vertical="center" wrapText="1"/>
    </xf>
    <xf numFmtId="4" fontId="2" fillId="0" borderId="5" xfId="1" applyNumberFormat="1" applyFont="1" applyBorder="1" applyAlignment="1">
      <alignment horizontal="center" vertical="center" wrapText="1"/>
    </xf>
    <xf numFmtId="0" fontId="2" fillId="0" borderId="1" xfId="1" applyFont="1" applyAlignment="1">
      <alignment horizontal="left" vertical="center" wrapText="1"/>
    </xf>
    <xf numFmtId="0" fontId="2" fillId="0" borderId="5" xfId="1" applyFont="1" applyBorder="1" applyAlignment="1">
      <alignment vertical="center" wrapText="1"/>
    </xf>
    <xf numFmtId="4" fontId="2" fillId="0" borderId="4" xfId="1" applyNumberFormat="1" applyFont="1" applyBorder="1" applyAlignment="1">
      <alignment horizontal="center" vertical="center" wrapText="1"/>
    </xf>
    <xf numFmtId="4" fontId="11" fillId="0" borderId="5" xfId="1" applyNumberFormat="1" applyFont="1" applyBorder="1" applyAlignment="1">
      <alignment horizontal="center" vertical="center" wrapText="1"/>
    </xf>
    <xf numFmtId="0" fontId="11" fillId="0" borderId="1" xfId="1" applyFont="1" applyAlignment="1">
      <alignment wrapText="1"/>
    </xf>
    <xf numFmtId="4" fontId="11" fillId="2" borderId="5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Alignment="1">
      <alignment horizontal="center" vertical="center" wrapText="1"/>
    </xf>
    <xf numFmtId="0" fontId="2" fillId="0" borderId="1" xfId="1" applyFont="1" applyAlignment="1">
      <alignment horizontal="center" wrapText="1"/>
    </xf>
    <xf numFmtId="0" fontId="2" fillId="0" borderId="1" xfId="1" applyFont="1" applyAlignment="1">
      <alignment horizontal="center" vertical="center" wrapText="1"/>
    </xf>
    <xf numFmtId="4" fontId="2" fillId="0" borderId="1" xfId="1" applyNumberFormat="1" applyFont="1" applyAlignment="1">
      <alignment horizontal="center" vertical="center" wrapText="1"/>
    </xf>
    <xf numFmtId="0" fontId="2" fillId="3" borderId="1" xfId="1" applyFont="1" applyFill="1" applyAlignment="1">
      <alignment horizontal="center" vertical="center" wrapText="1"/>
    </xf>
    <xf numFmtId="0" fontId="9" fillId="0" borderId="1" xfId="1"/>
    <xf numFmtId="0" fontId="17" fillId="0" borderId="1" xfId="1" applyFont="1" applyAlignment="1">
      <alignment vertical="center" wrapText="1"/>
    </xf>
    <xf numFmtId="0" fontId="12" fillId="0" borderId="1" xfId="1" applyFont="1" applyAlignment="1">
      <alignment vertical="center" wrapText="1"/>
    </xf>
    <xf numFmtId="0" fontId="12" fillId="0" borderId="1" xfId="1" applyFont="1" applyAlignment="1">
      <alignment horizontal="left" vertical="center" wrapText="1"/>
    </xf>
    <xf numFmtId="0" fontId="9" fillId="0" borderId="1" xfId="1" applyAlignment="1">
      <alignment horizontal="left"/>
    </xf>
    <xf numFmtId="0" fontId="17" fillId="0" borderId="1" xfId="1" applyFont="1" applyAlignment="1">
      <alignment horizontal="left" vertical="center" wrapText="1"/>
    </xf>
    <xf numFmtId="0" fontId="2" fillId="0" borderId="1" xfId="2" applyFont="1"/>
    <xf numFmtId="0" fontId="2" fillId="0" borderId="1" xfId="2" applyFont="1" applyAlignment="1">
      <alignment horizontal="center" vertical="center"/>
    </xf>
    <xf numFmtId="0" fontId="2" fillId="0" borderId="1" xfId="2" applyFont="1" applyAlignment="1">
      <alignment horizontal="center"/>
    </xf>
    <xf numFmtId="0" fontId="18" fillId="0" borderId="16" xfId="2" applyFont="1" applyBorder="1" applyAlignment="1">
      <alignment horizontal="center" vertical="center" wrapText="1"/>
    </xf>
    <xf numFmtId="4" fontId="19" fillId="0" borderId="16" xfId="2" applyNumberFormat="1" applyFont="1" applyBorder="1" applyAlignment="1">
      <alignment horizontal="center" vertical="center" wrapText="1"/>
    </xf>
    <xf numFmtId="4" fontId="19" fillId="0" borderId="11" xfId="2" applyNumberFormat="1" applyFont="1" applyBorder="1" applyAlignment="1">
      <alignment horizontal="center" vertical="center" wrapText="1"/>
    </xf>
    <xf numFmtId="0" fontId="16" fillId="0" borderId="18" xfId="2" applyFont="1" applyBorder="1" applyAlignment="1">
      <alignment horizontal="center" vertical="center"/>
    </xf>
    <xf numFmtId="0" fontId="16" fillId="0" borderId="19" xfId="2" applyFont="1" applyBorder="1" applyAlignment="1">
      <alignment horizontal="left" vertical="center" wrapText="1"/>
    </xf>
    <xf numFmtId="0" fontId="16" fillId="0" borderId="19" xfId="2" applyFont="1" applyBorder="1" applyAlignment="1">
      <alignment horizontal="center" vertical="center" wrapText="1"/>
    </xf>
    <xf numFmtId="4" fontId="16" fillId="0" borderId="19" xfId="2" applyNumberFormat="1" applyFont="1" applyBorder="1" applyAlignment="1">
      <alignment horizontal="center" vertical="center" wrapText="1"/>
    </xf>
    <xf numFmtId="3" fontId="16" fillId="0" borderId="20" xfId="2" applyNumberFormat="1" applyFont="1" applyBorder="1" applyAlignment="1">
      <alignment horizontal="left" vertical="center" wrapText="1"/>
    </xf>
    <xf numFmtId="0" fontId="16" fillId="4" borderId="5" xfId="2" applyFont="1" applyFill="1" applyBorder="1" applyAlignment="1">
      <alignment horizontal="center" vertical="center"/>
    </xf>
    <xf numFmtId="4" fontId="16" fillId="4" borderId="5" xfId="2" applyNumberFormat="1" applyFont="1" applyFill="1" applyBorder="1" applyAlignment="1">
      <alignment horizontal="center" vertical="center"/>
    </xf>
    <xf numFmtId="0" fontId="16" fillId="0" borderId="1" xfId="2" applyFont="1"/>
    <xf numFmtId="0" fontId="16" fillId="0" borderId="21" xfId="2" applyFont="1" applyBorder="1" applyAlignment="1">
      <alignment horizontal="center" vertical="center"/>
    </xf>
    <xf numFmtId="0" fontId="16" fillId="0" borderId="12" xfId="2" applyFont="1" applyBorder="1" applyAlignment="1">
      <alignment horizontal="left" vertical="center" wrapText="1"/>
    </xf>
    <xf numFmtId="0" fontId="16" fillId="0" borderId="12" xfId="2" applyFont="1" applyBorder="1" applyAlignment="1">
      <alignment horizontal="center" vertical="center" wrapText="1"/>
    </xf>
    <xf numFmtId="4" fontId="16" fillId="0" borderId="12" xfId="2" applyNumberFormat="1" applyFont="1" applyBorder="1" applyAlignment="1">
      <alignment horizontal="center" vertical="center" wrapText="1"/>
    </xf>
    <xf numFmtId="3" fontId="16" fillId="0" borderId="22" xfId="2" applyNumberFormat="1" applyFont="1" applyBorder="1" applyAlignment="1">
      <alignment horizontal="left" vertical="center" wrapText="1"/>
    </xf>
    <xf numFmtId="0" fontId="16" fillId="0" borderId="12" xfId="2" applyFont="1" applyBorder="1" applyAlignment="1">
      <alignment vertical="center" wrapText="1"/>
    </xf>
    <xf numFmtId="0" fontId="16" fillId="0" borderId="22" xfId="2" applyFont="1" applyBorder="1" applyAlignment="1">
      <alignment horizontal="left" vertical="center" wrapText="1"/>
    </xf>
    <xf numFmtId="0" fontId="16" fillId="0" borderId="22" xfId="2" applyFont="1" applyBorder="1" applyAlignment="1">
      <alignment horizontal="left" wrapText="1"/>
    </xf>
    <xf numFmtId="0" fontId="2" fillId="0" borderId="21" xfId="2" applyFont="1" applyBorder="1" applyAlignment="1">
      <alignment horizontal="center" vertical="center"/>
    </xf>
    <xf numFmtId="0" fontId="2" fillId="0" borderId="12" xfId="2" applyFont="1" applyBorder="1" applyAlignment="1">
      <alignment horizontal="left" vertical="center" wrapText="1"/>
    </xf>
    <xf numFmtId="0" fontId="2" fillId="0" borderId="12" xfId="2" applyFont="1" applyBorder="1" applyAlignment="1">
      <alignment horizontal="center" vertical="center" wrapText="1"/>
    </xf>
    <xf numFmtId="0" fontId="20" fillId="0" borderId="12" xfId="2" applyFont="1" applyBorder="1" applyAlignment="1">
      <alignment horizontal="center" vertical="center" wrapText="1"/>
    </xf>
    <xf numFmtId="4" fontId="2" fillId="3" borderId="12" xfId="2" applyNumberFormat="1" applyFont="1" applyFill="1" applyBorder="1" applyAlignment="1">
      <alignment horizontal="center" vertical="center" wrapText="1"/>
    </xf>
    <xf numFmtId="4" fontId="2" fillId="0" borderId="12" xfId="2" applyNumberFormat="1" applyFont="1" applyBorder="1" applyAlignment="1">
      <alignment horizontal="center" vertical="center" wrapText="1"/>
    </xf>
    <xf numFmtId="0" fontId="2" fillId="0" borderId="22" xfId="2" applyFont="1" applyBorder="1" applyAlignment="1">
      <alignment horizontal="left" wrapText="1"/>
    </xf>
    <xf numFmtId="0" fontId="2" fillId="4" borderId="5" xfId="2" applyFont="1" applyFill="1" applyBorder="1" applyAlignment="1">
      <alignment horizontal="center" vertical="center"/>
    </xf>
    <xf numFmtId="0" fontId="2" fillId="0" borderId="22" xfId="2" applyFont="1" applyBorder="1" applyAlignment="1">
      <alignment horizontal="left" vertical="center" wrapText="1"/>
    </xf>
    <xf numFmtId="0" fontId="20" fillId="0" borderId="12" xfId="2" applyFont="1" applyBorder="1" applyAlignment="1">
      <alignment wrapText="1"/>
    </xf>
    <xf numFmtId="0" fontId="20" fillId="0" borderId="12" xfId="2" applyFont="1" applyBorder="1" applyAlignment="1">
      <alignment horizontal="center" wrapText="1"/>
    </xf>
    <xf numFmtId="0" fontId="2" fillId="0" borderId="12" xfId="2" applyFont="1" applyBorder="1" applyAlignment="1">
      <alignment wrapText="1"/>
    </xf>
    <xf numFmtId="0" fontId="2" fillId="0" borderId="12" xfId="2" applyFont="1" applyBorder="1" applyAlignment="1">
      <alignment horizontal="center" wrapText="1"/>
    </xf>
    <xf numFmtId="0" fontId="2" fillId="4" borderId="5" xfId="2" applyFont="1" applyFill="1" applyBorder="1" applyAlignment="1">
      <alignment horizontal="center" vertical="center" wrapText="1"/>
    </xf>
    <xf numFmtId="0" fontId="2" fillId="0" borderId="1" xfId="2" applyFont="1" applyAlignment="1">
      <alignment wrapText="1"/>
    </xf>
    <xf numFmtId="0" fontId="20" fillId="0" borderId="12" xfId="2" applyFont="1" applyBorder="1" applyAlignment="1">
      <alignment vertical="center" wrapText="1"/>
    </xf>
    <xf numFmtId="0" fontId="2" fillId="0" borderId="23" xfId="2" applyFont="1" applyBorder="1" applyAlignment="1">
      <alignment horizontal="center" vertical="center"/>
    </xf>
    <xf numFmtId="0" fontId="2" fillId="0" borderId="24" xfId="2" applyFont="1" applyBorder="1" applyAlignment="1">
      <alignment horizontal="left" vertical="center" wrapText="1"/>
    </xf>
    <xf numFmtId="0" fontId="2" fillId="0" borderId="24" xfId="2" applyFont="1" applyBorder="1" applyAlignment="1">
      <alignment horizontal="center" vertical="center" wrapText="1"/>
    </xf>
    <xf numFmtId="4" fontId="2" fillId="3" borderId="24" xfId="2" applyNumberFormat="1" applyFont="1" applyFill="1" applyBorder="1" applyAlignment="1">
      <alignment horizontal="center" vertical="center" wrapText="1"/>
    </xf>
    <xf numFmtId="4" fontId="2" fillId="0" borderId="24" xfId="2" applyNumberFormat="1" applyFont="1" applyBorder="1" applyAlignment="1">
      <alignment horizontal="center" vertical="center" wrapText="1"/>
    </xf>
    <xf numFmtId="0" fontId="2" fillId="0" borderId="25" xfId="2" applyFont="1" applyBorder="1" applyAlignment="1">
      <alignment horizontal="left" vertical="center" wrapText="1"/>
    </xf>
    <xf numFmtId="0" fontId="2" fillId="0" borderId="26" xfId="2" applyFont="1" applyBorder="1"/>
    <xf numFmtId="4" fontId="13" fillId="0" borderId="19" xfId="2" applyNumberFormat="1" applyFont="1" applyBorder="1" applyAlignment="1">
      <alignment horizontal="center"/>
    </xf>
    <xf numFmtId="0" fontId="2" fillId="0" borderId="27" xfId="2" applyFont="1" applyBorder="1"/>
    <xf numFmtId="4" fontId="2" fillId="0" borderId="1" xfId="2" applyNumberFormat="1" applyFont="1"/>
    <xf numFmtId="0" fontId="21" fillId="0" borderId="26" xfId="2" applyFont="1" applyBorder="1"/>
    <xf numFmtId="0" fontId="21" fillId="0" borderId="1" xfId="2" applyFont="1"/>
    <xf numFmtId="0" fontId="21" fillId="0" borderId="1" xfId="2" applyFont="1" applyAlignment="1">
      <alignment horizontal="center" vertical="center"/>
    </xf>
    <xf numFmtId="0" fontId="21" fillId="0" borderId="1" xfId="2" applyFont="1" applyAlignment="1">
      <alignment horizontal="center"/>
    </xf>
    <xf numFmtId="0" fontId="22" fillId="0" borderId="1" xfId="2" applyFont="1" applyAlignment="1">
      <alignment horizontal="right"/>
    </xf>
    <xf numFmtId="4" fontId="23" fillId="0" borderId="12" xfId="2" applyNumberFormat="1" applyFont="1" applyBorder="1" applyAlignment="1">
      <alignment horizontal="center"/>
    </xf>
    <xf numFmtId="0" fontId="21" fillId="0" borderId="27" xfId="2" applyFont="1" applyBorder="1"/>
    <xf numFmtId="4" fontId="21" fillId="0" borderId="1" xfId="2" applyNumberFormat="1" applyFont="1"/>
    <xf numFmtId="0" fontId="2" fillId="0" borderId="28" xfId="2" applyFont="1" applyBorder="1"/>
    <xf numFmtId="0" fontId="2" fillId="0" borderId="29" xfId="2" applyFont="1" applyBorder="1"/>
    <xf numFmtId="0" fontId="2" fillId="0" borderId="29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/>
    </xf>
    <xf numFmtId="4" fontId="13" fillId="0" borderId="11" xfId="2" applyNumberFormat="1" applyFont="1" applyBorder="1" applyAlignment="1">
      <alignment horizontal="center"/>
    </xf>
    <xf numFmtId="0" fontId="2" fillId="0" borderId="30" xfId="2" applyFont="1" applyBorder="1"/>
    <xf numFmtId="0" fontId="17" fillId="0" borderId="1" xfId="2" applyFont="1" applyAlignment="1">
      <alignment horizontal="left" vertical="center" wrapText="1"/>
    </xf>
    <xf numFmtId="0" fontId="17" fillId="0" borderId="1" xfId="2" applyFont="1" applyAlignment="1">
      <alignment vertical="center" wrapText="1"/>
    </xf>
    <xf numFmtId="0" fontId="17" fillId="0" borderId="1" xfId="2" applyFont="1" applyAlignment="1">
      <alignment horizontal="center" vertical="center" wrapText="1"/>
    </xf>
    <xf numFmtId="0" fontId="4" fillId="0" borderId="1" xfId="2" applyAlignment="1">
      <alignment vertical="center" wrapText="1"/>
    </xf>
    <xf numFmtId="0" fontId="4" fillId="0" borderId="1" xfId="2" applyAlignment="1">
      <alignment horizontal="center" vertical="center" wrapText="1"/>
    </xf>
    <xf numFmtId="0" fontId="4" fillId="0" borderId="1" xfId="2" applyAlignment="1">
      <alignment horizontal="left" vertical="center" wrapText="1"/>
    </xf>
    <xf numFmtId="0" fontId="2" fillId="0" borderId="1" xfId="2" applyFont="1" applyAlignment="1">
      <alignment vertical="top" wrapText="1"/>
    </xf>
    <xf numFmtId="0" fontId="11" fillId="0" borderId="1" xfId="2" applyFont="1"/>
    <xf numFmtId="0" fontId="11" fillId="0" borderId="1" xfId="2" applyFont="1" applyAlignment="1">
      <alignment horizontal="center" vertical="center"/>
    </xf>
    <xf numFmtId="0" fontId="11" fillId="0" borderId="1" xfId="2" applyFont="1" applyAlignment="1">
      <alignment horizontal="center"/>
    </xf>
    <xf numFmtId="0" fontId="10" fillId="0" borderId="1" xfId="2" applyFont="1"/>
    <xf numFmtId="0" fontId="4" fillId="0" borderId="1" xfId="2"/>
    <xf numFmtId="2" fontId="16" fillId="0" borderId="1" xfId="2" applyNumberFormat="1" applyFont="1" applyAlignment="1">
      <alignment horizontal="center" vertical="center"/>
    </xf>
    <xf numFmtId="0" fontId="25" fillId="0" borderId="1" xfId="2" applyFont="1" applyAlignment="1">
      <alignment horizontal="center" vertical="center" wrapText="1"/>
    </xf>
    <xf numFmtId="164" fontId="2" fillId="0" borderId="1" xfId="2" applyNumberFormat="1" applyFont="1"/>
    <xf numFmtId="164" fontId="14" fillId="3" borderId="11" xfId="2" applyNumberFormat="1" applyFont="1" applyFill="1" applyBorder="1" applyAlignment="1">
      <alignment horizontal="center" vertical="center" wrapText="1"/>
    </xf>
    <xf numFmtId="49" fontId="2" fillId="3" borderId="18" xfId="2" applyNumberFormat="1" applyFont="1" applyFill="1" applyBorder="1" applyAlignment="1">
      <alignment horizontal="center" vertical="center"/>
    </xf>
    <xf numFmtId="4" fontId="2" fillId="0" borderId="22" xfId="2" applyNumberFormat="1" applyFont="1" applyBorder="1" applyAlignment="1">
      <alignment horizontal="center" vertical="center" wrapText="1"/>
    </xf>
    <xf numFmtId="164" fontId="14" fillId="3" borderId="39" xfId="2" applyNumberFormat="1" applyFont="1" applyFill="1" applyBorder="1" applyAlignment="1">
      <alignment horizontal="center" vertical="center"/>
    </xf>
    <xf numFmtId="164" fontId="13" fillId="0" borderId="22" xfId="2" applyNumberFormat="1" applyFont="1" applyBorder="1"/>
    <xf numFmtId="164" fontId="13" fillId="0" borderId="20" xfId="2" applyNumberFormat="1" applyFont="1" applyBorder="1"/>
    <xf numFmtId="0" fontId="28" fillId="0" borderId="1" xfId="2" applyFont="1" applyAlignment="1">
      <alignment vertical="center" wrapText="1"/>
    </xf>
    <xf numFmtId="0" fontId="28" fillId="0" borderId="1" xfId="2" applyFont="1" applyAlignment="1">
      <alignment horizontal="right" vertical="center" wrapText="1"/>
    </xf>
    <xf numFmtId="0" fontId="3" fillId="0" borderId="1" xfId="2" applyFont="1" applyAlignment="1">
      <alignment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" xfId="2" applyFont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4" fontId="5" fillId="0" borderId="5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4" fontId="3" fillId="0" borderId="5" xfId="2" applyNumberFormat="1" applyFont="1" applyBorder="1" applyAlignment="1">
      <alignment horizontal="center" vertical="center" wrapText="1"/>
    </xf>
    <xf numFmtId="0" fontId="31" fillId="0" borderId="5" xfId="3" applyFont="1" applyBorder="1" applyAlignment="1">
      <alignment horizontal="center" vertical="center" wrapText="1"/>
    </xf>
    <xf numFmtId="0" fontId="4" fillId="0" borderId="1" xfId="2" applyAlignment="1">
      <alignment horizontal="right" vertical="center" wrapText="1"/>
    </xf>
    <xf numFmtId="0" fontId="32" fillId="0" borderId="1" xfId="2" applyFont="1" applyAlignment="1">
      <alignment vertical="center" wrapText="1"/>
    </xf>
    <xf numFmtId="0" fontId="33" fillId="0" borderId="1" xfId="2" applyFont="1" applyAlignment="1">
      <alignment vertical="center" wrapText="1"/>
    </xf>
    <xf numFmtId="0" fontId="4" fillId="0" borderId="5" xfId="2" applyBorder="1" applyAlignment="1">
      <alignment vertical="center" wrapText="1"/>
    </xf>
    <xf numFmtId="0" fontId="4" fillId="0" borderId="5" xfId="2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4" fontId="5" fillId="0" borderId="1" xfId="2" applyNumberFormat="1" applyFont="1" applyAlignment="1">
      <alignment vertical="center" wrapText="1"/>
    </xf>
    <xf numFmtId="4" fontId="28" fillId="0" borderId="5" xfId="2" applyNumberFormat="1" applyFont="1" applyBorder="1" applyAlignment="1">
      <alignment horizontal="center" vertical="center" wrapText="1"/>
    </xf>
    <xf numFmtId="4" fontId="4" fillId="0" borderId="1" xfId="2" applyNumberFormat="1" applyAlignment="1">
      <alignment horizontal="center" vertical="center" wrapText="1"/>
    </xf>
    <xf numFmtId="0" fontId="32" fillId="0" borderId="1" xfId="2" applyFont="1" applyAlignment="1">
      <alignment horizontal="center" vertical="center" wrapText="1"/>
    </xf>
    <xf numFmtId="0" fontId="33" fillId="0" borderId="1" xfId="2" applyFont="1" applyAlignment="1">
      <alignment horizontal="center" vertical="center" wrapText="1"/>
    </xf>
    <xf numFmtId="0" fontId="4" fillId="0" borderId="42" xfId="2" applyBorder="1" applyAlignment="1">
      <alignment horizontal="center" vertical="center" wrapText="1"/>
    </xf>
    <xf numFmtId="0" fontId="32" fillId="0" borderId="44" xfId="2" applyFont="1" applyBorder="1" applyAlignment="1">
      <alignment horizontal="center" vertical="center" wrapText="1"/>
    </xf>
    <xf numFmtId="0" fontId="28" fillId="0" borderId="1" xfId="2" applyFont="1" applyAlignment="1">
      <alignment horizontal="center" vertical="center" wrapText="1"/>
    </xf>
    <xf numFmtId="0" fontId="28" fillId="0" borderId="5" xfId="2" applyFont="1" applyBorder="1" applyAlignment="1">
      <alignment horizontal="center" vertical="center" wrapText="1"/>
    </xf>
    <xf numFmtId="0" fontId="32" fillId="0" borderId="5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9" fillId="0" borderId="1" xfId="2" applyFont="1" applyAlignment="1">
      <alignment horizontal="center" wrapText="1"/>
    </xf>
    <xf numFmtId="0" fontId="38" fillId="0" borderId="1" xfId="2" applyFont="1" applyAlignment="1">
      <alignment horizontal="center" wrapText="1"/>
    </xf>
    <xf numFmtId="4" fontId="28" fillId="0" borderId="6" xfId="2" applyNumberFormat="1" applyFont="1" applyBorder="1" applyAlignment="1">
      <alignment horizontal="center" vertical="center" wrapText="1"/>
    </xf>
    <xf numFmtId="4" fontId="28" fillId="0" borderId="6" xfId="2" applyNumberFormat="1" applyFont="1" applyBorder="1" applyAlignment="1">
      <alignment vertical="center" wrapText="1"/>
    </xf>
    <xf numFmtId="49" fontId="3" fillId="0" borderId="46" xfId="2" applyNumberFormat="1" applyFont="1" applyBorder="1" applyAlignment="1">
      <alignment horizontal="center" vertical="center" wrapText="1"/>
    </xf>
    <xf numFmtId="0" fontId="31" fillId="0" borderId="46" xfId="3" applyFont="1" applyBorder="1" applyAlignment="1">
      <alignment horizontal="center" vertical="center" wrapText="1"/>
    </xf>
    <xf numFmtId="4" fontId="3" fillId="0" borderId="46" xfId="2" applyNumberFormat="1" applyFont="1" applyBorder="1" applyAlignment="1">
      <alignment horizontal="center" vertical="center" wrapText="1"/>
    </xf>
    <xf numFmtId="0" fontId="4" fillId="0" borderId="46" xfId="2" applyBorder="1" applyAlignment="1">
      <alignment horizontal="center" vertical="center" wrapText="1"/>
    </xf>
    <xf numFmtId="0" fontId="3" fillId="0" borderId="46" xfId="2" applyFont="1" applyBorder="1" applyAlignment="1">
      <alignment horizontal="center" vertical="center" wrapText="1"/>
    </xf>
    <xf numFmtId="0" fontId="4" fillId="0" borderId="1" xfId="2" applyFont="1" applyAlignment="1">
      <alignment vertical="center" wrapText="1"/>
    </xf>
    <xf numFmtId="4" fontId="4" fillId="0" borderId="5" xfId="2" applyNumberFormat="1" applyFont="1" applyBorder="1" applyAlignment="1">
      <alignment horizontal="center" vertical="center" wrapText="1"/>
    </xf>
    <xf numFmtId="166" fontId="3" fillId="0" borderId="5" xfId="2" applyNumberFormat="1" applyFont="1" applyBorder="1" applyAlignment="1">
      <alignment horizontal="center" vertical="center" wrapText="1"/>
    </xf>
    <xf numFmtId="166" fontId="3" fillId="0" borderId="46" xfId="2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4" fontId="3" fillId="0" borderId="2" xfId="0" applyNumberFormat="1" applyFont="1" applyFill="1" applyBorder="1" applyAlignment="1">
      <alignment vertical="center"/>
    </xf>
    <xf numFmtId="0" fontId="0" fillId="0" borderId="5" xfId="0" applyBorder="1"/>
    <xf numFmtId="0" fontId="9" fillId="0" borderId="5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4" fontId="3" fillId="0" borderId="41" xfId="0" applyNumberFormat="1" applyFont="1" applyFill="1" applyBorder="1" applyAlignment="1">
      <alignment vertical="center"/>
    </xf>
    <xf numFmtId="49" fontId="8" fillId="0" borderId="46" xfId="0" applyNumberFormat="1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vertical="center" wrapText="1"/>
    </xf>
    <xf numFmtId="0" fontId="3" fillId="0" borderId="46" xfId="0" applyFont="1" applyFill="1" applyBorder="1" applyAlignment="1">
      <alignment horizontal="center" vertical="center"/>
    </xf>
    <xf numFmtId="4" fontId="3" fillId="0" borderId="46" xfId="0" applyNumberFormat="1" applyFont="1" applyFill="1" applyBorder="1" applyAlignment="1">
      <alignment horizontal="center" vertical="center"/>
    </xf>
    <xf numFmtId="4" fontId="3" fillId="0" borderId="47" xfId="0" applyNumberFormat="1" applyFont="1" applyFill="1" applyBorder="1" applyAlignment="1">
      <alignment vertical="center"/>
    </xf>
    <xf numFmtId="0" fontId="0" fillId="0" borderId="46" xfId="0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0" fillId="0" borderId="46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41" fillId="0" borderId="5" xfId="0" applyNumberFormat="1" applyFont="1" applyBorder="1" applyAlignment="1">
      <alignment horizontal="center" vertical="center"/>
    </xf>
    <xf numFmtId="4" fontId="41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6" fillId="0" borderId="1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42" fillId="0" borderId="1" xfId="0" applyFont="1" applyBorder="1"/>
    <xf numFmtId="0" fontId="43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/>
    <xf numFmtId="0" fontId="10" fillId="0" borderId="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4" fontId="43" fillId="0" borderId="6" xfId="0" applyNumberFormat="1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/>
    </xf>
    <xf numFmtId="4" fontId="43" fillId="0" borderId="5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10" fillId="0" borderId="0" xfId="0" applyFont="1"/>
    <xf numFmtId="0" fontId="9" fillId="0" borderId="0" xfId="0" applyFont="1"/>
    <xf numFmtId="0" fontId="27" fillId="0" borderId="1" xfId="2" applyFont="1" applyAlignment="1">
      <alignment horizontal="center" vertical="center" wrapText="1"/>
    </xf>
    <xf numFmtId="0" fontId="44" fillId="0" borderId="1" xfId="2" applyFont="1" applyAlignment="1">
      <alignment horizontal="center" vertical="center" wrapText="1"/>
    </xf>
    <xf numFmtId="0" fontId="45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44" fillId="0" borderId="5" xfId="2" applyFont="1" applyBorder="1" applyAlignment="1">
      <alignment horizontal="center" vertical="center" wrapText="1"/>
    </xf>
    <xf numFmtId="0" fontId="46" fillId="0" borderId="5" xfId="2" applyFont="1" applyBorder="1" applyAlignment="1">
      <alignment horizontal="center" vertical="center" wrapText="1"/>
    </xf>
    <xf numFmtId="0" fontId="47" fillId="0" borderId="5" xfId="2" applyFont="1" applyBorder="1" applyAlignment="1">
      <alignment horizontal="center" vertical="center" wrapText="1"/>
    </xf>
    <xf numFmtId="0" fontId="44" fillId="0" borderId="46" xfId="2" applyFont="1" applyBorder="1" applyAlignment="1">
      <alignment horizontal="center" vertical="center" wrapText="1"/>
    </xf>
    <xf numFmtId="4" fontId="27" fillId="0" borderId="6" xfId="2" applyNumberFormat="1" applyFont="1" applyBorder="1" applyAlignment="1">
      <alignment horizontal="center" vertical="center" wrapText="1"/>
    </xf>
    <xf numFmtId="4" fontId="44" fillId="0" borderId="5" xfId="2" applyNumberFormat="1" applyFont="1" applyBorder="1" applyAlignment="1">
      <alignment horizontal="center" vertical="center" wrapText="1"/>
    </xf>
    <xf numFmtId="4" fontId="27" fillId="0" borderId="5" xfId="2" applyNumberFormat="1" applyFont="1" applyBorder="1" applyAlignment="1">
      <alignment horizontal="center" vertical="center" wrapText="1"/>
    </xf>
    <xf numFmtId="0" fontId="0" fillId="5" borderId="5" xfId="0" applyFill="1" applyBorder="1"/>
    <xf numFmtId="0" fontId="10" fillId="5" borderId="5" xfId="0" applyFont="1" applyFill="1" applyBorder="1"/>
    <xf numFmtId="4" fontId="0" fillId="0" borderId="6" xfId="0" applyNumberFormat="1" applyBorder="1" applyAlignment="1">
      <alignment horizontal="center" vertical="center"/>
    </xf>
    <xf numFmtId="0" fontId="10" fillId="0" borderId="1" xfId="1" applyFont="1"/>
    <xf numFmtId="0" fontId="1" fillId="0" borderId="5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/>
    </xf>
    <xf numFmtId="4" fontId="9" fillId="0" borderId="5" xfId="1" applyNumberFormat="1" applyBorder="1" applyAlignment="1">
      <alignment horizontal="center"/>
    </xf>
    <xf numFmtId="0" fontId="4" fillId="0" borderId="1" xfId="2" applyAlignment="1">
      <alignment horizontal="left" vertical="center" wrapText="1"/>
    </xf>
    <xf numFmtId="0" fontId="2" fillId="4" borderId="5" xfId="2" applyFont="1" applyFill="1" applyBorder="1" applyAlignment="1">
      <alignment horizontal="center" vertical="center"/>
    </xf>
    <xf numFmtId="0" fontId="18" fillId="0" borderId="10" xfId="2" applyFont="1" applyBorder="1" applyAlignment="1">
      <alignment horizontal="center" vertical="center"/>
    </xf>
    <xf numFmtId="0" fontId="18" fillId="0" borderId="15" xfId="2" applyFont="1" applyBorder="1" applyAlignment="1">
      <alignment horizontal="center" vertical="center"/>
    </xf>
    <xf numFmtId="0" fontId="18" fillId="0" borderId="11" xfId="2" applyFont="1" applyBorder="1" applyAlignment="1">
      <alignment horizontal="center" vertical="center" wrapText="1"/>
    </xf>
    <xf numFmtId="0" fontId="18" fillId="0" borderId="16" xfId="2" applyFont="1" applyBorder="1" applyAlignment="1">
      <alignment horizontal="center" vertical="center" wrapText="1"/>
    </xf>
    <xf numFmtId="4" fontId="19" fillId="0" borderId="12" xfId="2" applyNumberFormat="1" applyFont="1" applyBorder="1" applyAlignment="1">
      <alignment horizontal="center" vertical="center" wrapText="1"/>
    </xf>
    <xf numFmtId="4" fontId="19" fillId="0" borderId="13" xfId="2" applyNumberFormat="1" applyFont="1" applyBorder="1" applyAlignment="1">
      <alignment horizontal="center" vertical="center" wrapText="1"/>
    </xf>
    <xf numFmtId="4" fontId="19" fillId="0" borderId="11" xfId="2" applyNumberFormat="1" applyFont="1" applyBorder="1" applyAlignment="1">
      <alignment horizontal="center" vertical="center" wrapText="1"/>
    </xf>
    <xf numFmtId="4" fontId="19" fillId="0" borderId="16" xfId="2" applyNumberFormat="1" applyFont="1" applyBorder="1" applyAlignment="1">
      <alignment horizontal="center" vertical="center" wrapText="1"/>
    </xf>
    <xf numFmtId="4" fontId="19" fillId="0" borderId="14" xfId="2" applyNumberFormat="1" applyFont="1" applyBorder="1" applyAlignment="1">
      <alignment horizontal="center" vertical="center" wrapText="1"/>
    </xf>
    <xf numFmtId="4" fontId="19" fillId="0" borderId="17" xfId="2" applyNumberFormat="1" applyFont="1" applyBorder="1" applyAlignment="1">
      <alignment horizontal="center" vertical="center" wrapText="1"/>
    </xf>
    <xf numFmtId="0" fontId="2" fillId="4" borderId="5" xfId="2" applyFont="1" applyFill="1" applyBorder="1" applyAlignment="1">
      <alignment horizontal="center" vertical="center" wrapText="1"/>
    </xf>
    <xf numFmtId="0" fontId="11" fillId="0" borderId="1" xfId="2" applyFont="1" applyAlignment="1">
      <alignment horizontal="right"/>
    </xf>
    <xf numFmtId="0" fontId="11" fillId="0" borderId="29" xfId="2" applyFont="1" applyBorder="1" applyAlignment="1">
      <alignment horizontal="right"/>
    </xf>
    <xf numFmtId="0" fontId="17" fillId="0" borderId="1" xfId="2" applyFont="1" applyAlignment="1">
      <alignment horizontal="left" vertical="center" wrapText="1"/>
    </xf>
    <xf numFmtId="0" fontId="2" fillId="0" borderId="1" xfId="2" applyFont="1" applyAlignment="1">
      <alignment horizontal="right" vertical="center" wrapText="1"/>
    </xf>
    <xf numFmtId="0" fontId="11" fillId="0" borderId="1" xfId="2" applyFont="1" applyAlignment="1">
      <alignment horizontal="right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4" fontId="3" fillId="0" borderId="1" xfId="2" applyNumberFormat="1" applyFont="1" applyAlignment="1">
      <alignment horizontal="center" vertical="center" wrapText="1"/>
    </xf>
    <xf numFmtId="0" fontId="3" fillId="0" borderId="1" xfId="2" applyFont="1" applyAlignment="1">
      <alignment horizontal="center" vertical="center" wrapText="1"/>
    </xf>
    <xf numFmtId="9" fontId="4" fillId="0" borderId="1" xfId="2" applyNumberFormat="1" applyAlignment="1">
      <alignment horizontal="center" vertical="center" wrapText="1"/>
    </xf>
    <xf numFmtId="0" fontId="4" fillId="0" borderId="1" xfId="2" applyAlignment="1">
      <alignment horizontal="center" vertical="center" wrapText="1"/>
    </xf>
    <xf numFmtId="165" fontId="3" fillId="0" borderId="1" xfId="2" applyNumberFormat="1" applyFont="1" applyAlignment="1">
      <alignment horizontal="center" vertical="center" wrapText="1"/>
    </xf>
    <xf numFmtId="0" fontId="4" fillId="0" borderId="1" xfId="2" applyFont="1" applyAlignment="1">
      <alignment vertical="center" wrapText="1"/>
    </xf>
    <xf numFmtId="0" fontId="4" fillId="0" borderId="45" xfId="2" applyFont="1" applyBorder="1" applyAlignment="1">
      <alignment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28" fillId="0" borderId="2" xfId="2" applyFont="1" applyBorder="1" applyAlignment="1">
      <alignment horizontal="center" vertical="center" wrapText="1"/>
    </xf>
    <xf numFmtId="0" fontId="28" fillId="0" borderId="3" xfId="2" applyFont="1" applyBorder="1" applyAlignment="1">
      <alignment horizontal="center" vertical="center" wrapText="1"/>
    </xf>
    <xf numFmtId="0" fontId="28" fillId="0" borderId="4" xfId="2" applyFont="1" applyBorder="1" applyAlignment="1">
      <alignment horizontal="center" vertical="center" wrapText="1"/>
    </xf>
    <xf numFmtId="0" fontId="28" fillId="0" borderId="1" xfId="2" applyFont="1" applyAlignment="1">
      <alignment horizontal="center" vertical="center" wrapText="1"/>
    </xf>
    <xf numFmtId="4" fontId="28" fillId="0" borderId="1" xfId="2" applyNumberFormat="1" applyFont="1" applyAlignment="1">
      <alignment horizontal="center" vertical="center" wrapText="1"/>
    </xf>
    <xf numFmtId="4" fontId="5" fillId="0" borderId="1" xfId="2" applyNumberFormat="1" applyFont="1" applyAlignment="1">
      <alignment horizontal="center" vertical="center" wrapText="1"/>
    </xf>
    <xf numFmtId="0" fontId="37" fillId="0" borderId="46" xfId="3" applyFont="1" applyBorder="1" applyAlignment="1">
      <alignment horizontal="left" vertical="center" wrapText="1"/>
    </xf>
    <xf numFmtId="0" fontId="31" fillId="0" borderId="46" xfId="3" applyFont="1" applyBorder="1" applyAlignment="1">
      <alignment horizontal="center" vertical="center" wrapText="1"/>
    </xf>
    <xf numFmtId="0" fontId="4" fillId="0" borderId="46" xfId="2" applyBorder="1" applyAlignment="1">
      <alignment horizontal="center" vertical="center" wrapText="1"/>
    </xf>
    <xf numFmtId="4" fontId="3" fillId="0" borderId="46" xfId="2" applyNumberFormat="1" applyFont="1" applyBorder="1" applyAlignment="1">
      <alignment horizontal="center" vertical="center" wrapText="1"/>
    </xf>
    <xf numFmtId="0" fontId="28" fillId="0" borderId="1" xfId="2" applyFont="1" applyBorder="1" applyAlignment="1">
      <alignment vertical="center" wrapText="1"/>
    </xf>
    <xf numFmtId="0" fontId="28" fillId="0" borderId="41" xfId="2" applyFont="1" applyBorder="1" applyAlignment="1">
      <alignment horizontal="center" vertical="center" wrapText="1"/>
    </xf>
    <xf numFmtId="0" fontId="28" fillId="0" borderId="42" xfId="2" applyFont="1" applyBorder="1" applyAlignment="1">
      <alignment horizontal="center" vertical="center" wrapText="1"/>
    </xf>
    <xf numFmtId="0" fontId="28" fillId="0" borderId="43" xfId="2" applyFont="1" applyBorder="1" applyAlignment="1">
      <alignment horizontal="center" vertical="center" wrapText="1"/>
    </xf>
    <xf numFmtId="0" fontId="4" fillId="0" borderId="5" xfId="3" applyFont="1" applyBorder="1" applyAlignment="1">
      <alignment horizontal="left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5" xfId="2" applyBorder="1" applyAlignment="1">
      <alignment horizontal="center" vertical="center" wrapText="1"/>
    </xf>
    <xf numFmtId="4" fontId="3" fillId="0" borderId="5" xfId="2" applyNumberFormat="1" applyFont="1" applyBorder="1" applyAlignment="1">
      <alignment horizontal="center" vertical="center" wrapText="1"/>
    </xf>
    <xf numFmtId="0" fontId="31" fillId="0" borderId="5" xfId="3" applyFont="1" applyBorder="1" applyAlignment="1">
      <alignment horizontal="left" vertical="center" wrapText="1"/>
    </xf>
    <xf numFmtId="0" fontId="31" fillId="0" borderId="5" xfId="3" applyFont="1" applyBorder="1" applyAlignment="1">
      <alignment horizontal="center" vertical="center" wrapText="1"/>
    </xf>
    <xf numFmtId="165" fontId="3" fillId="0" borderId="5" xfId="2" applyNumberFormat="1" applyFont="1" applyBorder="1" applyAlignment="1">
      <alignment horizontal="center" vertical="center" wrapText="1"/>
    </xf>
    <xf numFmtId="0" fontId="31" fillId="0" borderId="5" xfId="3" applyFont="1" applyBorder="1" applyAlignment="1">
      <alignment vertical="center" wrapText="1"/>
    </xf>
    <xf numFmtId="0" fontId="4" fillId="0" borderId="5" xfId="2" applyBorder="1" applyAlignment="1">
      <alignment vertical="center" wrapText="1"/>
    </xf>
    <xf numFmtId="0" fontId="35" fillId="0" borderId="5" xfId="3" applyFont="1" applyBorder="1" applyAlignment="1">
      <alignment vertical="center" wrapText="1"/>
    </xf>
    <xf numFmtId="0" fontId="29" fillId="0" borderId="5" xfId="2" applyFont="1" applyBorder="1" applyAlignment="1">
      <alignment vertical="center" wrapText="1"/>
    </xf>
    <xf numFmtId="0" fontId="5" fillId="0" borderId="5" xfId="2" applyFont="1" applyBorder="1" applyAlignment="1">
      <alignment horizontal="center" vertical="center" wrapText="1"/>
    </xf>
    <xf numFmtId="4" fontId="5" fillId="0" borderId="5" xfId="2" applyNumberFormat="1" applyFont="1" applyBorder="1" applyAlignment="1">
      <alignment horizontal="center" vertical="center" wrapText="1"/>
    </xf>
    <xf numFmtId="0" fontId="37" fillId="0" borderId="5" xfId="3" applyFont="1" applyBorder="1" applyAlignment="1">
      <alignment horizontal="left" vertical="center" wrapText="1"/>
    </xf>
    <xf numFmtId="0" fontId="3" fillId="0" borderId="5" xfId="3" applyFont="1" applyBorder="1" applyAlignment="1">
      <alignment horizontal="center" vertical="center" wrapText="1"/>
    </xf>
    <xf numFmtId="0" fontId="4" fillId="0" borderId="5" xfId="2" applyBorder="1" applyAlignment="1">
      <alignment horizontal="left" vertical="center" wrapText="1"/>
    </xf>
    <xf numFmtId="0" fontId="4" fillId="0" borderId="6" xfId="2" applyBorder="1" applyAlignment="1">
      <alignment horizontal="center" vertical="center" wrapText="1"/>
    </xf>
    <xf numFmtId="0" fontId="4" fillId="0" borderId="41" xfId="2" applyBorder="1" applyAlignment="1">
      <alignment horizontal="center" vertical="center" wrapText="1"/>
    </xf>
    <xf numFmtId="0" fontId="4" fillId="0" borderId="42" xfId="2" applyBorder="1" applyAlignment="1">
      <alignment horizontal="center" vertical="center" wrapText="1"/>
    </xf>
    <xf numFmtId="0" fontId="4" fillId="0" borderId="43" xfId="2" applyBorder="1" applyAlignment="1">
      <alignment horizontal="center" vertical="center" wrapText="1"/>
    </xf>
    <xf numFmtId="0" fontId="28" fillId="0" borderId="5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left" vertical="center" wrapText="1"/>
    </xf>
    <xf numFmtId="0" fontId="3" fillId="0" borderId="5" xfId="2" applyFont="1" applyBorder="1" applyAlignment="1">
      <alignment horizontal="center" vertical="center" wrapText="1"/>
    </xf>
    <xf numFmtId="0" fontId="29" fillId="0" borderId="2" xfId="2" applyFont="1" applyBorder="1" applyAlignment="1">
      <alignment horizontal="center" vertical="center" wrapText="1"/>
    </xf>
    <xf numFmtId="0" fontId="29" fillId="0" borderId="3" xfId="2" applyFont="1" applyBorder="1" applyAlignment="1">
      <alignment horizontal="center" vertical="center" wrapText="1"/>
    </xf>
    <xf numFmtId="0" fontId="29" fillId="0" borderId="4" xfId="2" applyFont="1" applyBorder="1" applyAlignment="1">
      <alignment horizontal="center" vertical="center" wrapText="1"/>
    </xf>
    <xf numFmtId="0" fontId="29" fillId="0" borderId="5" xfId="2" applyFont="1" applyBorder="1" applyAlignment="1">
      <alignment horizontal="left" vertical="center" wrapText="1"/>
    </xf>
    <xf numFmtId="0" fontId="27" fillId="0" borderId="1" xfId="2" applyFont="1" applyAlignment="1">
      <alignment horizontal="right" vertical="center" wrapText="1"/>
    </xf>
    <xf numFmtId="0" fontId="28" fillId="0" borderId="1" xfId="2" applyFont="1" applyAlignment="1">
      <alignment horizontal="right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31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17" fillId="0" borderId="1" xfId="1" applyFont="1" applyAlignment="1">
      <alignment horizontal="left" vertical="center" wrapText="1"/>
    </xf>
    <xf numFmtId="0" fontId="12" fillId="0" borderId="1" xfId="1" applyFont="1" applyAlignment="1">
      <alignment horizontal="left" vertical="center" wrapText="1"/>
    </xf>
    <xf numFmtId="0" fontId="11" fillId="2" borderId="2" xfId="1" applyFont="1" applyFill="1" applyBorder="1" applyAlignment="1">
      <alignment horizontal="right" wrapText="1"/>
    </xf>
    <xf numFmtId="0" fontId="11" fillId="2" borderId="3" xfId="1" applyFont="1" applyFill="1" applyBorder="1" applyAlignment="1">
      <alignment horizontal="right" wrapText="1"/>
    </xf>
    <xf numFmtId="0" fontId="11" fillId="2" borderId="4" xfId="1" applyFont="1" applyFill="1" applyBorder="1" applyAlignment="1">
      <alignment horizontal="right" wrapText="1"/>
    </xf>
    <xf numFmtId="0" fontId="10" fillId="0" borderId="1" xfId="1" applyFont="1" applyAlignment="1">
      <alignment horizontal="right" vertical="center" wrapText="1"/>
    </xf>
    <xf numFmtId="0" fontId="2" fillId="0" borderId="1" xfId="1" applyFont="1" applyAlignment="1">
      <alignment horizontal="right" vertical="center" wrapText="1"/>
    </xf>
    <xf numFmtId="0" fontId="13" fillId="0" borderId="1" xfId="1" applyFont="1" applyAlignment="1">
      <alignment horizontal="center" vertical="center" wrapText="1"/>
    </xf>
    <xf numFmtId="49" fontId="14" fillId="0" borderId="7" xfId="1" applyNumberFormat="1" applyFont="1" applyBorder="1" applyAlignment="1">
      <alignment horizontal="center" vertical="center" wrapText="1"/>
    </xf>
    <xf numFmtId="49" fontId="14" fillId="0" borderId="6" xfId="1" applyNumberFormat="1" applyFont="1" applyBorder="1" applyAlignment="1">
      <alignment horizontal="center" vertical="center" wrapText="1"/>
    </xf>
    <xf numFmtId="4" fontId="14" fillId="0" borderId="7" xfId="1" applyNumberFormat="1" applyFont="1" applyBorder="1" applyAlignment="1">
      <alignment horizontal="center" vertical="center" wrapText="1"/>
    </xf>
    <xf numFmtId="4" fontId="14" fillId="0" borderId="6" xfId="1" applyNumberFormat="1" applyFont="1" applyBorder="1" applyAlignment="1">
      <alignment horizontal="center" vertical="center" wrapText="1"/>
    </xf>
    <xf numFmtId="4" fontId="15" fillId="0" borderId="2" xfId="1" applyNumberFormat="1" applyFont="1" applyBorder="1" applyAlignment="1">
      <alignment horizontal="center" vertical="center" wrapText="1"/>
    </xf>
    <xf numFmtId="4" fontId="15" fillId="0" borderId="4" xfId="1" applyNumberFormat="1" applyFont="1" applyBorder="1" applyAlignment="1">
      <alignment horizontal="center" vertical="center" wrapText="1"/>
    </xf>
    <xf numFmtId="4" fontId="15" fillId="0" borderId="7" xfId="1" applyNumberFormat="1" applyFont="1" applyBorder="1" applyAlignment="1">
      <alignment horizontal="center" vertical="center" wrapText="1"/>
    </xf>
    <xf numFmtId="4" fontId="15" fillId="0" borderId="6" xfId="1" applyNumberFormat="1" applyFont="1" applyBorder="1" applyAlignment="1">
      <alignment horizontal="center" vertical="center" wrapText="1"/>
    </xf>
    <xf numFmtId="4" fontId="14" fillId="2" borderId="2" xfId="1" applyNumberFormat="1" applyFont="1" applyFill="1" applyBorder="1" applyAlignment="1">
      <alignment horizontal="center" vertical="center" wrapText="1"/>
    </xf>
    <xf numFmtId="4" fontId="14" fillId="2" borderId="3" xfId="1" applyNumberFormat="1" applyFont="1" applyFill="1" applyBorder="1" applyAlignment="1">
      <alignment horizontal="center" vertical="center" wrapText="1"/>
    </xf>
    <xf numFmtId="4" fontId="14" fillId="2" borderId="4" xfId="1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right" wrapText="1"/>
    </xf>
    <xf numFmtId="0" fontId="11" fillId="0" borderId="3" xfId="1" applyFont="1" applyBorder="1" applyAlignment="1">
      <alignment horizontal="right" wrapText="1"/>
    </xf>
    <xf numFmtId="0" fontId="11" fillId="0" borderId="4" xfId="1" applyFont="1" applyBorder="1" applyAlignment="1">
      <alignment horizontal="right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3" fontId="14" fillId="3" borderId="37" xfId="2" applyNumberFormat="1" applyFont="1" applyFill="1" applyBorder="1" applyAlignment="1">
      <alignment horizontal="center" vertical="center"/>
    </xf>
    <xf numFmtId="3" fontId="14" fillId="3" borderId="1" xfId="2" applyNumberFormat="1" applyFont="1" applyFill="1" applyAlignment="1">
      <alignment horizontal="center" vertical="center"/>
    </xf>
    <xf numFmtId="3" fontId="14" fillId="3" borderId="38" xfId="2" applyNumberFormat="1" applyFont="1" applyFill="1" applyBorder="1" applyAlignment="1">
      <alignment horizontal="center" vertical="center"/>
    </xf>
    <xf numFmtId="3" fontId="14" fillId="3" borderId="12" xfId="2" applyNumberFormat="1" applyFont="1" applyFill="1" applyBorder="1" applyAlignment="1">
      <alignment horizontal="center" vertical="center"/>
    </xf>
    <xf numFmtId="3" fontId="14" fillId="3" borderId="40" xfId="2" applyNumberFormat="1" applyFont="1" applyFill="1" applyBorder="1" applyAlignment="1">
      <alignment horizontal="center" vertical="center"/>
    </xf>
    <xf numFmtId="3" fontId="14" fillId="3" borderId="13" xfId="2" applyNumberFormat="1" applyFont="1" applyFill="1" applyBorder="1" applyAlignment="1">
      <alignment horizontal="center" vertical="center"/>
    </xf>
    <xf numFmtId="0" fontId="4" fillId="4" borderId="7" xfId="2" applyFill="1" applyBorder="1" applyAlignment="1">
      <alignment horizontal="center" vertical="center" wrapText="1"/>
    </xf>
    <xf numFmtId="0" fontId="4" fillId="4" borderId="31" xfId="2" applyFill="1" applyBorder="1" applyAlignment="1">
      <alignment horizontal="center" vertical="center" wrapText="1"/>
    </xf>
    <xf numFmtId="0" fontId="4" fillId="4" borderId="6" xfId="2" applyFill="1" applyBorder="1" applyAlignment="1">
      <alignment horizontal="center" vertical="center" wrapText="1"/>
    </xf>
    <xf numFmtId="2" fontId="24" fillId="0" borderId="1" xfId="2" applyNumberFormat="1" applyFont="1" applyAlignment="1">
      <alignment horizontal="center" vertical="center"/>
    </xf>
    <xf numFmtId="2" fontId="14" fillId="3" borderId="32" xfId="2" applyNumberFormat="1" applyFont="1" applyFill="1" applyBorder="1" applyAlignment="1">
      <alignment horizontal="center" vertical="center" wrapText="1"/>
    </xf>
    <xf numFmtId="2" fontId="14" fillId="3" borderId="15" xfId="2" applyNumberFormat="1" applyFont="1" applyFill="1" applyBorder="1" applyAlignment="1">
      <alignment horizontal="center" vertical="center" wrapText="1"/>
    </xf>
    <xf numFmtId="4" fontId="25" fillId="3" borderId="33" xfId="2" applyNumberFormat="1" applyFont="1" applyFill="1" applyBorder="1" applyAlignment="1">
      <alignment horizontal="center" vertical="center" wrapText="1"/>
    </xf>
    <xf numFmtId="4" fontId="25" fillId="3" borderId="16" xfId="2" applyNumberFormat="1" applyFont="1" applyFill="1" applyBorder="1" applyAlignment="1">
      <alignment horizontal="center" vertical="center" wrapText="1"/>
    </xf>
    <xf numFmtId="164" fontId="14" fillId="3" borderId="32" xfId="2" applyNumberFormat="1" applyFont="1" applyFill="1" applyBorder="1" applyAlignment="1">
      <alignment horizontal="center" vertical="center" wrapText="1"/>
    </xf>
    <xf numFmtId="164" fontId="14" fillId="3" borderId="15" xfId="2" applyNumberFormat="1" applyFont="1" applyFill="1" applyBorder="1" applyAlignment="1">
      <alignment horizontal="center" vertical="center" wrapText="1"/>
    </xf>
    <xf numFmtId="164" fontId="14" fillId="3" borderId="34" xfId="2" applyNumberFormat="1" applyFont="1" applyFill="1" applyBorder="1" applyAlignment="1">
      <alignment horizontal="center" vertical="center" wrapText="1"/>
    </xf>
    <xf numFmtId="164" fontId="14" fillId="3" borderId="35" xfId="2" applyNumberFormat="1" applyFont="1" applyFill="1" applyBorder="1" applyAlignment="1">
      <alignment horizontal="center" vertical="center" wrapText="1"/>
    </xf>
    <xf numFmtId="164" fontId="14" fillId="3" borderId="36" xfId="2" applyNumberFormat="1" applyFont="1" applyFill="1" applyBorder="1" applyAlignment="1">
      <alignment horizontal="center" vertical="center" wrapText="1"/>
    </xf>
    <xf numFmtId="164" fontId="14" fillId="3" borderId="17" xfId="2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48ABB413-2A0F-492F-86B0-D56B7C413910}"/>
    <cellStyle name="Обычный 2 2" xfId="3" xr:uid="{25FEC16C-4E82-4530-ACC8-004F27E9D37B}"/>
    <cellStyle name="Обычный 3" xfId="2" xr:uid="{DEA19FAA-1338-46E2-876E-09F305B66DD0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E2B7-A6AD-44E4-82E5-3520A0FF040D}">
  <sheetPr>
    <tabColor rgb="FF00B0F0"/>
  </sheetPr>
  <dimension ref="A1:N63"/>
  <sheetViews>
    <sheetView zoomScale="90" zoomScaleNormal="90" workbookViewId="0">
      <selection activeCell="F43" sqref="F43:H43"/>
    </sheetView>
  </sheetViews>
  <sheetFormatPr defaultRowHeight="15" x14ac:dyDescent="0.25"/>
  <cols>
    <col min="1" max="1" width="3.42578125" style="56" customWidth="1"/>
    <col min="2" max="2" width="65.140625" style="56" customWidth="1"/>
    <col min="3" max="3" width="8.7109375" style="57" customWidth="1"/>
    <col min="4" max="4" width="9" style="58" customWidth="1"/>
    <col min="5" max="5" width="12.5703125" style="58" customWidth="1"/>
    <col min="6" max="6" width="12.5703125" style="56" customWidth="1"/>
    <col min="7" max="7" width="10.28515625" style="56" bestFit="1" customWidth="1"/>
    <col min="8" max="8" width="14.5703125" style="56" bestFit="1" customWidth="1"/>
    <col min="9" max="9" width="21.140625" style="56" bestFit="1" customWidth="1"/>
    <col min="10" max="10" width="35.5703125" style="56" customWidth="1"/>
    <col min="11" max="11" width="16.7109375" style="56" customWidth="1"/>
    <col min="12" max="12" width="16.5703125" style="56" customWidth="1"/>
    <col min="13" max="13" width="15.85546875" style="56" customWidth="1"/>
    <col min="14" max="14" width="11.42578125" style="56" bestFit="1" customWidth="1"/>
    <col min="15" max="256" width="9.140625" style="56"/>
    <col min="257" max="257" width="3.42578125" style="56" customWidth="1"/>
    <col min="258" max="258" width="65.140625" style="56" customWidth="1"/>
    <col min="259" max="259" width="8.7109375" style="56" customWidth="1"/>
    <col min="260" max="260" width="9" style="56" customWidth="1"/>
    <col min="261" max="263" width="10.28515625" style="56" bestFit="1" customWidth="1"/>
    <col min="264" max="264" width="14.5703125" style="56" bestFit="1" customWidth="1"/>
    <col min="265" max="265" width="21.140625" style="56" bestFit="1" customWidth="1"/>
    <col min="266" max="266" width="35.5703125" style="56" customWidth="1"/>
    <col min="267" max="267" width="16.7109375" style="56" customWidth="1"/>
    <col min="268" max="268" width="16.5703125" style="56" customWidth="1"/>
    <col min="269" max="269" width="15.85546875" style="56" customWidth="1"/>
    <col min="270" max="270" width="11.42578125" style="56" bestFit="1" customWidth="1"/>
    <col min="271" max="512" width="9.140625" style="56"/>
    <col min="513" max="513" width="3.42578125" style="56" customWidth="1"/>
    <col min="514" max="514" width="65.140625" style="56" customWidth="1"/>
    <col min="515" max="515" width="8.7109375" style="56" customWidth="1"/>
    <col min="516" max="516" width="9" style="56" customWidth="1"/>
    <col min="517" max="519" width="10.28515625" style="56" bestFit="1" customWidth="1"/>
    <col min="520" max="520" width="14.5703125" style="56" bestFit="1" customWidth="1"/>
    <col min="521" max="521" width="21.140625" style="56" bestFit="1" customWidth="1"/>
    <col min="522" max="522" width="35.5703125" style="56" customWidth="1"/>
    <col min="523" max="523" width="16.7109375" style="56" customWidth="1"/>
    <col min="524" max="524" width="16.5703125" style="56" customWidth="1"/>
    <col min="525" max="525" width="15.85546875" style="56" customWidth="1"/>
    <col min="526" max="526" width="11.42578125" style="56" bestFit="1" customWidth="1"/>
    <col min="527" max="768" width="9.140625" style="56"/>
    <col min="769" max="769" width="3.42578125" style="56" customWidth="1"/>
    <col min="770" max="770" width="65.140625" style="56" customWidth="1"/>
    <col min="771" max="771" width="8.7109375" style="56" customWidth="1"/>
    <col min="772" max="772" width="9" style="56" customWidth="1"/>
    <col min="773" max="775" width="10.28515625" style="56" bestFit="1" customWidth="1"/>
    <col min="776" max="776" width="14.5703125" style="56" bestFit="1" customWidth="1"/>
    <col min="777" max="777" width="21.140625" style="56" bestFit="1" customWidth="1"/>
    <col min="778" max="778" width="35.5703125" style="56" customWidth="1"/>
    <col min="779" max="779" width="16.7109375" style="56" customWidth="1"/>
    <col min="780" max="780" width="16.5703125" style="56" customWidth="1"/>
    <col min="781" max="781" width="15.85546875" style="56" customWidth="1"/>
    <col min="782" max="782" width="11.42578125" style="56" bestFit="1" customWidth="1"/>
    <col min="783" max="1024" width="9.140625" style="56"/>
    <col min="1025" max="1025" width="3.42578125" style="56" customWidth="1"/>
    <col min="1026" max="1026" width="65.140625" style="56" customWidth="1"/>
    <col min="1027" max="1027" width="8.7109375" style="56" customWidth="1"/>
    <col min="1028" max="1028" width="9" style="56" customWidth="1"/>
    <col min="1029" max="1031" width="10.28515625" style="56" bestFit="1" customWidth="1"/>
    <col min="1032" max="1032" width="14.5703125" style="56" bestFit="1" customWidth="1"/>
    <col min="1033" max="1033" width="21.140625" style="56" bestFit="1" customWidth="1"/>
    <col min="1034" max="1034" width="35.5703125" style="56" customWidth="1"/>
    <col min="1035" max="1035" width="16.7109375" style="56" customWidth="1"/>
    <col min="1036" max="1036" width="16.5703125" style="56" customWidth="1"/>
    <col min="1037" max="1037" width="15.85546875" style="56" customWidth="1"/>
    <col min="1038" max="1038" width="11.42578125" style="56" bestFit="1" customWidth="1"/>
    <col min="1039" max="1280" width="9.140625" style="56"/>
    <col min="1281" max="1281" width="3.42578125" style="56" customWidth="1"/>
    <col min="1282" max="1282" width="65.140625" style="56" customWidth="1"/>
    <col min="1283" max="1283" width="8.7109375" style="56" customWidth="1"/>
    <col min="1284" max="1284" width="9" style="56" customWidth="1"/>
    <col min="1285" max="1287" width="10.28515625" style="56" bestFit="1" customWidth="1"/>
    <col min="1288" max="1288" width="14.5703125" style="56" bestFit="1" customWidth="1"/>
    <col min="1289" max="1289" width="21.140625" style="56" bestFit="1" customWidth="1"/>
    <col min="1290" max="1290" width="35.5703125" style="56" customWidth="1"/>
    <col min="1291" max="1291" width="16.7109375" style="56" customWidth="1"/>
    <col min="1292" max="1292" width="16.5703125" style="56" customWidth="1"/>
    <col min="1293" max="1293" width="15.85546875" style="56" customWidth="1"/>
    <col min="1294" max="1294" width="11.42578125" style="56" bestFit="1" customWidth="1"/>
    <col min="1295" max="1536" width="9.140625" style="56"/>
    <col min="1537" max="1537" width="3.42578125" style="56" customWidth="1"/>
    <col min="1538" max="1538" width="65.140625" style="56" customWidth="1"/>
    <col min="1539" max="1539" width="8.7109375" style="56" customWidth="1"/>
    <col min="1540" max="1540" width="9" style="56" customWidth="1"/>
    <col min="1541" max="1543" width="10.28515625" style="56" bestFit="1" customWidth="1"/>
    <col min="1544" max="1544" width="14.5703125" style="56" bestFit="1" customWidth="1"/>
    <col min="1545" max="1545" width="21.140625" style="56" bestFit="1" customWidth="1"/>
    <col min="1546" max="1546" width="35.5703125" style="56" customWidth="1"/>
    <col min="1547" max="1547" width="16.7109375" style="56" customWidth="1"/>
    <col min="1548" max="1548" width="16.5703125" style="56" customWidth="1"/>
    <col min="1549" max="1549" width="15.85546875" style="56" customWidth="1"/>
    <col min="1550" max="1550" width="11.42578125" style="56" bestFit="1" customWidth="1"/>
    <col min="1551" max="1792" width="9.140625" style="56"/>
    <col min="1793" max="1793" width="3.42578125" style="56" customWidth="1"/>
    <col min="1794" max="1794" width="65.140625" style="56" customWidth="1"/>
    <col min="1795" max="1795" width="8.7109375" style="56" customWidth="1"/>
    <col min="1796" max="1796" width="9" style="56" customWidth="1"/>
    <col min="1797" max="1799" width="10.28515625" style="56" bestFit="1" customWidth="1"/>
    <col min="1800" max="1800" width="14.5703125" style="56" bestFit="1" customWidth="1"/>
    <col min="1801" max="1801" width="21.140625" style="56" bestFit="1" customWidth="1"/>
    <col min="1802" max="1802" width="35.5703125" style="56" customWidth="1"/>
    <col min="1803" max="1803" width="16.7109375" style="56" customWidth="1"/>
    <col min="1804" max="1804" width="16.5703125" style="56" customWidth="1"/>
    <col min="1805" max="1805" width="15.85546875" style="56" customWidth="1"/>
    <col min="1806" max="1806" width="11.42578125" style="56" bestFit="1" customWidth="1"/>
    <col min="1807" max="2048" width="9.140625" style="56"/>
    <col min="2049" max="2049" width="3.42578125" style="56" customWidth="1"/>
    <col min="2050" max="2050" width="65.140625" style="56" customWidth="1"/>
    <col min="2051" max="2051" width="8.7109375" style="56" customWidth="1"/>
    <col min="2052" max="2052" width="9" style="56" customWidth="1"/>
    <col min="2053" max="2055" width="10.28515625" style="56" bestFit="1" customWidth="1"/>
    <col min="2056" max="2056" width="14.5703125" style="56" bestFit="1" customWidth="1"/>
    <col min="2057" max="2057" width="21.140625" style="56" bestFit="1" customWidth="1"/>
    <col min="2058" max="2058" width="35.5703125" style="56" customWidth="1"/>
    <col min="2059" max="2059" width="16.7109375" style="56" customWidth="1"/>
    <col min="2060" max="2060" width="16.5703125" style="56" customWidth="1"/>
    <col min="2061" max="2061" width="15.85546875" style="56" customWidth="1"/>
    <col min="2062" max="2062" width="11.42578125" style="56" bestFit="1" customWidth="1"/>
    <col min="2063" max="2304" width="9.140625" style="56"/>
    <col min="2305" max="2305" width="3.42578125" style="56" customWidth="1"/>
    <col min="2306" max="2306" width="65.140625" style="56" customWidth="1"/>
    <col min="2307" max="2307" width="8.7109375" style="56" customWidth="1"/>
    <col min="2308" max="2308" width="9" style="56" customWidth="1"/>
    <col min="2309" max="2311" width="10.28515625" style="56" bestFit="1" customWidth="1"/>
    <col min="2312" max="2312" width="14.5703125" style="56" bestFit="1" customWidth="1"/>
    <col min="2313" max="2313" width="21.140625" style="56" bestFit="1" customWidth="1"/>
    <col min="2314" max="2314" width="35.5703125" style="56" customWidth="1"/>
    <col min="2315" max="2315" width="16.7109375" style="56" customWidth="1"/>
    <col min="2316" max="2316" width="16.5703125" style="56" customWidth="1"/>
    <col min="2317" max="2317" width="15.85546875" style="56" customWidth="1"/>
    <col min="2318" max="2318" width="11.42578125" style="56" bestFit="1" customWidth="1"/>
    <col min="2319" max="2560" width="9.140625" style="56"/>
    <col min="2561" max="2561" width="3.42578125" style="56" customWidth="1"/>
    <col min="2562" max="2562" width="65.140625" style="56" customWidth="1"/>
    <col min="2563" max="2563" width="8.7109375" style="56" customWidth="1"/>
    <col min="2564" max="2564" width="9" style="56" customWidth="1"/>
    <col min="2565" max="2567" width="10.28515625" style="56" bestFit="1" customWidth="1"/>
    <col min="2568" max="2568" width="14.5703125" style="56" bestFit="1" customWidth="1"/>
    <col min="2569" max="2569" width="21.140625" style="56" bestFit="1" customWidth="1"/>
    <col min="2570" max="2570" width="35.5703125" style="56" customWidth="1"/>
    <col min="2571" max="2571" width="16.7109375" style="56" customWidth="1"/>
    <col min="2572" max="2572" width="16.5703125" style="56" customWidth="1"/>
    <col min="2573" max="2573" width="15.85546875" style="56" customWidth="1"/>
    <col min="2574" max="2574" width="11.42578125" style="56" bestFit="1" customWidth="1"/>
    <col min="2575" max="2816" width="9.140625" style="56"/>
    <col min="2817" max="2817" width="3.42578125" style="56" customWidth="1"/>
    <col min="2818" max="2818" width="65.140625" style="56" customWidth="1"/>
    <col min="2819" max="2819" width="8.7109375" style="56" customWidth="1"/>
    <col min="2820" max="2820" width="9" style="56" customWidth="1"/>
    <col min="2821" max="2823" width="10.28515625" style="56" bestFit="1" customWidth="1"/>
    <col min="2824" max="2824" width="14.5703125" style="56" bestFit="1" customWidth="1"/>
    <col min="2825" max="2825" width="21.140625" style="56" bestFit="1" customWidth="1"/>
    <col min="2826" max="2826" width="35.5703125" style="56" customWidth="1"/>
    <col min="2827" max="2827" width="16.7109375" style="56" customWidth="1"/>
    <col min="2828" max="2828" width="16.5703125" style="56" customWidth="1"/>
    <col min="2829" max="2829" width="15.85546875" style="56" customWidth="1"/>
    <col min="2830" max="2830" width="11.42578125" style="56" bestFit="1" customWidth="1"/>
    <col min="2831" max="3072" width="9.140625" style="56"/>
    <col min="3073" max="3073" width="3.42578125" style="56" customWidth="1"/>
    <col min="3074" max="3074" width="65.140625" style="56" customWidth="1"/>
    <col min="3075" max="3075" width="8.7109375" style="56" customWidth="1"/>
    <col min="3076" max="3076" width="9" style="56" customWidth="1"/>
    <col min="3077" max="3079" width="10.28515625" style="56" bestFit="1" customWidth="1"/>
    <col min="3080" max="3080" width="14.5703125" style="56" bestFit="1" customWidth="1"/>
    <col min="3081" max="3081" width="21.140625" style="56" bestFit="1" customWidth="1"/>
    <col min="3082" max="3082" width="35.5703125" style="56" customWidth="1"/>
    <col min="3083" max="3083" width="16.7109375" style="56" customWidth="1"/>
    <col min="3084" max="3084" width="16.5703125" style="56" customWidth="1"/>
    <col min="3085" max="3085" width="15.85546875" style="56" customWidth="1"/>
    <col min="3086" max="3086" width="11.42578125" style="56" bestFit="1" customWidth="1"/>
    <col min="3087" max="3328" width="9.140625" style="56"/>
    <col min="3329" max="3329" width="3.42578125" style="56" customWidth="1"/>
    <col min="3330" max="3330" width="65.140625" style="56" customWidth="1"/>
    <col min="3331" max="3331" width="8.7109375" style="56" customWidth="1"/>
    <col min="3332" max="3332" width="9" style="56" customWidth="1"/>
    <col min="3333" max="3335" width="10.28515625" style="56" bestFit="1" customWidth="1"/>
    <col min="3336" max="3336" width="14.5703125" style="56" bestFit="1" customWidth="1"/>
    <col min="3337" max="3337" width="21.140625" style="56" bestFit="1" customWidth="1"/>
    <col min="3338" max="3338" width="35.5703125" style="56" customWidth="1"/>
    <col min="3339" max="3339" width="16.7109375" style="56" customWidth="1"/>
    <col min="3340" max="3340" width="16.5703125" style="56" customWidth="1"/>
    <col min="3341" max="3341" width="15.85546875" style="56" customWidth="1"/>
    <col min="3342" max="3342" width="11.42578125" style="56" bestFit="1" customWidth="1"/>
    <col min="3343" max="3584" width="9.140625" style="56"/>
    <col min="3585" max="3585" width="3.42578125" style="56" customWidth="1"/>
    <col min="3586" max="3586" width="65.140625" style="56" customWidth="1"/>
    <col min="3587" max="3587" width="8.7109375" style="56" customWidth="1"/>
    <col min="3588" max="3588" width="9" style="56" customWidth="1"/>
    <col min="3589" max="3591" width="10.28515625" style="56" bestFit="1" customWidth="1"/>
    <col min="3592" max="3592" width="14.5703125" style="56" bestFit="1" customWidth="1"/>
    <col min="3593" max="3593" width="21.140625" style="56" bestFit="1" customWidth="1"/>
    <col min="3594" max="3594" width="35.5703125" style="56" customWidth="1"/>
    <col min="3595" max="3595" width="16.7109375" style="56" customWidth="1"/>
    <col min="3596" max="3596" width="16.5703125" style="56" customWidth="1"/>
    <col min="3597" max="3597" width="15.85546875" style="56" customWidth="1"/>
    <col min="3598" max="3598" width="11.42578125" style="56" bestFit="1" customWidth="1"/>
    <col min="3599" max="3840" width="9.140625" style="56"/>
    <col min="3841" max="3841" width="3.42578125" style="56" customWidth="1"/>
    <col min="3842" max="3842" width="65.140625" style="56" customWidth="1"/>
    <col min="3843" max="3843" width="8.7109375" style="56" customWidth="1"/>
    <col min="3844" max="3844" width="9" style="56" customWidth="1"/>
    <col min="3845" max="3847" width="10.28515625" style="56" bestFit="1" customWidth="1"/>
    <col min="3848" max="3848" width="14.5703125" style="56" bestFit="1" customWidth="1"/>
    <col min="3849" max="3849" width="21.140625" style="56" bestFit="1" customWidth="1"/>
    <col min="3850" max="3850" width="35.5703125" style="56" customWidth="1"/>
    <col min="3851" max="3851" width="16.7109375" style="56" customWidth="1"/>
    <col min="3852" max="3852" width="16.5703125" style="56" customWidth="1"/>
    <col min="3853" max="3853" width="15.85546875" style="56" customWidth="1"/>
    <col min="3854" max="3854" width="11.42578125" style="56" bestFit="1" customWidth="1"/>
    <col min="3855" max="4096" width="9.140625" style="56"/>
    <col min="4097" max="4097" width="3.42578125" style="56" customWidth="1"/>
    <col min="4098" max="4098" width="65.140625" style="56" customWidth="1"/>
    <col min="4099" max="4099" width="8.7109375" style="56" customWidth="1"/>
    <col min="4100" max="4100" width="9" style="56" customWidth="1"/>
    <col min="4101" max="4103" width="10.28515625" style="56" bestFit="1" customWidth="1"/>
    <col min="4104" max="4104" width="14.5703125" style="56" bestFit="1" customWidth="1"/>
    <col min="4105" max="4105" width="21.140625" style="56" bestFit="1" customWidth="1"/>
    <col min="4106" max="4106" width="35.5703125" style="56" customWidth="1"/>
    <col min="4107" max="4107" width="16.7109375" style="56" customWidth="1"/>
    <col min="4108" max="4108" width="16.5703125" style="56" customWidth="1"/>
    <col min="4109" max="4109" width="15.85546875" style="56" customWidth="1"/>
    <col min="4110" max="4110" width="11.42578125" style="56" bestFit="1" customWidth="1"/>
    <col min="4111" max="4352" width="9.140625" style="56"/>
    <col min="4353" max="4353" width="3.42578125" style="56" customWidth="1"/>
    <col min="4354" max="4354" width="65.140625" style="56" customWidth="1"/>
    <col min="4355" max="4355" width="8.7109375" style="56" customWidth="1"/>
    <col min="4356" max="4356" width="9" style="56" customWidth="1"/>
    <col min="4357" max="4359" width="10.28515625" style="56" bestFit="1" customWidth="1"/>
    <col min="4360" max="4360" width="14.5703125" style="56" bestFit="1" customWidth="1"/>
    <col min="4361" max="4361" width="21.140625" style="56" bestFit="1" customWidth="1"/>
    <col min="4362" max="4362" width="35.5703125" style="56" customWidth="1"/>
    <col min="4363" max="4363" width="16.7109375" style="56" customWidth="1"/>
    <col min="4364" max="4364" width="16.5703125" style="56" customWidth="1"/>
    <col min="4365" max="4365" width="15.85546875" style="56" customWidth="1"/>
    <col min="4366" max="4366" width="11.42578125" style="56" bestFit="1" customWidth="1"/>
    <col min="4367" max="4608" width="9.140625" style="56"/>
    <col min="4609" max="4609" width="3.42578125" style="56" customWidth="1"/>
    <col min="4610" max="4610" width="65.140625" style="56" customWidth="1"/>
    <col min="4611" max="4611" width="8.7109375" style="56" customWidth="1"/>
    <col min="4612" max="4612" width="9" style="56" customWidth="1"/>
    <col min="4613" max="4615" width="10.28515625" style="56" bestFit="1" customWidth="1"/>
    <col min="4616" max="4616" width="14.5703125" style="56" bestFit="1" customWidth="1"/>
    <col min="4617" max="4617" width="21.140625" style="56" bestFit="1" customWidth="1"/>
    <col min="4618" max="4618" width="35.5703125" style="56" customWidth="1"/>
    <col min="4619" max="4619" width="16.7109375" style="56" customWidth="1"/>
    <col min="4620" max="4620" width="16.5703125" style="56" customWidth="1"/>
    <col min="4621" max="4621" width="15.85546875" style="56" customWidth="1"/>
    <col min="4622" max="4622" width="11.42578125" style="56" bestFit="1" customWidth="1"/>
    <col min="4623" max="4864" width="9.140625" style="56"/>
    <col min="4865" max="4865" width="3.42578125" style="56" customWidth="1"/>
    <col min="4866" max="4866" width="65.140625" style="56" customWidth="1"/>
    <col min="4867" max="4867" width="8.7109375" style="56" customWidth="1"/>
    <col min="4868" max="4868" width="9" style="56" customWidth="1"/>
    <col min="4869" max="4871" width="10.28515625" style="56" bestFit="1" customWidth="1"/>
    <col min="4872" max="4872" width="14.5703125" style="56" bestFit="1" customWidth="1"/>
    <col min="4873" max="4873" width="21.140625" style="56" bestFit="1" customWidth="1"/>
    <col min="4874" max="4874" width="35.5703125" style="56" customWidth="1"/>
    <col min="4875" max="4875" width="16.7109375" style="56" customWidth="1"/>
    <col min="4876" max="4876" width="16.5703125" style="56" customWidth="1"/>
    <col min="4877" max="4877" width="15.85546875" style="56" customWidth="1"/>
    <col min="4878" max="4878" width="11.42578125" style="56" bestFit="1" customWidth="1"/>
    <col min="4879" max="5120" width="9.140625" style="56"/>
    <col min="5121" max="5121" width="3.42578125" style="56" customWidth="1"/>
    <col min="5122" max="5122" width="65.140625" style="56" customWidth="1"/>
    <col min="5123" max="5123" width="8.7109375" style="56" customWidth="1"/>
    <col min="5124" max="5124" width="9" style="56" customWidth="1"/>
    <col min="5125" max="5127" width="10.28515625" style="56" bestFit="1" customWidth="1"/>
    <col min="5128" max="5128" width="14.5703125" style="56" bestFit="1" customWidth="1"/>
    <col min="5129" max="5129" width="21.140625" style="56" bestFit="1" customWidth="1"/>
    <col min="5130" max="5130" width="35.5703125" style="56" customWidth="1"/>
    <col min="5131" max="5131" width="16.7109375" style="56" customWidth="1"/>
    <col min="5132" max="5132" width="16.5703125" style="56" customWidth="1"/>
    <col min="5133" max="5133" width="15.85546875" style="56" customWidth="1"/>
    <col min="5134" max="5134" width="11.42578125" style="56" bestFit="1" customWidth="1"/>
    <col min="5135" max="5376" width="9.140625" style="56"/>
    <col min="5377" max="5377" width="3.42578125" style="56" customWidth="1"/>
    <col min="5378" max="5378" width="65.140625" style="56" customWidth="1"/>
    <col min="5379" max="5379" width="8.7109375" style="56" customWidth="1"/>
    <col min="5380" max="5380" width="9" style="56" customWidth="1"/>
    <col min="5381" max="5383" width="10.28515625" style="56" bestFit="1" customWidth="1"/>
    <col min="5384" max="5384" width="14.5703125" style="56" bestFit="1" customWidth="1"/>
    <col min="5385" max="5385" width="21.140625" style="56" bestFit="1" customWidth="1"/>
    <col min="5386" max="5386" width="35.5703125" style="56" customWidth="1"/>
    <col min="5387" max="5387" width="16.7109375" style="56" customWidth="1"/>
    <col min="5388" max="5388" width="16.5703125" style="56" customWidth="1"/>
    <col min="5389" max="5389" width="15.85546875" style="56" customWidth="1"/>
    <col min="5390" max="5390" width="11.42578125" style="56" bestFit="1" customWidth="1"/>
    <col min="5391" max="5632" width="9.140625" style="56"/>
    <col min="5633" max="5633" width="3.42578125" style="56" customWidth="1"/>
    <col min="5634" max="5634" width="65.140625" style="56" customWidth="1"/>
    <col min="5635" max="5635" width="8.7109375" style="56" customWidth="1"/>
    <col min="5636" max="5636" width="9" style="56" customWidth="1"/>
    <col min="5637" max="5639" width="10.28515625" style="56" bestFit="1" customWidth="1"/>
    <col min="5640" max="5640" width="14.5703125" style="56" bestFit="1" customWidth="1"/>
    <col min="5641" max="5641" width="21.140625" style="56" bestFit="1" customWidth="1"/>
    <col min="5642" max="5642" width="35.5703125" style="56" customWidth="1"/>
    <col min="5643" max="5643" width="16.7109375" style="56" customWidth="1"/>
    <col min="5644" max="5644" width="16.5703125" style="56" customWidth="1"/>
    <col min="5645" max="5645" width="15.85546875" style="56" customWidth="1"/>
    <col min="5646" max="5646" width="11.42578125" style="56" bestFit="1" customWidth="1"/>
    <col min="5647" max="5888" width="9.140625" style="56"/>
    <col min="5889" max="5889" width="3.42578125" style="56" customWidth="1"/>
    <col min="5890" max="5890" width="65.140625" style="56" customWidth="1"/>
    <col min="5891" max="5891" width="8.7109375" style="56" customWidth="1"/>
    <col min="5892" max="5892" width="9" style="56" customWidth="1"/>
    <col min="5893" max="5895" width="10.28515625" style="56" bestFit="1" customWidth="1"/>
    <col min="5896" max="5896" width="14.5703125" style="56" bestFit="1" customWidth="1"/>
    <col min="5897" max="5897" width="21.140625" style="56" bestFit="1" customWidth="1"/>
    <col min="5898" max="5898" width="35.5703125" style="56" customWidth="1"/>
    <col min="5899" max="5899" width="16.7109375" style="56" customWidth="1"/>
    <col min="5900" max="5900" width="16.5703125" style="56" customWidth="1"/>
    <col min="5901" max="5901" width="15.85546875" style="56" customWidth="1"/>
    <col min="5902" max="5902" width="11.42578125" style="56" bestFit="1" customWidth="1"/>
    <col min="5903" max="6144" width="9.140625" style="56"/>
    <col min="6145" max="6145" width="3.42578125" style="56" customWidth="1"/>
    <col min="6146" max="6146" width="65.140625" style="56" customWidth="1"/>
    <col min="6147" max="6147" width="8.7109375" style="56" customWidth="1"/>
    <col min="6148" max="6148" width="9" style="56" customWidth="1"/>
    <col min="6149" max="6151" width="10.28515625" style="56" bestFit="1" customWidth="1"/>
    <col min="6152" max="6152" width="14.5703125" style="56" bestFit="1" customWidth="1"/>
    <col min="6153" max="6153" width="21.140625" style="56" bestFit="1" customWidth="1"/>
    <col min="6154" max="6154" width="35.5703125" style="56" customWidth="1"/>
    <col min="6155" max="6155" width="16.7109375" style="56" customWidth="1"/>
    <col min="6156" max="6156" width="16.5703125" style="56" customWidth="1"/>
    <col min="6157" max="6157" width="15.85546875" style="56" customWidth="1"/>
    <col min="6158" max="6158" width="11.42578125" style="56" bestFit="1" customWidth="1"/>
    <col min="6159" max="6400" width="9.140625" style="56"/>
    <col min="6401" max="6401" width="3.42578125" style="56" customWidth="1"/>
    <col min="6402" max="6402" width="65.140625" style="56" customWidth="1"/>
    <col min="6403" max="6403" width="8.7109375" style="56" customWidth="1"/>
    <col min="6404" max="6404" width="9" style="56" customWidth="1"/>
    <col min="6405" max="6407" width="10.28515625" style="56" bestFit="1" customWidth="1"/>
    <col min="6408" max="6408" width="14.5703125" style="56" bestFit="1" customWidth="1"/>
    <col min="6409" max="6409" width="21.140625" style="56" bestFit="1" customWidth="1"/>
    <col min="6410" max="6410" width="35.5703125" style="56" customWidth="1"/>
    <col min="6411" max="6411" width="16.7109375" style="56" customWidth="1"/>
    <col min="6412" max="6412" width="16.5703125" style="56" customWidth="1"/>
    <col min="6413" max="6413" width="15.85546875" style="56" customWidth="1"/>
    <col min="6414" max="6414" width="11.42578125" style="56" bestFit="1" customWidth="1"/>
    <col min="6415" max="6656" width="9.140625" style="56"/>
    <col min="6657" max="6657" width="3.42578125" style="56" customWidth="1"/>
    <col min="6658" max="6658" width="65.140625" style="56" customWidth="1"/>
    <col min="6659" max="6659" width="8.7109375" style="56" customWidth="1"/>
    <col min="6660" max="6660" width="9" style="56" customWidth="1"/>
    <col min="6661" max="6663" width="10.28515625" style="56" bestFit="1" customWidth="1"/>
    <col min="6664" max="6664" width="14.5703125" style="56" bestFit="1" customWidth="1"/>
    <col min="6665" max="6665" width="21.140625" style="56" bestFit="1" customWidth="1"/>
    <col min="6666" max="6666" width="35.5703125" style="56" customWidth="1"/>
    <col min="6667" max="6667" width="16.7109375" style="56" customWidth="1"/>
    <col min="6668" max="6668" width="16.5703125" style="56" customWidth="1"/>
    <col min="6669" max="6669" width="15.85546875" style="56" customWidth="1"/>
    <col min="6670" max="6670" width="11.42578125" style="56" bestFit="1" customWidth="1"/>
    <col min="6671" max="6912" width="9.140625" style="56"/>
    <col min="6913" max="6913" width="3.42578125" style="56" customWidth="1"/>
    <col min="6914" max="6914" width="65.140625" style="56" customWidth="1"/>
    <col min="6915" max="6915" width="8.7109375" style="56" customWidth="1"/>
    <col min="6916" max="6916" width="9" style="56" customWidth="1"/>
    <col min="6917" max="6919" width="10.28515625" style="56" bestFit="1" customWidth="1"/>
    <col min="6920" max="6920" width="14.5703125" style="56" bestFit="1" customWidth="1"/>
    <col min="6921" max="6921" width="21.140625" style="56" bestFit="1" customWidth="1"/>
    <col min="6922" max="6922" width="35.5703125" style="56" customWidth="1"/>
    <col min="6923" max="6923" width="16.7109375" style="56" customWidth="1"/>
    <col min="6924" max="6924" width="16.5703125" style="56" customWidth="1"/>
    <col min="6925" max="6925" width="15.85546875" style="56" customWidth="1"/>
    <col min="6926" max="6926" width="11.42578125" style="56" bestFit="1" customWidth="1"/>
    <col min="6927" max="7168" width="9.140625" style="56"/>
    <col min="7169" max="7169" width="3.42578125" style="56" customWidth="1"/>
    <col min="7170" max="7170" width="65.140625" style="56" customWidth="1"/>
    <col min="7171" max="7171" width="8.7109375" style="56" customWidth="1"/>
    <col min="7172" max="7172" width="9" style="56" customWidth="1"/>
    <col min="7173" max="7175" width="10.28515625" style="56" bestFit="1" customWidth="1"/>
    <col min="7176" max="7176" width="14.5703125" style="56" bestFit="1" customWidth="1"/>
    <col min="7177" max="7177" width="21.140625" style="56" bestFit="1" customWidth="1"/>
    <col min="7178" max="7178" width="35.5703125" style="56" customWidth="1"/>
    <col min="7179" max="7179" width="16.7109375" style="56" customWidth="1"/>
    <col min="7180" max="7180" width="16.5703125" style="56" customWidth="1"/>
    <col min="7181" max="7181" width="15.85546875" style="56" customWidth="1"/>
    <col min="7182" max="7182" width="11.42578125" style="56" bestFit="1" customWidth="1"/>
    <col min="7183" max="7424" width="9.140625" style="56"/>
    <col min="7425" max="7425" width="3.42578125" style="56" customWidth="1"/>
    <col min="7426" max="7426" width="65.140625" style="56" customWidth="1"/>
    <col min="7427" max="7427" width="8.7109375" style="56" customWidth="1"/>
    <col min="7428" max="7428" width="9" style="56" customWidth="1"/>
    <col min="7429" max="7431" width="10.28515625" style="56" bestFit="1" customWidth="1"/>
    <col min="7432" max="7432" width="14.5703125" style="56" bestFit="1" customWidth="1"/>
    <col min="7433" max="7433" width="21.140625" style="56" bestFit="1" customWidth="1"/>
    <col min="7434" max="7434" width="35.5703125" style="56" customWidth="1"/>
    <col min="7435" max="7435" width="16.7109375" style="56" customWidth="1"/>
    <col min="7436" max="7436" width="16.5703125" style="56" customWidth="1"/>
    <col min="7437" max="7437" width="15.85546875" style="56" customWidth="1"/>
    <col min="7438" max="7438" width="11.42578125" style="56" bestFit="1" customWidth="1"/>
    <col min="7439" max="7680" width="9.140625" style="56"/>
    <col min="7681" max="7681" width="3.42578125" style="56" customWidth="1"/>
    <col min="7682" max="7682" width="65.140625" style="56" customWidth="1"/>
    <col min="7683" max="7683" width="8.7109375" style="56" customWidth="1"/>
    <col min="7684" max="7684" width="9" style="56" customWidth="1"/>
    <col min="7685" max="7687" width="10.28515625" style="56" bestFit="1" customWidth="1"/>
    <col min="7688" max="7688" width="14.5703125" style="56" bestFit="1" customWidth="1"/>
    <col min="7689" max="7689" width="21.140625" style="56" bestFit="1" customWidth="1"/>
    <col min="7690" max="7690" width="35.5703125" style="56" customWidth="1"/>
    <col min="7691" max="7691" width="16.7109375" style="56" customWidth="1"/>
    <col min="7692" max="7692" width="16.5703125" style="56" customWidth="1"/>
    <col min="7693" max="7693" width="15.85546875" style="56" customWidth="1"/>
    <col min="7694" max="7694" width="11.42578125" style="56" bestFit="1" customWidth="1"/>
    <col min="7695" max="7936" width="9.140625" style="56"/>
    <col min="7937" max="7937" width="3.42578125" style="56" customWidth="1"/>
    <col min="7938" max="7938" width="65.140625" style="56" customWidth="1"/>
    <col min="7939" max="7939" width="8.7109375" style="56" customWidth="1"/>
    <col min="7940" max="7940" width="9" style="56" customWidth="1"/>
    <col min="7941" max="7943" width="10.28515625" style="56" bestFit="1" customWidth="1"/>
    <col min="7944" max="7944" width="14.5703125" style="56" bestFit="1" customWidth="1"/>
    <col min="7945" max="7945" width="21.140625" style="56" bestFit="1" customWidth="1"/>
    <col min="7946" max="7946" width="35.5703125" style="56" customWidth="1"/>
    <col min="7947" max="7947" width="16.7109375" style="56" customWidth="1"/>
    <col min="7948" max="7948" width="16.5703125" style="56" customWidth="1"/>
    <col min="7949" max="7949" width="15.85546875" style="56" customWidth="1"/>
    <col min="7950" max="7950" width="11.42578125" style="56" bestFit="1" customWidth="1"/>
    <col min="7951" max="8192" width="9.140625" style="56"/>
    <col min="8193" max="8193" width="3.42578125" style="56" customWidth="1"/>
    <col min="8194" max="8194" width="65.140625" style="56" customWidth="1"/>
    <col min="8195" max="8195" width="8.7109375" style="56" customWidth="1"/>
    <col min="8196" max="8196" width="9" style="56" customWidth="1"/>
    <col min="8197" max="8199" width="10.28515625" style="56" bestFit="1" customWidth="1"/>
    <col min="8200" max="8200" width="14.5703125" style="56" bestFit="1" customWidth="1"/>
    <col min="8201" max="8201" width="21.140625" style="56" bestFit="1" customWidth="1"/>
    <col min="8202" max="8202" width="35.5703125" style="56" customWidth="1"/>
    <col min="8203" max="8203" width="16.7109375" style="56" customWidth="1"/>
    <col min="8204" max="8204" width="16.5703125" style="56" customWidth="1"/>
    <col min="8205" max="8205" width="15.85546875" style="56" customWidth="1"/>
    <col min="8206" max="8206" width="11.42578125" style="56" bestFit="1" customWidth="1"/>
    <col min="8207" max="8448" width="9.140625" style="56"/>
    <col min="8449" max="8449" width="3.42578125" style="56" customWidth="1"/>
    <col min="8450" max="8450" width="65.140625" style="56" customWidth="1"/>
    <col min="8451" max="8451" width="8.7109375" style="56" customWidth="1"/>
    <col min="8452" max="8452" width="9" style="56" customWidth="1"/>
    <col min="8453" max="8455" width="10.28515625" style="56" bestFit="1" customWidth="1"/>
    <col min="8456" max="8456" width="14.5703125" style="56" bestFit="1" customWidth="1"/>
    <col min="8457" max="8457" width="21.140625" style="56" bestFit="1" customWidth="1"/>
    <col min="8458" max="8458" width="35.5703125" style="56" customWidth="1"/>
    <col min="8459" max="8459" width="16.7109375" style="56" customWidth="1"/>
    <col min="8460" max="8460" width="16.5703125" style="56" customWidth="1"/>
    <col min="8461" max="8461" width="15.85546875" style="56" customWidth="1"/>
    <col min="8462" max="8462" width="11.42578125" style="56" bestFit="1" customWidth="1"/>
    <col min="8463" max="8704" width="9.140625" style="56"/>
    <col min="8705" max="8705" width="3.42578125" style="56" customWidth="1"/>
    <col min="8706" max="8706" width="65.140625" style="56" customWidth="1"/>
    <col min="8707" max="8707" width="8.7109375" style="56" customWidth="1"/>
    <col min="8708" max="8708" width="9" style="56" customWidth="1"/>
    <col min="8709" max="8711" width="10.28515625" style="56" bestFit="1" customWidth="1"/>
    <col min="8712" max="8712" width="14.5703125" style="56" bestFit="1" customWidth="1"/>
    <col min="8713" max="8713" width="21.140625" style="56" bestFit="1" customWidth="1"/>
    <col min="8714" max="8714" width="35.5703125" style="56" customWidth="1"/>
    <col min="8715" max="8715" width="16.7109375" style="56" customWidth="1"/>
    <col min="8716" max="8716" width="16.5703125" style="56" customWidth="1"/>
    <col min="8717" max="8717" width="15.85546875" style="56" customWidth="1"/>
    <col min="8718" max="8718" width="11.42578125" style="56" bestFit="1" customWidth="1"/>
    <col min="8719" max="8960" width="9.140625" style="56"/>
    <col min="8961" max="8961" width="3.42578125" style="56" customWidth="1"/>
    <col min="8962" max="8962" width="65.140625" style="56" customWidth="1"/>
    <col min="8963" max="8963" width="8.7109375" style="56" customWidth="1"/>
    <col min="8964" max="8964" width="9" style="56" customWidth="1"/>
    <col min="8965" max="8967" width="10.28515625" style="56" bestFit="1" customWidth="1"/>
    <col min="8968" max="8968" width="14.5703125" style="56" bestFit="1" customWidth="1"/>
    <col min="8969" max="8969" width="21.140625" style="56" bestFit="1" customWidth="1"/>
    <col min="8970" max="8970" width="35.5703125" style="56" customWidth="1"/>
    <col min="8971" max="8971" width="16.7109375" style="56" customWidth="1"/>
    <col min="8972" max="8972" width="16.5703125" style="56" customWidth="1"/>
    <col min="8973" max="8973" width="15.85546875" style="56" customWidth="1"/>
    <col min="8974" max="8974" width="11.42578125" style="56" bestFit="1" customWidth="1"/>
    <col min="8975" max="9216" width="9.140625" style="56"/>
    <col min="9217" max="9217" width="3.42578125" style="56" customWidth="1"/>
    <col min="9218" max="9218" width="65.140625" style="56" customWidth="1"/>
    <col min="9219" max="9219" width="8.7109375" style="56" customWidth="1"/>
    <col min="9220" max="9220" width="9" style="56" customWidth="1"/>
    <col min="9221" max="9223" width="10.28515625" style="56" bestFit="1" customWidth="1"/>
    <col min="9224" max="9224" width="14.5703125" style="56" bestFit="1" customWidth="1"/>
    <col min="9225" max="9225" width="21.140625" style="56" bestFit="1" customWidth="1"/>
    <col min="9226" max="9226" width="35.5703125" style="56" customWidth="1"/>
    <col min="9227" max="9227" width="16.7109375" style="56" customWidth="1"/>
    <col min="9228" max="9228" width="16.5703125" style="56" customWidth="1"/>
    <col min="9229" max="9229" width="15.85546875" style="56" customWidth="1"/>
    <col min="9230" max="9230" width="11.42578125" style="56" bestFit="1" customWidth="1"/>
    <col min="9231" max="9472" width="9.140625" style="56"/>
    <col min="9473" max="9473" width="3.42578125" style="56" customWidth="1"/>
    <col min="9474" max="9474" width="65.140625" style="56" customWidth="1"/>
    <col min="9475" max="9475" width="8.7109375" style="56" customWidth="1"/>
    <col min="9476" max="9476" width="9" style="56" customWidth="1"/>
    <col min="9477" max="9479" width="10.28515625" style="56" bestFit="1" customWidth="1"/>
    <col min="9480" max="9480" width="14.5703125" style="56" bestFit="1" customWidth="1"/>
    <col min="9481" max="9481" width="21.140625" style="56" bestFit="1" customWidth="1"/>
    <col min="9482" max="9482" width="35.5703125" style="56" customWidth="1"/>
    <col min="9483" max="9483" width="16.7109375" style="56" customWidth="1"/>
    <col min="9484" max="9484" width="16.5703125" style="56" customWidth="1"/>
    <col min="9485" max="9485" width="15.85546875" style="56" customWidth="1"/>
    <col min="9486" max="9486" width="11.42578125" style="56" bestFit="1" customWidth="1"/>
    <col min="9487" max="9728" width="9.140625" style="56"/>
    <col min="9729" max="9729" width="3.42578125" style="56" customWidth="1"/>
    <col min="9730" max="9730" width="65.140625" style="56" customWidth="1"/>
    <col min="9731" max="9731" width="8.7109375" style="56" customWidth="1"/>
    <col min="9732" max="9732" width="9" style="56" customWidth="1"/>
    <col min="9733" max="9735" width="10.28515625" style="56" bestFit="1" customWidth="1"/>
    <col min="9736" max="9736" width="14.5703125" style="56" bestFit="1" customWidth="1"/>
    <col min="9737" max="9737" width="21.140625" style="56" bestFit="1" customWidth="1"/>
    <col min="9738" max="9738" width="35.5703125" style="56" customWidth="1"/>
    <col min="9739" max="9739" width="16.7109375" style="56" customWidth="1"/>
    <col min="9740" max="9740" width="16.5703125" style="56" customWidth="1"/>
    <col min="9741" max="9741" width="15.85546875" style="56" customWidth="1"/>
    <col min="9742" max="9742" width="11.42578125" style="56" bestFit="1" customWidth="1"/>
    <col min="9743" max="9984" width="9.140625" style="56"/>
    <col min="9985" max="9985" width="3.42578125" style="56" customWidth="1"/>
    <col min="9986" max="9986" width="65.140625" style="56" customWidth="1"/>
    <col min="9987" max="9987" width="8.7109375" style="56" customWidth="1"/>
    <col min="9988" max="9988" width="9" style="56" customWidth="1"/>
    <col min="9989" max="9991" width="10.28515625" style="56" bestFit="1" customWidth="1"/>
    <col min="9992" max="9992" width="14.5703125" style="56" bestFit="1" customWidth="1"/>
    <col min="9993" max="9993" width="21.140625" style="56" bestFit="1" customWidth="1"/>
    <col min="9994" max="9994" width="35.5703125" style="56" customWidth="1"/>
    <col min="9995" max="9995" width="16.7109375" style="56" customWidth="1"/>
    <col min="9996" max="9996" width="16.5703125" style="56" customWidth="1"/>
    <col min="9997" max="9997" width="15.85546875" style="56" customWidth="1"/>
    <col min="9998" max="9998" width="11.42578125" style="56" bestFit="1" customWidth="1"/>
    <col min="9999" max="10240" width="9.140625" style="56"/>
    <col min="10241" max="10241" width="3.42578125" style="56" customWidth="1"/>
    <col min="10242" max="10242" width="65.140625" style="56" customWidth="1"/>
    <col min="10243" max="10243" width="8.7109375" style="56" customWidth="1"/>
    <col min="10244" max="10244" width="9" style="56" customWidth="1"/>
    <col min="10245" max="10247" width="10.28515625" style="56" bestFit="1" customWidth="1"/>
    <col min="10248" max="10248" width="14.5703125" style="56" bestFit="1" customWidth="1"/>
    <col min="10249" max="10249" width="21.140625" style="56" bestFit="1" customWidth="1"/>
    <col min="10250" max="10250" width="35.5703125" style="56" customWidth="1"/>
    <col min="10251" max="10251" width="16.7109375" style="56" customWidth="1"/>
    <col min="10252" max="10252" width="16.5703125" style="56" customWidth="1"/>
    <col min="10253" max="10253" width="15.85546875" style="56" customWidth="1"/>
    <col min="10254" max="10254" width="11.42578125" style="56" bestFit="1" customWidth="1"/>
    <col min="10255" max="10496" width="9.140625" style="56"/>
    <col min="10497" max="10497" width="3.42578125" style="56" customWidth="1"/>
    <col min="10498" max="10498" width="65.140625" style="56" customWidth="1"/>
    <col min="10499" max="10499" width="8.7109375" style="56" customWidth="1"/>
    <col min="10500" max="10500" width="9" style="56" customWidth="1"/>
    <col min="10501" max="10503" width="10.28515625" style="56" bestFit="1" customWidth="1"/>
    <col min="10504" max="10504" width="14.5703125" style="56" bestFit="1" customWidth="1"/>
    <col min="10505" max="10505" width="21.140625" style="56" bestFit="1" customWidth="1"/>
    <col min="10506" max="10506" width="35.5703125" style="56" customWidth="1"/>
    <col min="10507" max="10507" width="16.7109375" style="56" customWidth="1"/>
    <col min="10508" max="10508" width="16.5703125" style="56" customWidth="1"/>
    <col min="10509" max="10509" width="15.85546875" style="56" customWidth="1"/>
    <col min="10510" max="10510" width="11.42578125" style="56" bestFit="1" customWidth="1"/>
    <col min="10511" max="10752" width="9.140625" style="56"/>
    <col min="10753" max="10753" width="3.42578125" style="56" customWidth="1"/>
    <col min="10754" max="10754" width="65.140625" style="56" customWidth="1"/>
    <col min="10755" max="10755" width="8.7109375" style="56" customWidth="1"/>
    <col min="10756" max="10756" width="9" style="56" customWidth="1"/>
    <col min="10757" max="10759" width="10.28515625" style="56" bestFit="1" customWidth="1"/>
    <col min="10760" max="10760" width="14.5703125" style="56" bestFit="1" customWidth="1"/>
    <col min="10761" max="10761" width="21.140625" style="56" bestFit="1" customWidth="1"/>
    <col min="10762" max="10762" width="35.5703125" style="56" customWidth="1"/>
    <col min="10763" max="10763" width="16.7109375" style="56" customWidth="1"/>
    <col min="10764" max="10764" width="16.5703125" style="56" customWidth="1"/>
    <col min="10765" max="10765" width="15.85546875" style="56" customWidth="1"/>
    <col min="10766" max="10766" width="11.42578125" style="56" bestFit="1" customWidth="1"/>
    <col min="10767" max="11008" width="9.140625" style="56"/>
    <col min="11009" max="11009" width="3.42578125" style="56" customWidth="1"/>
    <col min="11010" max="11010" width="65.140625" style="56" customWidth="1"/>
    <col min="11011" max="11011" width="8.7109375" style="56" customWidth="1"/>
    <col min="11012" max="11012" width="9" style="56" customWidth="1"/>
    <col min="11013" max="11015" width="10.28515625" style="56" bestFit="1" customWidth="1"/>
    <col min="11016" max="11016" width="14.5703125" style="56" bestFit="1" customWidth="1"/>
    <col min="11017" max="11017" width="21.140625" style="56" bestFit="1" customWidth="1"/>
    <col min="11018" max="11018" width="35.5703125" style="56" customWidth="1"/>
    <col min="11019" max="11019" width="16.7109375" style="56" customWidth="1"/>
    <col min="11020" max="11020" width="16.5703125" style="56" customWidth="1"/>
    <col min="11021" max="11021" width="15.85546875" style="56" customWidth="1"/>
    <col min="11022" max="11022" width="11.42578125" style="56" bestFit="1" customWidth="1"/>
    <col min="11023" max="11264" width="9.140625" style="56"/>
    <col min="11265" max="11265" width="3.42578125" style="56" customWidth="1"/>
    <col min="11266" max="11266" width="65.140625" style="56" customWidth="1"/>
    <col min="11267" max="11267" width="8.7109375" style="56" customWidth="1"/>
    <col min="11268" max="11268" width="9" style="56" customWidth="1"/>
    <col min="11269" max="11271" width="10.28515625" style="56" bestFit="1" customWidth="1"/>
    <col min="11272" max="11272" width="14.5703125" style="56" bestFit="1" customWidth="1"/>
    <col min="11273" max="11273" width="21.140625" style="56" bestFit="1" customWidth="1"/>
    <col min="11274" max="11274" width="35.5703125" style="56" customWidth="1"/>
    <col min="11275" max="11275" width="16.7109375" style="56" customWidth="1"/>
    <col min="11276" max="11276" width="16.5703125" style="56" customWidth="1"/>
    <col min="11277" max="11277" width="15.85546875" style="56" customWidth="1"/>
    <col min="11278" max="11278" width="11.42578125" style="56" bestFit="1" customWidth="1"/>
    <col min="11279" max="11520" width="9.140625" style="56"/>
    <col min="11521" max="11521" width="3.42578125" style="56" customWidth="1"/>
    <col min="11522" max="11522" width="65.140625" style="56" customWidth="1"/>
    <col min="11523" max="11523" width="8.7109375" style="56" customWidth="1"/>
    <col min="11524" max="11524" width="9" style="56" customWidth="1"/>
    <col min="11525" max="11527" width="10.28515625" style="56" bestFit="1" customWidth="1"/>
    <col min="11528" max="11528" width="14.5703125" style="56" bestFit="1" customWidth="1"/>
    <col min="11529" max="11529" width="21.140625" style="56" bestFit="1" customWidth="1"/>
    <col min="11530" max="11530" width="35.5703125" style="56" customWidth="1"/>
    <col min="11531" max="11531" width="16.7109375" style="56" customWidth="1"/>
    <col min="11532" max="11532" width="16.5703125" style="56" customWidth="1"/>
    <col min="11533" max="11533" width="15.85546875" style="56" customWidth="1"/>
    <col min="11534" max="11534" width="11.42578125" style="56" bestFit="1" customWidth="1"/>
    <col min="11535" max="11776" width="9.140625" style="56"/>
    <col min="11777" max="11777" width="3.42578125" style="56" customWidth="1"/>
    <col min="11778" max="11778" width="65.140625" style="56" customWidth="1"/>
    <col min="11779" max="11779" width="8.7109375" style="56" customWidth="1"/>
    <col min="11780" max="11780" width="9" style="56" customWidth="1"/>
    <col min="11781" max="11783" width="10.28515625" style="56" bestFit="1" customWidth="1"/>
    <col min="11784" max="11784" width="14.5703125" style="56" bestFit="1" customWidth="1"/>
    <col min="11785" max="11785" width="21.140625" style="56" bestFit="1" customWidth="1"/>
    <col min="11786" max="11786" width="35.5703125" style="56" customWidth="1"/>
    <col min="11787" max="11787" width="16.7109375" style="56" customWidth="1"/>
    <col min="11788" max="11788" width="16.5703125" style="56" customWidth="1"/>
    <col min="11789" max="11789" width="15.85546875" style="56" customWidth="1"/>
    <col min="11790" max="11790" width="11.42578125" style="56" bestFit="1" customWidth="1"/>
    <col min="11791" max="12032" width="9.140625" style="56"/>
    <col min="12033" max="12033" width="3.42578125" style="56" customWidth="1"/>
    <col min="12034" max="12034" width="65.140625" style="56" customWidth="1"/>
    <col min="12035" max="12035" width="8.7109375" style="56" customWidth="1"/>
    <col min="12036" max="12036" width="9" style="56" customWidth="1"/>
    <col min="12037" max="12039" width="10.28515625" style="56" bestFit="1" customWidth="1"/>
    <col min="12040" max="12040" width="14.5703125" style="56" bestFit="1" customWidth="1"/>
    <col min="12041" max="12041" width="21.140625" style="56" bestFit="1" customWidth="1"/>
    <col min="12042" max="12042" width="35.5703125" style="56" customWidth="1"/>
    <col min="12043" max="12043" width="16.7109375" style="56" customWidth="1"/>
    <col min="12044" max="12044" width="16.5703125" style="56" customWidth="1"/>
    <col min="12045" max="12045" width="15.85546875" style="56" customWidth="1"/>
    <col min="12046" max="12046" width="11.42578125" style="56" bestFit="1" customWidth="1"/>
    <col min="12047" max="12288" width="9.140625" style="56"/>
    <col min="12289" max="12289" width="3.42578125" style="56" customWidth="1"/>
    <col min="12290" max="12290" width="65.140625" style="56" customWidth="1"/>
    <col min="12291" max="12291" width="8.7109375" style="56" customWidth="1"/>
    <col min="12292" max="12292" width="9" style="56" customWidth="1"/>
    <col min="12293" max="12295" width="10.28515625" style="56" bestFit="1" customWidth="1"/>
    <col min="12296" max="12296" width="14.5703125" style="56" bestFit="1" customWidth="1"/>
    <col min="12297" max="12297" width="21.140625" style="56" bestFit="1" customWidth="1"/>
    <col min="12298" max="12298" width="35.5703125" style="56" customWidth="1"/>
    <col min="12299" max="12299" width="16.7109375" style="56" customWidth="1"/>
    <col min="12300" max="12300" width="16.5703125" style="56" customWidth="1"/>
    <col min="12301" max="12301" width="15.85546875" style="56" customWidth="1"/>
    <col min="12302" max="12302" width="11.42578125" style="56" bestFit="1" customWidth="1"/>
    <col min="12303" max="12544" width="9.140625" style="56"/>
    <col min="12545" max="12545" width="3.42578125" style="56" customWidth="1"/>
    <col min="12546" max="12546" width="65.140625" style="56" customWidth="1"/>
    <col min="12547" max="12547" width="8.7109375" style="56" customWidth="1"/>
    <col min="12548" max="12548" width="9" style="56" customWidth="1"/>
    <col min="12549" max="12551" width="10.28515625" style="56" bestFit="1" customWidth="1"/>
    <col min="12552" max="12552" width="14.5703125" style="56" bestFit="1" customWidth="1"/>
    <col min="12553" max="12553" width="21.140625" style="56" bestFit="1" customWidth="1"/>
    <col min="12554" max="12554" width="35.5703125" style="56" customWidth="1"/>
    <col min="12555" max="12555" width="16.7109375" style="56" customWidth="1"/>
    <col min="12556" max="12556" width="16.5703125" style="56" customWidth="1"/>
    <col min="12557" max="12557" width="15.85546875" style="56" customWidth="1"/>
    <col min="12558" max="12558" width="11.42578125" style="56" bestFit="1" customWidth="1"/>
    <col min="12559" max="12800" width="9.140625" style="56"/>
    <col min="12801" max="12801" width="3.42578125" style="56" customWidth="1"/>
    <col min="12802" max="12802" width="65.140625" style="56" customWidth="1"/>
    <col min="12803" max="12803" width="8.7109375" style="56" customWidth="1"/>
    <col min="12804" max="12804" width="9" style="56" customWidth="1"/>
    <col min="12805" max="12807" width="10.28515625" style="56" bestFit="1" customWidth="1"/>
    <col min="12808" max="12808" width="14.5703125" style="56" bestFit="1" customWidth="1"/>
    <col min="12809" max="12809" width="21.140625" style="56" bestFit="1" customWidth="1"/>
    <col min="12810" max="12810" width="35.5703125" style="56" customWidth="1"/>
    <col min="12811" max="12811" width="16.7109375" style="56" customWidth="1"/>
    <col min="12812" max="12812" width="16.5703125" style="56" customWidth="1"/>
    <col min="12813" max="12813" width="15.85546875" style="56" customWidth="1"/>
    <col min="12814" max="12814" width="11.42578125" style="56" bestFit="1" customWidth="1"/>
    <col min="12815" max="13056" width="9.140625" style="56"/>
    <col min="13057" max="13057" width="3.42578125" style="56" customWidth="1"/>
    <col min="13058" max="13058" width="65.140625" style="56" customWidth="1"/>
    <col min="13059" max="13059" width="8.7109375" style="56" customWidth="1"/>
    <col min="13060" max="13060" width="9" style="56" customWidth="1"/>
    <col min="13061" max="13063" width="10.28515625" style="56" bestFit="1" customWidth="1"/>
    <col min="13064" max="13064" width="14.5703125" style="56" bestFit="1" customWidth="1"/>
    <col min="13065" max="13065" width="21.140625" style="56" bestFit="1" customWidth="1"/>
    <col min="13066" max="13066" width="35.5703125" style="56" customWidth="1"/>
    <col min="13067" max="13067" width="16.7109375" style="56" customWidth="1"/>
    <col min="13068" max="13068" width="16.5703125" style="56" customWidth="1"/>
    <col min="13069" max="13069" width="15.85546875" style="56" customWidth="1"/>
    <col min="13070" max="13070" width="11.42578125" style="56" bestFit="1" customWidth="1"/>
    <col min="13071" max="13312" width="9.140625" style="56"/>
    <col min="13313" max="13313" width="3.42578125" style="56" customWidth="1"/>
    <col min="13314" max="13314" width="65.140625" style="56" customWidth="1"/>
    <col min="13315" max="13315" width="8.7109375" style="56" customWidth="1"/>
    <col min="13316" max="13316" width="9" style="56" customWidth="1"/>
    <col min="13317" max="13319" width="10.28515625" style="56" bestFit="1" customWidth="1"/>
    <col min="13320" max="13320" width="14.5703125" style="56" bestFit="1" customWidth="1"/>
    <col min="13321" max="13321" width="21.140625" style="56" bestFit="1" customWidth="1"/>
    <col min="13322" max="13322" width="35.5703125" style="56" customWidth="1"/>
    <col min="13323" max="13323" width="16.7109375" style="56" customWidth="1"/>
    <col min="13324" max="13324" width="16.5703125" style="56" customWidth="1"/>
    <col min="13325" max="13325" width="15.85546875" style="56" customWidth="1"/>
    <col min="13326" max="13326" width="11.42578125" style="56" bestFit="1" customWidth="1"/>
    <col min="13327" max="13568" width="9.140625" style="56"/>
    <col min="13569" max="13569" width="3.42578125" style="56" customWidth="1"/>
    <col min="13570" max="13570" width="65.140625" style="56" customWidth="1"/>
    <col min="13571" max="13571" width="8.7109375" style="56" customWidth="1"/>
    <col min="13572" max="13572" width="9" style="56" customWidth="1"/>
    <col min="13573" max="13575" width="10.28515625" style="56" bestFit="1" customWidth="1"/>
    <col min="13576" max="13576" width="14.5703125" style="56" bestFit="1" customWidth="1"/>
    <col min="13577" max="13577" width="21.140625" style="56" bestFit="1" customWidth="1"/>
    <col min="13578" max="13578" width="35.5703125" style="56" customWidth="1"/>
    <col min="13579" max="13579" width="16.7109375" style="56" customWidth="1"/>
    <col min="13580" max="13580" width="16.5703125" style="56" customWidth="1"/>
    <col min="13581" max="13581" width="15.85546875" style="56" customWidth="1"/>
    <col min="13582" max="13582" width="11.42578125" style="56" bestFit="1" customWidth="1"/>
    <col min="13583" max="13824" width="9.140625" style="56"/>
    <col min="13825" max="13825" width="3.42578125" style="56" customWidth="1"/>
    <col min="13826" max="13826" width="65.140625" style="56" customWidth="1"/>
    <col min="13827" max="13827" width="8.7109375" style="56" customWidth="1"/>
    <col min="13828" max="13828" width="9" style="56" customWidth="1"/>
    <col min="13829" max="13831" width="10.28515625" style="56" bestFit="1" customWidth="1"/>
    <col min="13832" max="13832" width="14.5703125" style="56" bestFit="1" customWidth="1"/>
    <col min="13833" max="13833" width="21.140625" style="56" bestFit="1" customWidth="1"/>
    <col min="13834" max="13834" width="35.5703125" style="56" customWidth="1"/>
    <col min="13835" max="13835" width="16.7109375" style="56" customWidth="1"/>
    <col min="13836" max="13836" width="16.5703125" style="56" customWidth="1"/>
    <col min="13837" max="13837" width="15.85546875" style="56" customWidth="1"/>
    <col min="13838" max="13838" width="11.42578125" style="56" bestFit="1" customWidth="1"/>
    <col min="13839" max="14080" width="9.140625" style="56"/>
    <col min="14081" max="14081" width="3.42578125" style="56" customWidth="1"/>
    <col min="14082" max="14082" width="65.140625" style="56" customWidth="1"/>
    <col min="14083" max="14083" width="8.7109375" style="56" customWidth="1"/>
    <col min="14084" max="14084" width="9" style="56" customWidth="1"/>
    <col min="14085" max="14087" width="10.28515625" style="56" bestFit="1" customWidth="1"/>
    <col min="14088" max="14088" width="14.5703125" style="56" bestFit="1" customWidth="1"/>
    <col min="14089" max="14089" width="21.140625" style="56" bestFit="1" customWidth="1"/>
    <col min="14090" max="14090" width="35.5703125" style="56" customWidth="1"/>
    <col min="14091" max="14091" width="16.7109375" style="56" customWidth="1"/>
    <col min="14092" max="14092" width="16.5703125" style="56" customWidth="1"/>
    <col min="14093" max="14093" width="15.85546875" style="56" customWidth="1"/>
    <col min="14094" max="14094" width="11.42578125" style="56" bestFit="1" customWidth="1"/>
    <col min="14095" max="14336" width="9.140625" style="56"/>
    <col min="14337" max="14337" width="3.42578125" style="56" customWidth="1"/>
    <col min="14338" max="14338" width="65.140625" style="56" customWidth="1"/>
    <col min="14339" max="14339" width="8.7109375" style="56" customWidth="1"/>
    <col min="14340" max="14340" width="9" style="56" customWidth="1"/>
    <col min="14341" max="14343" width="10.28515625" style="56" bestFit="1" customWidth="1"/>
    <col min="14344" max="14344" width="14.5703125" style="56" bestFit="1" customWidth="1"/>
    <col min="14345" max="14345" width="21.140625" style="56" bestFit="1" customWidth="1"/>
    <col min="14346" max="14346" width="35.5703125" style="56" customWidth="1"/>
    <col min="14347" max="14347" width="16.7109375" style="56" customWidth="1"/>
    <col min="14348" max="14348" width="16.5703125" style="56" customWidth="1"/>
    <col min="14349" max="14349" width="15.85546875" style="56" customWidth="1"/>
    <col min="14350" max="14350" width="11.42578125" style="56" bestFit="1" customWidth="1"/>
    <col min="14351" max="14592" width="9.140625" style="56"/>
    <col min="14593" max="14593" width="3.42578125" style="56" customWidth="1"/>
    <col min="14594" max="14594" width="65.140625" style="56" customWidth="1"/>
    <col min="14595" max="14595" width="8.7109375" style="56" customWidth="1"/>
    <col min="14596" max="14596" width="9" style="56" customWidth="1"/>
    <col min="14597" max="14599" width="10.28515625" style="56" bestFit="1" customWidth="1"/>
    <col min="14600" max="14600" width="14.5703125" style="56" bestFit="1" customWidth="1"/>
    <col min="14601" max="14601" width="21.140625" style="56" bestFit="1" customWidth="1"/>
    <col min="14602" max="14602" width="35.5703125" style="56" customWidth="1"/>
    <col min="14603" max="14603" width="16.7109375" style="56" customWidth="1"/>
    <col min="14604" max="14604" width="16.5703125" style="56" customWidth="1"/>
    <col min="14605" max="14605" width="15.85546875" style="56" customWidth="1"/>
    <col min="14606" max="14606" width="11.42578125" style="56" bestFit="1" customWidth="1"/>
    <col min="14607" max="14848" width="9.140625" style="56"/>
    <col min="14849" max="14849" width="3.42578125" style="56" customWidth="1"/>
    <col min="14850" max="14850" width="65.140625" style="56" customWidth="1"/>
    <col min="14851" max="14851" width="8.7109375" style="56" customWidth="1"/>
    <col min="14852" max="14852" width="9" style="56" customWidth="1"/>
    <col min="14853" max="14855" width="10.28515625" style="56" bestFit="1" customWidth="1"/>
    <col min="14856" max="14856" width="14.5703125" style="56" bestFit="1" customWidth="1"/>
    <col min="14857" max="14857" width="21.140625" style="56" bestFit="1" customWidth="1"/>
    <col min="14858" max="14858" width="35.5703125" style="56" customWidth="1"/>
    <col min="14859" max="14859" width="16.7109375" style="56" customWidth="1"/>
    <col min="14860" max="14860" width="16.5703125" style="56" customWidth="1"/>
    <col min="14861" max="14861" width="15.85546875" style="56" customWidth="1"/>
    <col min="14862" max="14862" width="11.42578125" style="56" bestFit="1" customWidth="1"/>
    <col min="14863" max="15104" width="9.140625" style="56"/>
    <col min="15105" max="15105" width="3.42578125" style="56" customWidth="1"/>
    <col min="15106" max="15106" width="65.140625" style="56" customWidth="1"/>
    <col min="15107" max="15107" width="8.7109375" style="56" customWidth="1"/>
    <col min="15108" max="15108" width="9" style="56" customWidth="1"/>
    <col min="15109" max="15111" width="10.28515625" style="56" bestFit="1" customWidth="1"/>
    <col min="15112" max="15112" width="14.5703125" style="56" bestFit="1" customWidth="1"/>
    <col min="15113" max="15113" width="21.140625" style="56" bestFit="1" customWidth="1"/>
    <col min="15114" max="15114" width="35.5703125" style="56" customWidth="1"/>
    <col min="15115" max="15115" width="16.7109375" style="56" customWidth="1"/>
    <col min="15116" max="15116" width="16.5703125" style="56" customWidth="1"/>
    <col min="15117" max="15117" width="15.85546875" style="56" customWidth="1"/>
    <col min="15118" max="15118" width="11.42578125" style="56" bestFit="1" customWidth="1"/>
    <col min="15119" max="15360" width="9.140625" style="56"/>
    <col min="15361" max="15361" width="3.42578125" style="56" customWidth="1"/>
    <col min="15362" max="15362" width="65.140625" style="56" customWidth="1"/>
    <col min="15363" max="15363" width="8.7109375" style="56" customWidth="1"/>
    <col min="15364" max="15364" width="9" style="56" customWidth="1"/>
    <col min="15365" max="15367" width="10.28515625" style="56" bestFit="1" customWidth="1"/>
    <col min="15368" max="15368" width="14.5703125" style="56" bestFit="1" customWidth="1"/>
    <col min="15369" max="15369" width="21.140625" style="56" bestFit="1" customWidth="1"/>
    <col min="15370" max="15370" width="35.5703125" style="56" customWidth="1"/>
    <col min="15371" max="15371" width="16.7109375" style="56" customWidth="1"/>
    <col min="15372" max="15372" width="16.5703125" style="56" customWidth="1"/>
    <col min="15373" max="15373" width="15.85546875" style="56" customWidth="1"/>
    <col min="15374" max="15374" width="11.42578125" style="56" bestFit="1" customWidth="1"/>
    <col min="15375" max="15616" width="9.140625" style="56"/>
    <col min="15617" max="15617" width="3.42578125" style="56" customWidth="1"/>
    <col min="15618" max="15618" width="65.140625" style="56" customWidth="1"/>
    <col min="15619" max="15619" width="8.7109375" style="56" customWidth="1"/>
    <col min="15620" max="15620" width="9" style="56" customWidth="1"/>
    <col min="15621" max="15623" width="10.28515625" style="56" bestFit="1" customWidth="1"/>
    <col min="15624" max="15624" width="14.5703125" style="56" bestFit="1" customWidth="1"/>
    <col min="15625" max="15625" width="21.140625" style="56" bestFit="1" customWidth="1"/>
    <col min="15626" max="15626" width="35.5703125" style="56" customWidth="1"/>
    <col min="15627" max="15627" width="16.7109375" style="56" customWidth="1"/>
    <col min="15628" max="15628" width="16.5703125" style="56" customWidth="1"/>
    <col min="15629" max="15629" width="15.85546875" style="56" customWidth="1"/>
    <col min="15630" max="15630" width="11.42578125" style="56" bestFit="1" customWidth="1"/>
    <col min="15631" max="15872" width="9.140625" style="56"/>
    <col min="15873" max="15873" width="3.42578125" style="56" customWidth="1"/>
    <col min="15874" max="15874" width="65.140625" style="56" customWidth="1"/>
    <col min="15875" max="15875" width="8.7109375" style="56" customWidth="1"/>
    <col min="15876" max="15876" width="9" style="56" customWidth="1"/>
    <col min="15877" max="15879" width="10.28515625" style="56" bestFit="1" customWidth="1"/>
    <col min="15880" max="15880" width="14.5703125" style="56" bestFit="1" customWidth="1"/>
    <col min="15881" max="15881" width="21.140625" style="56" bestFit="1" customWidth="1"/>
    <col min="15882" max="15882" width="35.5703125" style="56" customWidth="1"/>
    <col min="15883" max="15883" width="16.7109375" style="56" customWidth="1"/>
    <col min="15884" max="15884" width="16.5703125" style="56" customWidth="1"/>
    <col min="15885" max="15885" width="15.85546875" style="56" customWidth="1"/>
    <col min="15886" max="15886" width="11.42578125" style="56" bestFit="1" customWidth="1"/>
    <col min="15887" max="16128" width="9.140625" style="56"/>
    <col min="16129" max="16129" width="3.42578125" style="56" customWidth="1"/>
    <col min="16130" max="16130" width="65.140625" style="56" customWidth="1"/>
    <col min="16131" max="16131" width="8.7109375" style="56" customWidth="1"/>
    <col min="16132" max="16132" width="9" style="56" customWidth="1"/>
    <col min="16133" max="16135" width="10.28515625" style="56" bestFit="1" customWidth="1"/>
    <col min="16136" max="16136" width="14.5703125" style="56" bestFit="1" customWidth="1"/>
    <col min="16137" max="16137" width="21.140625" style="56" bestFit="1" customWidth="1"/>
    <col min="16138" max="16138" width="35.5703125" style="56" customWidth="1"/>
    <col min="16139" max="16139" width="16.7109375" style="56" customWidth="1"/>
    <col min="16140" max="16140" width="16.5703125" style="56" customWidth="1"/>
    <col min="16141" max="16141" width="15.85546875" style="56" customWidth="1"/>
    <col min="16142" max="16142" width="11.42578125" style="56" bestFit="1" customWidth="1"/>
    <col min="16143" max="16384" width="9.140625" style="56"/>
  </cols>
  <sheetData>
    <row r="1" spans="1:13" ht="45.6" customHeight="1" x14ac:dyDescent="0.25">
      <c r="G1" s="249" t="s">
        <v>121</v>
      </c>
      <c r="H1" s="249"/>
      <c r="I1" s="249"/>
      <c r="J1" s="249"/>
    </row>
    <row r="3" spans="1:13" ht="28.9" customHeight="1" x14ac:dyDescent="0.25">
      <c r="I3" s="249" t="s">
        <v>122</v>
      </c>
      <c r="J3" s="249"/>
    </row>
    <row r="4" spans="1:13" x14ac:dyDescent="0.25">
      <c r="A4" s="57"/>
      <c r="I4" s="249"/>
      <c r="J4" s="249"/>
    </row>
    <row r="5" spans="1:13" x14ac:dyDescent="0.25">
      <c r="A5" s="57"/>
      <c r="I5" s="249"/>
      <c r="J5" s="249"/>
    </row>
    <row r="6" spans="1:13" ht="15.75" thickBot="1" x14ac:dyDescent="0.3">
      <c r="A6" s="250"/>
      <c r="B6" s="250"/>
      <c r="C6" s="250"/>
      <c r="D6" s="250"/>
      <c r="E6" s="250"/>
      <c r="F6" s="250"/>
      <c r="G6" s="250"/>
      <c r="H6" s="250"/>
      <c r="I6" s="250"/>
      <c r="J6" s="250"/>
    </row>
    <row r="7" spans="1:13" x14ac:dyDescent="0.25">
      <c r="A7" s="251" t="s">
        <v>67</v>
      </c>
      <c r="B7" s="252"/>
      <c r="C7" s="252"/>
      <c r="D7" s="252"/>
      <c r="E7" s="252"/>
      <c r="F7" s="252"/>
      <c r="G7" s="252"/>
      <c r="H7" s="252"/>
      <c r="I7" s="252"/>
      <c r="J7" s="252"/>
      <c r="K7" s="245" t="s">
        <v>123</v>
      </c>
      <c r="L7" s="245"/>
      <c r="M7" s="234" t="s">
        <v>124</v>
      </c>
    </row>
    <row r="8" spans="1:13" ht="32.25" customHeight="1" thickBot="1" x14ac:dyDescent="0.3">
      <c r="A8" s="235" t="s">
        <v>76</v>
      </c>
      <c r="B8" s="237" t="s">
        <v>125</v>
      </c>
      <c r="C8" s="237" t="s">
        <v>126</v>
      </c>
      <c r="D8" s="237" t="s">
        <v>127</v>
      </c>
      <c r="E8" s="239" t="s">
        <v>13</v>
      </c>
      <c r="F8" s="240"/>
      <c r="G8" s="239" t="s">
        <v>14</v>
      </c>
      <c r="H8" s="240"/>
      <c r="I8" s="241" t="s">
        <v>82</v>
      </c>
      <c r="J8" s="243" t="s">
        <v>36</v>
      </c>
      <c r="K8" s="245"/>
      <c r="L8" s="245"/>
      <c r="M8" s="234"/>
    </row>
    <row r="9" spans="1:13" ht="26.25" customHeight="1" thickBot="1" x14ac:dyDescent="0.3">
      <c r="A9" s="236"/>
      <c r="B9" s="238"/>
      <c r="C9" s="238"/>
      <c r="D9" s="238"/>
      <c r="E9" s="59" t="s">
        <v>15</v>
      </c>
      <c r="F9" s="60" t="s">
        <v>16</v>
      </c>
      <c r="G9" s="61" t="s">
        <v>128</v>
      </c>
      <c r="H9" s="61" t="s">
        <v>16</v>
      </c>
      <c r="I9" s="242"/>
      <c r="J9" s="244"/>
      <c r="K9" s="245"/>
      <c r="L9" s="245"/>
      <c r="M9" s="234"/>
    </row>
    <row r="10" spans="1:13" s="69" customFormat="1" ht="118.5" customHeight="1" x14ac:dyDescent="0.25">
      <c r="A10" s="62">
        <v>1</v>
      </c>
      <c r="B10" s="63" t="s">
        <v>129</v>
      </c>
      <c r="C10" s="64" t="s">
        <v>10</v>
      </c>
      <c r="D10" s="64">
        <v>2</v>
      </c>
      <c r="E10" s="65">
        <v>150000</v>
      </c>
      <c r="F10" s="65">
        <f t="shared" ref="F10:F40" si="0">D10*E10</f>
        <v>300000</v>
      </c>
      <c r="G10" s="65">
        <v>0</v>
      </c>
      <c r="H10" s="65">
        <f t="shared" ref="H10:H40" si="1">D10*G10</f>
        <v>0</v>
      </c>
      <c r="I10" s="65">
        <f t="shared" ref="I10:I40" si="2">F10+H10</f>
        <v>300000</v>
      </c>
      <c r="J10" s="66" t="s">
        <v>130</v>
      </c>
      <c r="K10" s="67">
        <v>2</v>
      </c>
      <c r="L10" s="68"/>
      <c r="M10" s="68">
        <f>D10-K10-L10</f>
        <v>0</v>
      </c>
    </row>
    <row r="11" spans="1:13" s="69" customFormat="1" ht="31.5" customHeight="1" x14ac:dyDescent="0.25">
      <c r="A11" s="70">
        <v>2</v>
      </c>
      <c r="B11" s="71" t="s">
        <v>131</v>
      </c>
      <c r="C11" s="72" t="s">
        <v>10</v>
      </c>
      <c r="D11" s="72">
        <v>2</v>
      </c>
      <c r="E11" s="73">
        <v>5000</v>
      </c>
      <c r="F11" s="73">
        <f t="shared" si="0"/>
        <v>10000</v>
      </c>
      <c r="G11" s="73">
        <v>0</v>
      </c>
      <c r="H11" s="73">
        <f t="shared" si="1"/>
        <v>0</v>
      </c>
      <c r="I11" s="73">
        <f t="shared" si="2"/>
        <v>10000</v>
      </c>
      <c r="J11" s="74" t="s">
        <v>132</v>
      </c>
      <c r="K11" s="67"/>
      <c r="L11" s="68"/>
      <c r="M11" s="68">
        <f t="shared" ref="M11:M40" si="3">D11-K11-L11</f>
        <v>2</v>
      </c>
    </row>
    <row r="12" spans="1:13" s="69" customFormat="1" ht="74.45" customHeight="1" x14ac:dyDescent="0.25">
      <c r="A12" s="70">
        <v>3</v>
      </c>
      <c r="B12" s="75" t="s">
        <v>133</v>
      </c>
      <c r="C12" s="72" t="s">
        <v>10</v>
      </c>
      <c r="D12" s="72">
        <v>2</v>
      </c>
      <c r="E12" s="73">
        <v>62000</v>
      </c>
      <c r="F12" s="73">
        <f t="shared" si="0"/>
        <v>124000</v>
      </c>
      <c r="G12" s="73">
        <v>0</v>
      </c>
      <c r="H12" s="73">
        <f t="shared" si="1"/>
        <v>0</v>
      </c>
      <c r="I12" s="73">
        <f t="shared" si="2"/>
        <v>124000</v>
      </c>
      <c r="J12" s="76" t="s">
        <v>134</v>
      </c>
      <c r="K12" s="67">
        <v>2</v>
      </c>
      <c r="L12" s="67"/>
      <c r="M12" s="68">
        <f t="shared" si="3"/>
        <v>0</v>
      </c>
    </row>
    <row r="13" spans="1:13" s="69" customFormat="1" ht="51.75" customHeight="1" x14ac:dyDescent="0.25">
      <c r="A13" s="70">
        <v>4</v>
      </c>
      <c r="B13" s="71" t="s">
        <v>135</v>
      </c>
      <c r="C13" s="72" t="s">
        <v>10</v>
      </c>
      <c r="D13" s="72">
        <v>2</v>
      </c>
      <c r="E13" s="73">
        <f>11800+17700</f>
        <v>29500</v>
      </c>
      <c r="F13" s="73">
        <f t="shared" si="0"/>
        <v>59000</v>
      </c>
      <c r="G13" s="73">
        <v>0</v>
      </c>
      <c r="H13" s="73">
        <f t="shared" si="1"/>
        <v>0</v>
      </c>
      <c r="I13" s="73">
        <f t="shared" si="2"/>
        <v>59000</v>
      </c>
      <c r="J13" s="77"/>
      <c r="K13" s="67"/>
      <c r="L13" s="67"/>
      <c r="M13" s="68">
        <f t="shared" si="3"/>
        <v>2</v>
      </c>
    </row>
    <row r="14" spans="1:13" ht="30.75" customHeight="1" x14ac:dyDescent="0.25">
      <c r="A14" s="78">
        <v>5</v>
      </c>
      <c r="B14" s="79" t="s">
        <v>23</v>
      </c>
      <c r="C14" s="80" t="s">
        <v>10</v>
      </c>
      <c r="D14" s="81">
        <v>2</v>
      </c>
      <c r="E14" s="82">
        <v>14400</v>
      </c>
      <c r="F14" s="83">
        <f t="shared" si="0"/>
        <v>28800</v>
      </c>
      <c r="G14" s="82">
        <v>21600</v>
      </c>
      <c r="H14" s="83">
        <f t="shared" si="1"/>
        <v>43200</v>
      </c>
      <c r="I14" s="83">
        <f t="shared" si="2"/>
        <v>72000</v>
      </c>
      <c r="J14" s="84"/>
      <c r="K14" s="85"/>
      <c r="L14" s="85"/>
      <c r="M14" s="68">
        <f t="shared" si="3"/>
        <v>2</v>
      </c>
    </row>
    <row r="15" spans="1:13" ht="30" x14ac:dyDescent="0.25">
      <c r="A15" s="78">
        <v>6</v>
      </c>
      <c r="B15" s="79" t="s">
        <v>24</v>
      </c>
      <c r="C15" s="80" t="s">
        <v>37</v>
      </c>
      <c r="D15" s="80">
        <v>86</v>
      </c>
      <c r="E15" s="82">
        <v>2100</v>
      </c>
      <c r="F15" s="83">
        <f t="shared" si="0"/>
        <v>180600</v>
      </c>
      <c r="G15" s="82">
        <v>3150</v>
      </c>
      <c r="H15" s="83">
        <f t="shared" si="1"/>
        <v>270900</v>
      </c>
      <c r="I15" s="83">
        <f t="shared" si="2"/>
        <v>451500</v>
      </c>
      <c r="J15" s="86"/>
      <c r="K15" s="85"/>
      <c r="L15" s="85"/>
      <c r="M15" s="68">
        <f t="shared" si="3"/>
        <v>86</v>
      </c>
    </row>
    <row r="16" spans="1:13" ht="29.25" customHeight="1" x14ac:dyDescent="0.25">
      <c r="A16" s="78">
        <v>7</v>
      </c>
      <c r="B16" s="87" t="s">
        <v>25</v>
      </c>
      <c r="C16" s="80" t="s">
        <v>37</v>
      </c>
      <c r="D16" s="88">
        <v>132</v>
      </c>
      <c r="E16" s="82">
        <v>1900</v>
      </c>
      <c r="F16" s="83">
        <f t="shared" si="0"/>
        <v>250800</v>
      </c>
      <c r="G16" s="82">
        <v>2850</v>
      </c>
      <c r="H16" s="83">
        <f t="shared" si="1"/>
        <v>376200</v>
      </c>
      <c r="I16" s="83">
        <f t="shared" si="2"/>
        <v>627000</v>
      </c>
      <c r="J16" s="86"/>
      <c r="K16" s="85"/>
      <c r="L16" s="85"/>
      <c r="M16" s="68">
        <f t="shared" si="3"/>
        <v>132</v>
      </c>
    </row>
    <row r="17" spans="1:13" ht="24.75" customHeight="1" x14ac:dyDescent="0.25">
      <c r="A17" s="78">
        <v>8</v>
      </c>
      <c r="B17" s="89" t="s">
        <v>136</v>
      </c>
      <c r="C17" s="80" t="s">
        <v>10</v>
      </c>
      <c r="D17" s="90">
        <v>141</v>
      </c>
      <c r="E17" s="82">
        <v>1500</v>
      </c>
      <c r="F17" s="83">
        <f t="shared" si="0"/>
        <v>211500</v>
      </c>
      <c r="G17" s="82">
        <v>2250</v>
      </c>
      <c r="H17" s="83">
        <f t="shared" si="1"/>
        <v>317250</v>
      </c>
      <c r="I17" s="83">
        <f t="shared" si="2"/>
        <v>528750</v>
      </c>
      <c r="J17" s="84"/>
      <c r="K17" s="85"/>
      <c r="L17" s="85"/>
      <c r="M17" s="68">
        <f t="shared" si="3"/>
        <v>141</v>
      </c>
    </row>
    <row r="18" spans="1:13" ht="30" x14ac:dyDescent="0.25">
      <c r="A18" s="78">
        <v>9</v>
      </c>
      <c r="B18" s="79" t="s">
        <v>137</v>
      </c>
      <c r="C18" s="80" t="s">
        <v>10</v>
      </c>
      <c r="D18" s="80">
        <v>14</v>
      </c>
      <c r="E18" s="82">
        <v>3000</v>
      </c>
      <c r="F18" s="83">
        <f t="shared" si="0"/>
        <v>42000</v>
      </c>
      <c r="G18" s="82">
        <v>4500</v>
      </c>
      <c r="H18" s="83">
        <f t="shared" si="1"/>
        <v>63000</v>
      </c>
      <c r="I18" s="83">
        <f t="shared" si="2"/>
        <v>105000</v>
      </c>
      <c r="J18" s="86"/>
      <c r="K18" s="85"/>
      <c r="L18" s="85"/>
      <c r="M18" s="68">
        <f t="shared" si="3"/>
        <v>14</v>
      </c>
    </row>
    <row r="19" spans="1:13" ht="30" x14ac:dyDescent="0.25">
      <c r="A19" s="78">
        <v>10</v>
      </c>
      <c r="B19" s="79" t="s">
        <v>138</v>
      </c>
      <c r="C19" s="80" t="s">
        <v>10</v>
      </c>
      <c r="D19" s="80">
        <v>94</v>
      </c>
      <c r="E19" s="82">
        <v>1060</v>
      </c>
      <c r="F19" s="83">
        <f t="shared" si="0"/>
        <v>99640</v>
      </c>
      <c r="G19" s="82">
        <v>1590</v>
      </c>
      <c r="H19" s="83">
        <f t="shared" si="1"/>
        <v>149460</v>
      </c>
      <c r="I19" s="83">
        <f t="shared" si="2"/>
        <v>249100</v>
      </c>
      <c r="J19" s="86"/>
      <c r="K19" s="85"/>
      <c r="L19" s="85"/>
      <c r="M19" s="68">
        <f t="shared" si="3"/>
        <v>94</v>
      </c>
    </row>
    <row r="20" spans="1:13" ht="27" customHeight="1" x14ac:dyDescent="0.25">
      <c r="A20" s="78">
        <v>11</v>
      </c>
      <c r="B20" s="89" t="s">
        <v>139</v>
      </c>
      <c r="C20" s="80" t="s">
        <v>10</v>
      </c>
      <c r="D20" s="90">
        <v>47</v>
      </c>
      <c r="E20" s="82">
        <v>6200</v>
      </c>
      <c r="F20" s="83">
        <f t="shared" si="0"/>
        <v>291400</v>
      </c>
      <c r="G20" s="82">
        <v>9300</v>
      </c>
      <c r="H20" s="83">
        <f t="shared" si="1"/>
        <v>437100</v>
      </c>
      <c r="I20" s="83">
        <f t="shared" si="2"/>
        <v>728500</v>
      </c>
      <c r="J20" s="84"/>
      <c r="K20" s="85"/>
      <c r="L20" s="85"/>
      <c r="M20" s="68">
        <f t="shared" si="3"/>
        <v>47</v>
      </c>
    </row>
    <row r="21" spans="1:13" ht="15.6" customHeight="1" x14ac:dyDescent="0.25">
      <c r="A21" s="78">
        <v>12</v>
      </c>
      <c r="B21" s="79" t="s">
        <v>38</v>
      </c>
      <c r="C21" s="80" t="s">
        <v>10</v>
      </c>
      <c r="D21" s="80">
        <v>94</v>
      </c>
      <c r="E21" s="82">
        <v>220</v>
      </c>
      <c r="F21" s="83">
        <f t="shared" si="0"/>
        <v>20680</v>
      </c>
      <c r="G21" s="82">
        <v>330</v>
      </c>
      <c r="H21" s="83">
        <f t="shared" si="1"/>
        <v>31020</v>
      </c>
      <c r="I21" s="83">
        <f t="shared" si="2"/>
        <v>51700</v>
      </c>
      <c r="J21" s="86"/>
      <c r="K21" s="85"/>
      <c r="L21" s="85"/>
      <c r="M21" s="68">
        <f t="shared" si="3"/>
        <v>94</v>
      </c>
    </row>
    <row r="22" spans="1:13" ht="30" x14ac:dyDescent="0.25">
      <c r="A22" s="78">
        <v>13</v>
      </c>
      <c r="B22" s="79" t="s">
        <v>28</v>
      </c>
      <c r="C22" s="80" t="s">
        <v>10</v>
      </c>
      <c r="D22" s="80">
        <v>40</v>
      </c>
      <c r="E22" s="82">
        <v>300</v>
      </c>
      <c r="F22" s="83">
        <f t="shared" si="0"/>
        <v>12000</v>
      </c>
      <c r="G22" s="82">
        <v>450</v>
      </c>
      <c r="H22" s="83">
        <f t="shared" si="1"/>
        <v>18000</v>
      </c>
      <c r="I22" s="83">
        <f t="shared" si="2"/>
        <v>30000</v>
      </c>
      <c r="J22" s="86"/>
      <c r="K22" s="85"/>
      <c r="L22" s="85"/>
      <c r="M22" s="68">
        <f t="shared" si="3"/>
        <v>40</v>
      </c>
    </row>
    <row r="23" spans="1:13" ht="27.75" customHeight="1" x14ac:dyDescent="0.25">
      <c r="A23" s="78">
        <v>14</v>
      </c>
      <c r="B23" s="89" t="s">
        <v>39</v>
      </c>
      <c r="C23" s="80" t="s">
        <v>10</v>
      </c>
      <c r="D23" s="90">
        <v>94</v>
      </c>
      <c r="E23" s="82">
        <v>260</v>
      </c>
      <c r="F23" s="83">
        <f t="shared" si="0"/>
        <v>24440</v>
      </c>
      <c r="G23" s="82">
        <v>390</v>
      </c>
      <c r="H23" s="83">
        <f t="shared" si="1"/>
        <v>36660</v>
      </c>
      <c r="I23" s="83">
        <f t="shared" si="2"/>
        <v>61100</v>
      </c>
      <c r="J23" s="84"/>
      <c r="K23" s="85"/>
      <c r="L23" s="85"/>
      <c r="M23" s="68">
        <f t="shared" si="3"/>
        <v>94</v>
      </c>
    </row>
    <row r="24" spans="1:13" s="92" customFormat="1" ht="30" x14ac:dyDescent="0.25">
      <c r="A24" s="78">
        <v>15</v>
      </c>
      <c r="B24" s="79" t="s">
        <v>29</v>
      </c>
      <c r="C24" s="80" t="s">
        <v>10</v>
      </c>
      <c r="D24" s="80">
        <v>7</v>
      </c>
      <c r="E24" s="82">
        <v>340</v>
      </c>
      <c r="F24" s="83">
        <f t="shared" si="0"/>
        <v>2380</v>
      </c>
      <c r="G24" s="82">
        <v>510</v>
      </c>
      <c r="H24" s="83">
        <f t="shared" si="1"/>
        <v>3570</v>
      </c>
      <c r="I24" s="83">
        <f t="shared" si="2"/>
        <v>5950</v>
      </c>
      <c r="J24" s="86"/>
      <c r="K24" s="91"/>
      <c r="L24" s="91"/>
      <c r="M24" s="68">
        <f t="shared" si="3"/>
        <v>7</v>
      </c>
    </row>
    <row r="25" spans="1:13" s="92" customFormat="1" ht="30" x14ac:dyDescent="0.25">
      <c r="A25" s="78">
        <v>16</v>
      </c>
      <c r="B25" s="79" t="s">
        <v>31</v>
      </c>
      <c r="C25" s="80" t="s">
        <v>10</v>
      </c>
      <c r="D25" s="80">
        <v>32</v>
      </c>
      <c r="E25" s="82">
        <v>700</v>
      </c>
      <c r="F25" s="83">
        <f t="shared" si="0"/>
        <v>22400</v>
      </c>
      <c r="G25" s="82">
        <v>1050</v>
      </c>
      <c r="H25" s="83">
        <f t="shared" si="1"/>
        <v>33600</v>
      </c>
      <c r="I25" s="83">
        <f t="shared" si="2"/>
        <v>56000</v>
      </c>
      <c r="J25" s="86"/>
      <c r="K25" s="91"/>
      <c r="L25" s="91"/>
      <c r="M25" s="68">
        <f t="shared" si="3"/>
        <v>32</v>
      </c>
    </row>
    <row r="26" spans="1:13" s="92" customFormat="1" ht="27.75" customHeight="1" x14ac:dyDescent="0.25">
      <c r="A26" s="78">
        <v>17</v>
      </c>
      <c r="B26" s="89" t="s">
        <v>140</v>
      </c>
      <c r="C26" s="80" t="s">
        <v>10</v>
      </c>
      <c r="D26" s="90">
        <v>188</v>
      </c>
      <c r="E26" s="82">
        <v>540</v>
      </c>
      <c r="F26" s="83">
        <f t="shared" si="0"/>
        <v>101520</v>
      </c>
      <c r="G26" s="82">
        <v>810</v>
      </c>
      <c r="H26" s="83">
        <f t="shared" si="1"/>
        <v>152280</v>
      </c>
      <c r="I26" s="83">
        <f t="shared" si="2"/>
        <v>253800</v>
      </c>
      <c r="J26" s="84"/>
      <c r="K26" s="91"/>
      <c r="L26" s="91"/>
      <c r="M26" s="68">
        <f t="shared" si="3"/>
        <v>188</v>
      </c>
    </row>
    <row r="27" spans="1:13" s="92" customFormat="1" ht="30" x14ac:dyDescent="0.25">
      <c r="A27" s="78">
        <v>18</v>
      </c>
      <c r="B27" s="79" t="s">
        <v>141</v>
      </c>
      <c r="C27" s="80" t="s">
        <v>10</v>
      </c>
      <c r="D27" s="80">
        <v>4</v>
      </c>
      <c r="E27" s="82">
        <v>800</v>
      </c>
      <c r="F27" s="83">
        <f t="shared" si="0"/>
        <v>3200</v>
      </c>
      <c r="G27" s="82">
        <v>1200</v>
      </c>
      <c r="H27" s="83">
        <f t="shared" si="1"/>
        <v>4800</v>
      </c>
      <c r="I27" s="83">
        <f t="shared" si="2"/>
        <v>8000</v>
      </c>
      <c r="J27" s="86"/>
      <c r="K27" s="91"/>
      <c r="L27" s="91"/>
      <c r="M27" s="68">
        <f t="shared" si="3"/>
        <v>4</v>
      </c>
    </row>
    <row r="28" spans="1:13" s="92" customFormat="1" x14ac:dyDescent="0.25">
      <c r="A28" s="78">
        <v>19</v>
      </c>
      <c r="B28" s="79" t="s">
        <v>142</v>
      </c>
      <c r="C28" s="80" t="s">
        <v>10</v>
      </c>
      <c r="D28" s="80">
        <v>2</v>
      </c>
      <c r="E28" s="82">
        <v>1600</v>
      </c>
      <c r="F28" s="83">
        <f t="shared" si="0"/>
        <v>3200</v>
      </c>
      <c r="G28" s="82">
        <v>2400</v>
      </c>
      <c r="H28" s="83">
        <f t="shared" si="1"/>
        <v>4800</v>
      </c>
      <c r="I28" s="83">
        <f t="shared" si="2"/>
        <v>8000</v>
      </c>
      <c r="J28" s="86"/>
      <c r="K28" s="91"/>
      <c r="L28" s="91"/>
      <c r="M28" s="68">
        <f t="shared" si="3"/>
        <v>2</v>
      </c>
    </row>
    <row r="29" spans="1:13" s="92" customFormat="1" ht="28.5" customHeight="1" x14ac:dyDescent="0.25">
      <c r="A29" s="78">
        <v>20</v>
      </c>
      <c r="B29" s="89" t="s">
        <v>40</v>
      </c>
      <c r="C29" s="80" t="s">
        <v>143</v>
      </c>
      <c r="D29" s="90">
        <v>0.33</v>
      </c>
      <c r="E29" s="82">
        <v>77687.272727272706</v>
      </c>
      <c r="F29" s="83">
        <f t="shared" si="0"/>
        <v>25636.799999999996</v>
      </c>
      <c r="G29" s="82">
        <v>116530.909090909</v>
      </c>
      <c r="H29" s="83">
        <f t="shared" si="1"/>
        <v>38455.199999999975</v>
      </c>
      <c r="I29" s="83">
        <f t="shared" si="2"/>
        <v>64091.999999999971</v>
      </c>
      <c r="J29" s="84"/>
      <c r="K29" s="91"/>
      <c r="L29" s="91"/>
      <c r="M29" s="68">
        <f t="shared" si="3"/>
        <v>0.33</v>
      </c>
    </row>
    <row r="30" spans="1:13" s="92" customFormat="1" x14ac:dyDescent="0.25">
      <c r="A30" s="78">
        <v>21</v>
      </c>
      <c r="B30" s="79" t="s">
        <v>41</v>
      </c>
      <c r="C30" s="80" t="s">
        <v>37</v>
      </c>
      <c r="D30" s="80">
        <v>0.6</v>
      </c>
      <c r="E30" s="82">
        <v>2000</v>
      </c>
      <c r="F30" s="83">
        <f t="shared" si="0"/>
        <v>1200</v>
      </c>
      <c r="G30" s="82">
        <v>3000</v>
      </c>
      <c r="H30" s="83">
        <f t="shared" si="1"/>
        <v>1800</v>
      </c>
      <c r="I30" s="83">
        <f t="shared" si="2"/>
        <v>3000</v>
      </c>
      <c r="J30" s="86"/>
      <c r="K30" s="91"/>
      <c r="L30" s="91"/>
      <c r="M30" s="68">
        <f t="shared" si="3"/>
        <v>0.6</v>
      </c>
    </row>
    <row r="31" spans="1:13" s="92" customFormat="1" x14ac:dyDescent="0.25">
      <c r="A31" s="78">
        <v>22</v>
      </c>
      <c r="B31" s="93" t="s">
        <v>42</v>
      </c>
      <c r="C31" s="81" t="s">
        <v>10</v>
      </c>
      <c r="D31" s="81">
        <v>2</v>
      </c>
      <c r="E31" s="82">
        <v>5000</v>
      </c>
      <c r="F31" s="83">
        <f t="shared" si="0"/>
        <v>10000</v>
      </c>
      <c r="G31" s="82">
        <v>7500</v>
      </c>
      <c r="H31" s="83">
        <f t="shared" si="1"/>
        <v>15000</v>
      </c>
      <c r="I31" s="83">
        <f t="shared" si="2"/>
        <v>25000</v>
      </c>
      <c r="J31" s="86"/>
      <c r="K31" s="91"/>
      <c r="L31" s="91"/>
      <c r="M31" s="68">
        <f t="shared" si="3"/>
        <v>2</v>
      </c>
    </row>
    <row r="32" spans="1:13" s="92" customFormat="1" ht="12.75" customHeight="1" x14ac:dyDescent="0.25">
      <c r="A32" s="78">
        <v>23</v>
      </c>
      <c r="B32" s="89" t="s">
        <v>33</v>
      </c>
      <c r="C32" s="80" t="s">
        <v>10</v>
      </c>
      <c r="D32" s="90">
        <v>2</v>
      </c>
      <c r="E32" s="82">
        <v>13600</v>
      </c>
      <c r="F32" s="83">
        <f t="shared" si="0"/>
        <v>27200</v>
      </c>
      <c r="G32" s="82">
        <v>20400</v>
      </c>
      <c r="H32" s="83">
        <f t="shared" si="1"/>
        <v>40800</v>
      </c>
      <c r="I32" s="83">
        <f t="shared" si="2"/>
        <v>68000</v>
      </c>
      <c r="J32" s="84"/>
      <c r="K32" s="91"/>
      <c r="L32" s="91"/>
      <c r="M32" s="68">
        <f t="shared" si="3"/>
        <v>2</v>
      </c>
    </row>
    <row r="33" spans="1:13" s="92" customFormat="1" x14ac:dyDescent="0.25">
      <c r="A33" s="78">
        <v>24</v>
      </c>
      <c r="B33" s="79" t="s">
        <v>43</v>
      </c>
      <c r="C33" s="80" t="s">
        <v>44</v>
      </c>
      <c r="D33" s="80">
        <v>1</v>
      </c>
      <c r="E33" s="82">
        <v>38000</v>
      </c>
      <c r="F33" s="83">
        <f t="shared" si="0"/>
        <v>38000</v>
      </c>
      <c r="G33" s="82">
        <v>57000</v>
      </c>
      <c r="H33" s="83">
        <f t="shared" si="1"/>
        <v>57000</v>
      </c>
      <c r="I33" s="83">
        <f t="shared" si="2"/>
        <v>95000</v>
      </c>
      <c r="J33" s="86"/>
      <c r="K33" s="91"/>
      <c r="L33" s="91"/>
      <c r="M33" s="68">
        <f t="shared" si="3"/>
        <v>1</v>
      </c>
    </row>
    <row r="34" spans="1:13" s="92" customFormat="1" ht="30" x14ac:dyDescent="0.25">
      <c r="A34" s="78">
        <v>25</v>
      </c>
      <c r="B34" s="79" t="s">
        <v>45</v>
      </c>
      <c r="C34" s="80" t="s">
        <v>34</v>
      </c>
      <c r="D34" s="80">
        <v>6.5</v>
      </c>
      <c r="E34" s="82">
        <v>1500</v>
      </c>
      <c r="F34" s="83">
        <f t="shared" si="0"/>
        <v>9750</v>
      </c>
      <c r="G34" s="82">
        <v>0</v>
      </c>
      <c r="H34" s="83">
        <f t="shared" si="1"/>
        <v>0</v>
      </c>
      <c r="I34" s="83">
        <f t="shared" si="2"/>
        <v>9750</v>
      </c>
      <c r="J34" s="86"/>
      <c r="K34" s="91"/>
      <c r="L34" s="91"/>
      <c r="M34" s="68">
        <f t="shared" si="3"/>
        <v>6.5</v>
      </c>
    </row>
    <row r="35" spans="1:13" s="92" customFormat="1" ht="12.75" customHeight="1" x14ac:dyDescent="0.25">
      <c r="A35" s="78">
        <v>26</v>
      </c>
      <c r="B35" s="89" t="s">
        <v>144</v>
      </c>
      <c r="C35" s="80" t="s">
        <v>143</v>
      </c>
      <c r="D35" s="90">
        <v>0.06</v>
      </c>
      <c r="E35" s="82">
        <v>25000</v>
      </c>
      <c r="F35" s="83">
        <f t="shared" si="0"/>
        <v>1500</v>
      </c>
      <c r="G35" s="82">
        <v>0</v>
      </c>
      <c r="H35" s="83">
        <f t="shared" si="1"/>
        <v>0</v>
      </c>
      <c r="I35" s="83">
        <f t="shared" si="2"/>
        <v>1500</v>
      </c>
      <c r="J35" s="84"/>
      <c r="K35" s="91"/>
      <c r="L35" s="91"/>
      <c r="M35" s="68">
        <f t="shared" si="3"/>
        <v>0.06</v>
      </c>
    </row>
    <row r="36" spans="1:13" s="92" customFormat="1" x14ac:dyDescent="0.25">
      <c r="A36" s="78">
        <v>27</v>
      </c>
      <c r="B36" s="79" t="s">
        <v>145</v>
      </c>
      <c r="C36" s="80" t="s">
        <v>37</v>
      </c>
      <c r="D36" s="80">
        <v>12</v>
      </c>
      <c r="E36" s="82">
        <v>500</v>
      </c>
      <c r="F36" s="83">
        <f t="shared" si="0"/>
        <v>6000</v>
      </c>
      <c r="G36" s="82">
        <v>0</v>
      </c>
      <c r="H36" s="83">
        <f t="shared" si="1"/>
        <v>0</v>
      </c>
      <c r="I36" s="83">
        <f t="shared" si="2"/>
        <v>6000</v>
      </c>
      <c r="J36" s="86"/>
      <c r="K36" s="91"/>
      <c r="L36" s="91"/>
      <c r="M36" s="68">
        <f t="shared" si="3"/>
        <v>12</v>
      </c>
    </row>
    <row r="37" spans="1:13" s="92" customFormat="1" x14ac:dyDescent="0.25">
      <c r="A37" s="78">
        <v>28</v>
      </c>
      <c r="B37" s="79" t="s">
        <v>146</v>
      </c>
      <c r="C37" s="80" t="s">
        <v>37</v>
      </c>
      <c r="D37" s="80">
        <v>6</v>
      </c>
      <c r="E37" s="82">
        <v>400</v>
      </c>
      <c r="F37" s="83">
        <f t="shared" si="0"/>
        <v>2400</v>
      </c>
      <c r="G37" s="82">
        <v>0</v>
      </c>
      <c r="H37" s="83">
        <f t="shared" si="1"/>
        <v>0</v>
      </c>
      <c r="I37" s="83">
        <f t="shared" si="2"/>
        <v>2400</v>
      </c>
      <c r="J37" s="86"/>
      <c r="K37" s="91"/>
      <c r="L37" s="91"/>
      <c r="M37" s="68">
        <f t="shared" si="3"/>
        <v>6</v>
      </c>
    </row>
    <row r="38" spans="1:13" s="92" customFormat="1" ht="12.75" customHeight="1" x14ac:dyDescent="0.25">
      <c r="A38" s="78">
        <v>29</v>
      </c>
      <c r="B38" s="89" t="s">
        <v>147</v>
      </c>
      <c r="C38" s="80" t="s">
        <v>143</v>
      </c>
      <c r="D38" s="90">
        <v>0.05</v>
      </c>
      <c r="E38" s="82">
        <v>25000</v>
      </c>
      <c r="F38" s="83">
        <f t="shared" si="0"/>
        <v>1250</v>
      </c>
      <c r="G38" s="82">
        <v>0</v>
      </c>
      <c r="H38" s="83">
        <f t="shared" si="1"/>
        <v>0</v>
      </c>
      <c r="I38" s="83">
        <f t="shared" si="2"/>
        <v>1250</v>
      </c>
      <c r="J38" s="84"/>
      <c r="K38" s="91"/>
      <c r="L38" s="91"/>
      <c r="M38" s="68">
        <f t="shared" si="3"/>
        <v>0.05</v>
      </c>
    </row>
    <row r="39" spans="1:13" s="92" customFormat="1" ht="30" x14ac:dyDescent="0.25">
      <c r="A39" s="78">
        <v>30</v>
      </c>
      <c r="B39" s="79" t="s">
        <v>148</v>
      </c>
      <c r="C39" s="80" t="s">
        <v>143</v>
      </c>
      <c r="D39" s="80">
        <v>0.18</v>
      </c>
      <c r="E39" s="82">
        <v>5000</v>
      </c>
      <c r="F39" s="83">
        <f t="shared" si="0"/>
        <v>900</v>
      </c>
      <c r="G39" s="82">
        <v>0</v>
      </c>
      <c r="H39" s="83">
        <f t="shared" si="1"/>
        <v>0</v>
      </c>
      <c r="I39" s="83">
        <f t="shared" si="2"/>
        <v>900</v>
      </c>
      <c r="J39" s="86"/>
      <c r="K39" s="91"/>
      <c r="L39" s="91"/>
      <c r="M39" s="68">
        <f t="shared" si="3"/>
        <v>0.18</v>
      </c>
    </row>
    <row r="40" spans="1:13" s="92" customFormat="1" ht="15.75" thickBot="1" x14ac:dyDescent="0.3">
      <c r="A40" s="94">
        <v>31</v>
      </c>
      <c r="B40" s="95" t="s">
        <v>149</v>
      </c>
      <c r="C40" s="96" t="s">
        <v>44</v>
      </c>
      <c r="D40" s="96">
        <v>1</v>
      </c>
      <c r="E40" s="97">
        <v>80000</v>
      </c>
      <c r="F40" s="98">
        <f t="shared" si="0"/>
        <v>80000</v>
      </c>
      <c r="G40" s="97">
        <v>0</v>
      </c>
      <c r="H40" s="98">
        <f t="shared" si="1"/>
        <v>0</v>
      </c>
      <c r="I40" s="98">
        <f t="shared" si="2"/>
        <v>80000</v>
      </c>
      <c r="J40" s="99"/>
      <c r="K40" s="91"/>
      <c r="L40" s="91"/>
      <c r="M40" s="68">
        <f t="shared" si="3"/>
        <v>1</v>
      </c>
    </row>
    <row r="41" spans="1:13" ht="16.5" thickTop="1" x14ac:dyDescent="0.25">
      <c r="A41" s="100"/>
      <c r="F41" s="246" t="s">
        <v>150</v>
      </c>
      <c r="G41" s="246"/>
      <c r="H41" s="246"/>
      <c r="I41" s="101">
        <f>SUM(I10:I40)</f>
        <v>4086292</v>
      </c>
      <c r="J41" s="102"/>
      <c r="L41" s="103"/>
    </row>
    <row r="42" spans="1:13" s="105" customFormat="1" ht="15.75" x14ac:dyDescent="0.25">
      <c r="A42" s="104"/>
      <c r="C42" s="106"/>
      <c r="D42" s="107"/>
      <c r="E42" s="107"/>
      <c r="F42" s="108"/>
      <c r="G42" s="108"/>
      <c r="H42" s="108" t="s">
        <v>19</v>
      </c>
      <c r="I42" s="109">
        <f>ROUND(I41*0.2, 2)</f>
        <v>817258.4</v>
      </c>
      <c r="J42" s="110"/>
      <c r="L42" s="111"/>
    </row>
    <row r="43" spans="1:13" ht="15" customHeight="1" thickBot="1" x14ac:dyDescent="0.3">
      <c r="A43" s="112"/>
      <c r="B43" s="113"/>
      <c r="C43" s="114"/>
      <c r="D43" s="115"/>
      <c r="E43" s="115"/>
      <c r="F43" s="247" t="s">
        <v>151</v>
      </c>
      <c r="G43" s="247"/>
      <c r="H43" s="247"/>
      <c r="I43" s="116">
        <f>I41+I42</f>
        <v>4903550.4000000004</v>
      </c>
      <c r="J43" s="117"/>
      <c r="L43" s="103"/>
    </row>
    <row r="44" spans="1:13" x14ac:dyDescent="0.25">
      <c r="L44" s="103"/>
    </row>
    <row r="45" spans="1:13" ht="15" customHeight="1" x14ac:dyDescent="0.25">
      <c r="I45" s="103"/>
    </row>
    <row r="46" spans="1:13" ht="28.9" customHeight="1" x14ac:dyDescent="0.25">
      <c r="B46" s="248" t="s">
        <v>113</v>
      </c>
      <c r="C46" s="248"/>
      <c r="D46" s="248"/>
      <c r="E46" s="248"/>
      <c r="F46" s="248"/>
      <c r="G46" s="118"/>
      <c r="H46" s="119" t="s">
        <v>114</v>
      </c>
      <c r="I46" s="119"/>
      <c r="J46" s="119"/>
      <c r="K46" s="119"/>
      <c r="L46" s="119"/>
    </row>
    <row r="47" spans="1:13" ht="21" customHeight="1" x14ac:dyDescent="0.25">
      <c r="B47" s="119" t="s">
        <v>115</v>
      </c>
      <c r="C47" s="120"/>
      <c r="D47" s="120"/>
      <c r="E47" s="120"/>
      <c r="F47" s="119"/>
      <c r="G47" s="119"/>
      <c r="H47" s="248" t="s">
        <v>116</v>
      </c>
      <c r="I47" s="248"/>
      <c r="J47" s="248"/>
    </row>
    <row r="48" spans="1:13" ht="30" customHeight="1" x14ac:dyDescent="0.25">
      <c r="B48" s="121" t="s">
        <v>117</v>
      </c>
      <c r="C48" s="122"/>
      <c r="D48" s="122"/>
      <c r="E48" s="122"/>
      <c r="F48" s="121"/>
      <c r="G48" s="121"/>
      <c r="H48" s="233" t="s">
        <v>117</v>
      </c>
      <c r="I48" s="233"/>
      <c r="J48" s="233"/>
    </row>
    <row r="49" spans="2:14" x14ac:dyDescent="0.25">
      <c r="B49" s="121"/>
      <c r="C49" s="122"/>
      <c r="D49" s="122"/>
      <c r="E49" s="122"/>
      <c r="F49" s="121"/>
      <c r="G49" s="121"/>
      <c r="I49" s="121"/>
      <c r="J49" s="121"/>
    </row>
    <row r="50" spans="2:14" x14ac:dyDescent="0.25">
      <c r="B50" s="121"/>
      <c r="C50" s="122"/>
      <c r="D50" s="122"/>
      <c r="E50" s="122"/>
      <c r="F50" s="121"/>
      <c r="G50" s="121"/>
      <c r="I50" s="121"/>
      <c r="J50" s="121"/>
    </row>
    <row r="51" spans="2:14" ht="28.9" customHeight="1" x14ac:dyDescent="0.25">
      <c r="B51" s="233" t="s">
        <v>118</v>
      </c>
      <c r="C51" s="233"/>
      <c r="D51" s="233"/>
      <c r="E51" s="233"/>
      <c r="F51" s="233"/>
      <c r="G51" s="123"/>
      <c r="H51" s="233" t="s">
        <v>119</v>
      </c>
      <c r="I51" s="233"/>
      <c r="J51" s="233"/>
    </row>
    <row r="52" spans="2:14" x14ac:dyDescent="0.25">
      <c r="B52" s="119"/>
      <c r="C52" s="120"/>
      <c r="D52" s="120"/>
      <c r="E52" s="120"/>
      <c r="F52" s="119"/>
      <c r="G52" s="119"/>
      <c r="I52" s="119"/>
      <c r="J52" s="119"/>
    </row>
    <row r="53" spans="2:14" x14ac:dyDescent="0.25">
      <c r="B53" s="119" t="s">
        <v>120</v>
      </c>
      <c r="C53" s="120"/>
      <c r="D53" s="120"/>
      <c r="E53" s="120"/>
      <c r="F53" s="119"/>
      <c r="G53" s="119"/>
      <c r="H53" s="119" t="s">
        <v>120</v>
      </c>
      <c r="J53" s="119"/>
    </row>
    <row r="54" spans="2:14" x14ac:dyDescent="0.25">
      <c r="B54" s="119"/>
      <c r="C54" s="120"/>
      <c r="D54" s="120"/>
      <c r="E54" s="120"/>
      <c r="F54" s="124"/>
      <c r="G54" s="124"/>
    </row>
    <row r="56" spans="2:14" x14ac:dyDescent="0.25">
      <c r="F56" s="103"/>
      <c r="G56" s="103"/>
      <c r="H56" s="103"/>
    </row>
    <row r="58" spans="2:14" x14ac:dyDescent="0.25">
      <c r="N58" s="103"/>
    </row>
    <row r="61" spans="2:14" x14ac:dyDescent="0.25">
      <c r="B61" s="125"/>
      <c r="C61" s="126"/>
      <c r="D61" s="127"/>
      <c r="E61" s="127"/>
      <c r="F61" s="125"/>
      <c r="G61" s="125"/>
      <c r="H61" s="125"/>
      <c r="I61" s="125"/>
    </row>
    <row r="63" spans="2:14" ht="15" customHeight="1" x14ac:dyDescent="0.25">
      <c r="I63" s="128"/>
    </row>
  </sheetData>
  <mergeCells count="22">
    <mergeCell ref="K7:K9"/>
    <mergeCell ref="H47:J47"/>
    <mergeCell ref="G1:J1"/>
    <mergeCell ref="I3:J5"/>
    <mergeCell ref="A6:J6"/>
    <mergeCell ref="A7:J7"/>
    <mergeCell ref="H48:J48"/>
    <mergeCell ref="B51:F51"/>
    <mergeCell ref="H51:J51"/>
    <mergeCell ref="M7:M9"/>
    <mergeCell ref="A8:A9"/>
    <mergeCell ref="B8:B9"/>
    <mergeCell ref="C8:C9"/>
    <mergeCell ref="D8:D9"/>
    <mergeCell ref="E8:F8"/>
    <mergeCell ref="G8:H8"/>
    <mergeCell ref="I8:I9"/>
    <mergeCell ref="J8:J9"/>
    <mergeCell ref="L7:L9"/>
    <mergeCell ref="F41:H41"/>
    <mergeCell ref="F43:H43"/>
    <mergeCell ref="B46:F46"/>
  </mergeCells>
  <conditionalFormatting sqref="M10:M40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DA88-5FF4-451B-B814-56673C6B0DC1}">
  <sheetPr>
    <tabColor rgb="FF00B050"/>
    <pageSetUpPr fitToPage="1"/>
  </sheetPr>
  <dimension ref="A1:BE605"/>
  <sheetViews>
    <sheetView zoomScale="80" zoomScaleNormal="80" workbookViewId="0">
      <selection activeCell="AJ112" sqref="AJ112"/>
    </sheetView>
  </sheetViews>
  <sheetFormatPr defaultColWidth="8.7109375" defaultRowHeight="15" x14ac:dyDescent="0.25"/>
  <cols>
    <col min="1" max="1" width="6.85546875" style="121" customWidth="1"/>
    <col min="2" max="2" width="5" style="121" customWidth="1"/>
    <col min="3" max="3" width="1.85546875" style="121" customWidth="1"/>
    <col min="4" max="4" width="8.7109375" style="121"/>
    <col min="5" max="5" width="10.140625" style="121" customWidth="1"/>
    <col min="6" max="6" width="1.85546875" style="121" customWidth="1"/>
    <col min="7" max="7" width="8.85546875" style="121" customWidth="1"/>
    <col min="8" max="8" width="8.140625" style="121" customWidth="1"/>
    <col min="9" max="9" width="2" style="121" customWidth="1"/>
    <col min="10" max="10" width="25.7109375" style="121" customWidth="1"/>
    <col min="11" max="11" width="4.140625" style="121" customWidth="1"/>
    <col min="12" max="12" width="2.140625" style="121" customWidth="1"/>
    <col min="13" max="13" width="3.42578125" style="121" customWidth="1"/>
    <col min="14" max="14" width="7" style="121" hidden="1" customWidth="1"/>
    <col min="15" max="15" width="3.85546875" style="121" customWidth="1"/>
    <col min="16" max="16" width="2" style="121" customWidth="1"/>
    <col min="17" max="17" width="3.42578125" style="121" customWidth="1"/>
    <col min="18" max="18" width="4.42578125" style="121" hidden="1" customWidth="1"/>
    <col min="19" max="19" width="2.42578125" style="121" customWidth="1"/>
    <col min="20" max="20" width="3.140625" style="121" customWidth="1"/>
    <col min="21" max="21" width="1.42578125" style="121" customWidth="1"/>
    <col min="22" max="22" width="6.42578125" style="121" customWidth="1"/>
    <col min="23" max="23" width="3.140625" style="121" customWidth="1"/>
    <col min="24" max="24" width="16.42578125" style="152" customWidth="1"/>
    <col min="25" max="25" width="16.42578125" style="121" customWidth="1"/>
    <col min="26" max="26" width="1.85546875" style="121" customWidth="1"/>
    <col min="27" max="27" width="4.42578125" style="121" customWidth="1"/>
    <col min="28" max="28" width="6.42578125" style="121" customWidth="1"/>
    <col min="29" max="29" width="5.85546875" style="121" customWidth="1"/>
    <col min="30" max="30" width="21.5703125" style="152" customWidth="1"/>
    <col min="31" max="31" width="14.28515625" style="122" customWidth="1"/>
    <col min="32" max="32" width="12.85546875" style="122" customWidth="1"/>
    <col min="33" max="33" width="13.140625" style="122" customWidth="1"/>
    <col min="34" max="34" width="13.42578125" style="214" customWidth="1"/>
    <col min="35" max="38" width="8.7109375" style="122"/>
    <col min="39" max="40" width="13.140625" style="121" bestFit="1" customWidth="1"/>
    <col min="41" max="255" width="8.7109375" style="121"/>
    <col min="256" max="256" width="6.85546875" style="121" customWidth="1"/>
    <col min="257" max="257" width="5" style="121" customWidth="1"/>
    <col min="258" max="258" width="1.85546875" style="121" customWidth="1"/>
    <col min="259" max="259" width="8.7109375" style="121"/>
    <col min="260" max="260" width="10.140625" style="121" customWidth="1"/>
    <col min="261" max="261" width="1.85546875" style="121" customWidth="1"/>
    <col min="262" max="262" width="8.85546875" style="121" customWidth="1"/>
    <col min="263" max="263" width="8.140625" style="121" customWidth="1"/>
    <col min="264" max="264" width="2" style="121" customWidth="1"/>
    <col min="265" max="265" width="25.7109375" style="121" customWidth="1"/>
    <col min="266" max="266" width="4.140625" style="121" customWidth="1"/>
    <col min="267" max="267" width="2.140625" style="121" customWidth="1"/>
    <col min="268" max="268" width="3.42578125" style="121" customWidth="1"/>
    <col min="269" max="269" width="0" style="121" hidden="1" customWidth="1"/>
    <col min="270" max="270" width="3.85546875" style="121" customWidth="1"/>
    <col min="271" max="271" width="2" style="121" customWidth="1"/>
    <col min="272" max="272" width="3.42578125" style="121" customWidth="1"/>
    <col min="273" max="273" width="0" style="121" hidden="1" customWidth="1"/>
    <col min="274" max="274" width="2.42578125" style="121" customWidth="1"/>
    <col min="275" max="275" width="3.140625" style="121" customWidth="1"/>
    <col min="276" max="276" width="1.42578125" style="121" customWidth="1"/>
    <col min="277" max="277" width="6.42578125" style="121" customWidth="1"/>
    <col min="278" max="278" width="3.140625" style="121" customWidth="1"/>
    <col min="279" max="280" width="16.42578125" style="121" customWidth="1"/>
    <col min="281" max="281" width="1.85546875" style="121" customWidth="1"/>
    <col min="282" max="282" width="4.42578125" style="121" customWidth="1"/>
    <col min="283" max="283" width="6.42578125" style="121" customWidth="1"/>
    <col min="284" max="284" width="5.85546875" style="121" customWidth="1"/>
    <col min="285" max="285" width="21.5703125" style="121" customWidth="1"/>
    <col min="286" max="286" width="20.42578125" style="121" customWidth="1"/>
    <col min="287" max="511" width="8.7109375" style="121"/>
    <col min="512" max="512" width="6.85546875" style="121" customWidth="1"/>
    <col min="513" max="513" width="5" style="121" customWidth="1"/>
    <col min="514" max="514" width="1.85546875" style="121" customWidth="1"/>
    <col min="515" max="515" width="8.7109375" style="121"/>
    <col min="516" max="516" width="10.140625" style="121" customWidth="1"/>
    <col min="517" max="517" width="1.85546875" style="121" customWidth="1"/>
    <col min="518" max="518" width="8.85546875" style="121" customWidth="1"/>
    <col min="519" max="519" width="8.140625" style="121" customWidth="1"/>
    <col min="520" max="520" width="2" style="121" customWidth="1"/>
    <col min="521" max="521" width="25.7109375" style="121" customWidth="1"/>
    <col min="522" max="522" width="4.140625" style="121" customWidth="1"/>
    <col min="523" max="523" width="2.140625" style="121" customWidth="1"/>
    <col min="524" max="524" width="3.42578125" style="121" customWidth="1"/>
    <col min="525" max="525" width="0" style="121" hidden="1" customWidth="1"/>
    <col min="526" max="526" width="3.85546875" style="121" customWidth="1"/>
    <col min="527" max="527" width="2" style="121" customWidth="1"/>
    <col min="528" max="528" width="3.42578125" style="121" customWidth="1"/>
    <col min="529" max="529" width="0" style="121" hidden="1" customWidth="1"/>
    <col min="530" max="530" width="2.42578125" style="121" customWidth="1"/>
    <col min="531" max="531" width="3.140625" style="121" customWidth="1"/>
    <col min="532" max="532" width="1.42578125" style="121" customWidth="1"/>
    <col min="533" max="533" width="6.42578125" style="121" customWidth="1"/>
    <col min="534" max="534" width="3.140625" style="121" customWidth="1"/>
    <col min="535" max="536" width="16.42578125" style="121" customWidth="1"/>
    <col min="537" max="537" width="1.85546875" style="121" customWidth="1"/>
    <col min="538" max="538" width="4.42578125" style="121" customWidth="1"/>
    <col min="539" max="539" width="6.42578125" style="121" customWidth="1"/>
    <col min="540" max="540" width="5.85546875" style="121" customWidth="1"/>
    <col min="541" max="541" width="21.5703125" style="121" customWidth="1"/>
    <col min="542" max="542" width="20.42578125" style="121" customWidth="1"/>
    <col min="543" max="767" width="8.7109375" style="121"/>
    <col min="768" max="768" width="6.85546875" style="121" customWidth="1"/>
    <col min="769" max="769" width="5" style="121" customWidth="1"/>
    <col min="770" max="770" width="1.85546875" style="121" customWidth="1"/>
    <col min="771" max="771" width="8.7109375" style="121"/>
    <col min="772" max="772" width="10.140625" style="121" customWidth="1"/>
    <col min="773" max="773" width="1.85546875" style="121" customWidth="1"/>
    <col min="774" max="774" width="8.85546875" style="121" customWidth="1"/>
    <col min="775" max="775" width="8.140625" style="121" customWidth="1"/>
    <col min="776" max="776" width="2" style="121" customWidth="1"/>
    <col min="777" max="777" width="25.7109375" style="121" customWidth="1"/>
    <col min="778" max="778" width="4.140625" style="121" customWidth="1"/>
    <col min="779" max="779" width="2.140625" style="121" customWidth="1"/>
    <col min="780" max="780" width="3.42578125" style="121" customWidth="1"/>
    <col min="781" max="781" width="0" style="121" hidden="1" customWidth="1"/>
    <col min="782" max="782" width="3.85546875" style="121" customWidth="1"/>
    <col min="783" max="783" width="2" style="121" customWidth="1"/>
    <col min="784" max="784" width="3.42578125" style="121" customWidth="1"/>
    <col min="785" max="785" width="0" style="121" hidden="1" customWidth="1"/>
    <col min="786" max="786" width="2.42578125" style="121" customWidth="1"/>
    <col min="787" max="787" width="3.140625" style="121" customWidth="1"/>
    <col min="788" max="788" width="1.42578125" style="121" customWidth="1"/>
    <col min="789" max="789" width="6.42578125" style="121" customWidth="1"/>
    <col min="790" max="790" width="3.140625" style="121" customWidth="1"/>
    <col min="791" max="792" width="16.42578125" style="121" customWidth="1"/>
    <col min="793" max="793" width="1.85546875" style="121" customWidth="1"/>
    <col min="794" max="794" width="4.42578125" style="121" customWidth="1"/>
    <col min="795" max="795" width="6.42578125" style="121" customWidth="1"/>
    <col min="796" max="796" width="5.85546875" style="121" customWidth="1"/>
    <col min="797" max="797" width="21.5703125" style="121" customWidth="1"/>
    <col min="798" max="798" width="20.42578125" style="121" customWidth="1"/>
    <col min="799" max="1023" width="8.7109375" style="121"/>
    <col min="1024" max="1024" width="6.85546875" style="121" customWidth="1"/>
    <col min="1025" max="1025" width="5" style="121" customWidth="1"/>
    <col min="1026" max="1026" width="1.85546875" style="121" customWidth="1"/>
    <col min="1027" max="1027" width="8.7109375" style="121"/>
    <col min="1028" max="1028" width="10.140625" style="121" customWidth="1"/>
    <col min="1029" max="1029" width="1.85546875" style="121" customWidth="1"/>
    <col min="1030" max="1030" width="8.85546875" style="121" customWidth="1"/>
    <col min="1031" max="1031" width="8.140625" style="121" customWidth="1"/>
    <col min="1032" max="1032" width="2" style="121" customWidth="1"/>
    <col min="1033" max="1033" width="25.7109375" style="121" customWidth="1"/>
    <col min="1034" max="1034" width="4.140625" style="121" customWidth="1"/>
    <col min="1035" max="1035" width="2.140625" style="121" customWidth="1"/>
    <col min="1036" max="1036" width="3.42578125" style="121" customWidth="1"/>
    <col min="1037" max="1037" width="0" style="121" hidden="1" customWidth="1"/>
    <col min="1038" max="1038" width="3.85546875" style="121" customWidth="1"/>
    <col min="1039" max="1039" width="2" style="121" customWidth="1"/>
    <col min="1040" max="1040" width="3.42578125" style="121" customWidth="1"/>
    <col min="1041" max="1041" width="0" style="121" hidden="1" customWidth="1"/>
    <col min="1042" max="1042" width="2.42578125" style="121" customWidth="1"/>
    <col min="1043" max="1043" width="3.140625" style="121" customWidth="1"/>
    <col min="1044" max="1044" width="1.42578125" style="121" customWidth="1"/>
    <col min="1045" max="1045" width="6.42578125" style="121" customWidth="1"/>
    <col min="1046" max="1046" width="3.140625" style="121" customWidth="1"/>
    <col min="1047" max="1048" width="16.42578125" style="121" customWidth="1"/>
    <col min="1049" max="1049" width="1.85546875" style="121" customWidth="1"/>
    <col min="1050" max="1050" width="4.42578125" style="121" customWidth="1"/>
    <col min="1051" max="1051" width="6.42578125" style="121" customWidth="1"/>
    <col min="1052" max="1052" width="5.85546875" style="121" customWidth="1"/>
    <col min="1053" max="1053" width="21.5703125" style="121" customWidth="1"/>
    <col min="1054" max="1054" width="20.42578125" style="121" customWidth="1"/>
    <col min="1055" max="1279" width="8.7109375" style="121"/>
    <col min="1280" max="1280" width="6.85546875" style="121" customWidth="1"/>
    <col min="1281" max="1281" width="5" style="121" customWidth="1"/>
    <col min="1282" max="1282" width="1.85546875" style="121" customWidth="1"/>
    <col min="1283" max="1283" width="8.7109375" style="121"/>
    <col min="1284" max="1284" width="10.140625" style="121" customWidth="1"/>
    <col min="1285" max="1285" width="1.85546875" style="121" customWidth="1"/>
    <col min="1286" max="1286" width="8.85546875" style="121" customWidth="1"/>
    <col min="1287" max="1287" width="8.140625" style="121" customWidth="1"/>
    <col min="1288" max="1288" width="2" style="121" customWidth="1"/>
    <col min="1289" max="1289" width="25.7109375" style="121" customWidth="1"/>
    <col min="1290" max="1290" width="4.140625" style="121" customWidth="1"/>
    <col min="1291" max="1291" width="2.140625" style="121" customWidth="1"/>
    <col min="1292" max="1292" width="3.42578125" style="121" customWidth="1"/>
    <col min="1293" max="1293" width="0" style="121" hidden="1" customWidth="1"/>
    <col min="1294" max="1294" width="3.85546875" style="121" customWidth="1"/>
    <col min="1295" max="1295" width="2" style="121" customWidth="1"/>
    <col min="1296" max="1296" width="3.42578125" style="121" customWidth="1"/>
    <col min="1297" max="1297" width="0" style="121" hidden="1" customWidth="1"/>
    <col min="1298" max="1298" width="2.42578125" style="121" customWidth="1"/>
    <col min="1299" max="1299" width="3.140625" style="121" customWidth="1"/>
    <col min="1300" max="1300" width="1.42578125" style="121" customWidth="1"/>
    <col min="1301" max="1301" width="6.42578125" style="121" customWidth="1"/>
    <col min="1302" max="1302" width="3.140625" style="121" customWidth="1"/>
    <col min="1303" max="1304" width="16.42578125" style="121" customWidth="1"/>
    <col min="1305" max="1305" width="1.85546875" style="121" customWidth="1"/>
    <col min="1306" max="1306" width="4.42578125" style="121" customWidth="1"/>
    <col min="1307" max="1307" width="6.42578125" style="121" customWidth="1"/>
    <col min="1308" max="1308" width="5.85546875" style="121" customWidth="1"/>
    <col min="1309" max="1309" width="21.5703125" style="121" customWidth="1"/>
    <col min="1310" max="1310" width="20.42578125" style="121" customWidth="1"/>
    <col min="1311" max="1535" width="8.7109375" style="121"/>
    <col min="1536" max="1536" width="6.85546875" style="121" customWidth="1"/>
    <col min="1537" max="1537" width="5" style="121" customWidth="1"/>
    <col min="1538" max="1538" width="1.85546875" style="121" customWidth="1"/>
    <col min="1539" max="1539" width="8.7109375" style="121"/>
    <col min="1540" max="1540" width="10.140625" style="121" customWidth="1"/>
    <col min="1541" max="1541" width="1.85546875" style="121" customWidth="1"/>
    <col min="1542" max="1542" width="8.85546875" style="121" customWidth="1"/>
    <col min="1543" max="1543" width="8.140625" style="121" customWidth="1"/>
    <col min="1544" max="1544" width="2" style="121" customWidth="1"/>
    <col min="1545" max="1545" width="25.7109375" style="121" customWidth="1"/>
    <col min="1546" max="1546" width="4.140625" style="121" customWidth="1"/>
    <col min="1547" max="1547" width="2.140625" style="121" customWidth="1"/>
    <col min="1548" max="1548" width="3.42578125" style="121" customWidth="1"/>
    <col min="1549" max="1549" width="0" style="121" hidden="1" customWidth="1"/>
    <col min="1550" max="1550" width="3.85546875" style="121" customWidth="1"/>
    <col min="1551" max="1551" width="2" style="121" customWidth="1"/>
    <col min="1552" max="1552" width="3.42578125" style="121" customWidth="1"/>
    <col min="1553" max="1553" width="0" style="121" hidden="1" customWidth="1"/>
    <col min="1554" max="1554" width="2.42578125" style="121" customWidth="1"/>
    <col min="1555" max="1555" width="3.140625" style="121" customWidth="1"/>
    <col min="1556" max="1556" width="1.42578125" style="121" customWidth="1"/>
    <col min="1557" max="1557" width="6.42578125" style="121" customWidth="1"/>
    <col min="1558" max="1558" width="3.140625" style="121" customWidth="1"/>
    <col min="1559" max="1560" width="16.42578125" style="121" customWidth="1"/>
    <col min="1561" max="1561" width="1.85546875" style="121" customWidth="1"/>
    <col min="1562" max="1562" width="4.42578125" style="121" customWidth="1"/>
    <col min="1563" max="1563" width="6.42578125" style="121" customWidth="1"/>
    <col min="1564" max="1564" width="5.85546875" style="121" customWidth="1"/>
    <col min="1565" max="1565" width="21.5703125" style="121" customWidth="1"/>
    <col min="1566" max="1566" width="20.42578125" style="121" customWidth="1"/>
    <col min="1567" max="1791" width="8.7109375" style="121"/>
    <col min="1792" max="1792" width="6.85546875" style="121" customWidth="1"/>
    <col min="1793" max="1793" width="5" style="121" customWidth="1"/>
    <col min="1794" max="1794" width="1.85546875" style="121" customWidth="1"/>
    <col min="1795" max="1795" width="8.7109375" style="121"/>
    <col min="1796" max="1796" width="10.140625" style="121" customWidth="1"/>
    <col min="1797" max="1797" width="1.85546875" style="121" customWidth="1"/>
    <col min="1798" max="1798" width="8.85546875" style="121" customWidth="1"/>
    <col min="1799" max="1799" width="8.140625" style="121" customWidth="1"/>
    <col min="1800" max="1800" width="2" style="121" customWidth="1"/>
    <col min="1801" max="1801" width="25.7109375" style="121" customWidth="1"/>
    <col min="1802" max="1802" width="4.140625" style="121" customWidth="1"/>
    <col min="1803" max="1803" width="2.140625" style="121" customWidth="1"/>
    <col min="1804" max="1804" width="3.42578125" style="121" customWidth="1"/>
    <col min="1805" max="1805" width="0" style="121" hidden="1" customWidth="1"/>
    <col min="1806" max="1806" width="3.85546875" style="121" customWidth="1"/>
    <col min="1807" max="1807" width="2" style="121" customWidth="1"/>
    <col min="1808" max="1808" width="3.42578125" style="121" customWidth="1"/>
    <col min="1809" max="1809" width="0" style="121" hidden="1" customWidth="1"/>
    <col min="1810" max="1810" width="2.42578125" style="121" customWidth="1"/>
    <col min="1811" max="1811" width="3.140625" style="121" customWidth="1"/>
    <col min="1812" max="1812" width="1.42578125" style="121" customWidth="1"/>
    <col min="1813" max="1813" width="6.42578125" style="121" customWidth="1"/>
    <col min="1814" max="1814" width="3.140625" style="121" customWidth="1"/>
    <col min="1815" max="1816" width="16.42578125" style="121" customWidth="1"/>
    <col min="1817" max="1817" width="1.85546875" style="121" customWidth="1"/>
    <col min="1818" max="1818" width="4.42578125" style="121" customWidth="1"/>
    <col min="1819" max="1819" width="6.42578125" style="121" customWidth="1"/>
    <col min="1820" max="1820" width="5.85546875" style="121" customWidth="1"/>
    <col min="1821" max="1821" width="21.5703125" style="121" customWidth="1"/>
    <col min="1822" max="1822" width="20.42578125" style="121" customWidth="1"/>
    <col min="1823" max="2047" width="8.7109375" style="121"/>
    <col min="2048" max="2048" width="6.85546875" style="121" customWidth="1"/>
    <col min="2049" max="2049" width="5" style="121" customWidth="1"/>
    <col min="2050" max="2050" width="1.85546875" style="121" customWidth="1"/>
    <col min="2051" max="2051" width="8.7109375" style="121"/>
    <col min="2052" max="2052" width="10.140625" style="121" customWidth="1"/>
    <col min="2053" max="2053" width="1.85546875" style="121" customWidth="1"/>
    <col min="2054" max="2054" width="8.85546875" style="121" customWidth="1"/>
    <col min="2055" max="2055" width="8.140625" style="121" customWidth="1"/>
    <col min="2056" max="2056" width="2" style="121" customWidth="1"/>
    <col min="2057" max="2057" width="25.7109375" style="121" customWidth="1"/>
    <col min="2058" max="2058" width="4.140625" style="121" customWidth="1"/>
    <col min="2059" max="2059" width="2.140625" style="121" customWidth="1"/>
    <col min="2060" max="2060" width="3.42578125" style="121" customWidth="1"/>
    <col min="2061" max="2061" width="0" style="121" hidden="1" customWidth="1"/>
    <col min="2062" max="2062" width="3.85546875" style="121" customWidth="1"/>
    <col min="2063" max="2063" width="2" style="121" customWidth="1"/>
    <col min="2064" max="2064" width="3.42578125" style="121" customWidth="1"/>
    <col min="2065" max="2065" width="0" style="121" hidden="1" customWidth="1"/>
    <col min="2066" max="2066" width="2.42578125" style="121" customWidth="1"/>
    <col min="2067" max="2067" width="3.140625" style="121" customWidth="1"/>
    <col min="2068" max="2068" width="1.42578125" style="121" customWidth="1"/>
    <col min="2069" max="2069" width="6.42578125" style="121" customWidth="1"/>
    <col min="2070" max="2070" width="3.140625" style="121" customWidth="1"/>
    <col min="2071" max="2072" width="16.42578125" style="121" customWidth="1"/>
    <col min="2073" max="2073" width="1.85546875" style="121" customWidth="1"/>
    <col min="2074" max="2074" width="4.42578125" style="121" customWidth="1"/>
    <col min="2075" max="2075" width="6.42578125" style="121" customWidth="1"/>
    <col min="2076" max="2076" width="5.85546875" style="121" customWidth="1"/>
    <col min="2077" max="2077" width="21.5703125" style="121" customWidth="1"/>
    <col min="2078" max="2078" width="20.42578125" style="121" customWidth="1"/>
    <col min="2079" max="2303" width="8.7109375" style="121"/>
    <col min="2304" max="2304" width="6.85546875" style="121" customWidth="1"/>
    <col min="2305" max="2305" width="5" style="121" customWidth="1"/>
    <col min="2306" max="2306" width="1.85546875" style="121" customWidth="1"/>
    <col min="2307" max="2307" width="8.7109375" style="121"/>
    <col min="2308" max="2308" width="10.140625" style="121" customWidth="1"/>
    <col min="2309" max="2309" width="1.85546875" style="121" customWidth="1"/>
    <col min="2310" max="2310" width="8.85546875" style="121" customWidth="1"/>
    <col min="2311" max="2311" width="8.140625" style="121" customWidth="1"/>
    <col min="2312" max="2312" width="2" style="121" customWidth="1"/>
    <col min="2313" max="2313" width="25.7109375" style="121" customWidth="1"/>
    <col min="2314" max="2314" width="4.140625" style="121" customWidth="1"/>
    <col min="2315" max="2315" width="2.140625" style="121" customWidth="1"/>
    <col min="2316" max="2316" width="3.42578125" style="121" customWidth="1"/>
    <col min="2317" max="2317" width="0" style="121" hidden="1" customWidth="1"/>
    <col min="2318" max="2318" width="3.85546875" style="121" customWidth="1"/>
    <col min="2319" max="2319" width="2" style="121" customWidth="1"/>
    <col min="2320" max="2320" width="3.42578125" style="121" customWidth="1"/>
    <col min="2321" max="2321" width="0" style="121" hidden="1" customWidth="1"/>
    <col min="2322" max="2322" width="2.42578125" style="121" customWidth="1"/>
    <col min="2323" max="2323" width="3.140625" style="121" customWidth="1"/>
    <col min="2324" max="2324" width="1.42578125" style="121" customWidth="1"/>
    <col min="2325" max="2325" width="6.42578125" style="121" customWidth="1"/>
    <col min="2326" max="2326" width="3.140625" style="121" customWidth="1"/>
    <col min="2327" max="2328" width="16.42578125" style="121" customWidth="1"/>
    <col min="2329" max="2329" width="1.85546875" style="121" customWidth="1"/>
    <col min="2330" max="2330" width="4.42578125" style="121" customWidth="1"/>
    <col min="2331" max="2331" width="6.42578125" style="121" customWidth="1"/>
    <col min="2332" max="2332" width="5.85546875" style="121" customWidth="1"/>
    <col min="2333" max="2333" width="21.5703125" style="121" customWidth="1"/>
    <col min="2334" max="2334" width="20.42578125" style="121" customWidth="1"/>
    <col min="2335" max="2559" width="8.7109375" style="121"/>
    <col min="2560" max="2560" width="6.85546875" style="121" customWidth="1"/>
    <col min="2561" max="2561" width="5" style="121" customWidth="1"/>
    <col min="2562" max="2562" width="1.85546875" style="121" customWidth="1"/>
    <col min="2563" max="2563" width="8.7109375" style="121"/>
    <col min="2564" max="2564" width="10.140625" style="121" customWidth="1"/>
    <col min="2565" max="2565" width="1.85546875" style="121" customWidth="1"/>
    <col min="2566" max="2566" width="8.85546875" style="121" customWidth="1"/>
    <col min="2567" max="2567" width="8.140625" style="121" customWidth="1"/>
    <col min="2568" max="2568" width="2" style="121" customWidth="1"/>
    <col min="2569" max="2569" width="25.7109375" style="121" customWidth="1"/>
    <col min="2570" max="2570" width="4.140625" style="121" customWidth="1"/>
    <col min="2571" max="2571" width="2.140625" style="121" customWidth="1"/>
    <col min="2572" max="2572" width="3.42578125" style="121" customWidth="1"/>
    <col min="2573" max="2573" width="0" style="121" hidden="1" customWidth="1"/>
    <col min="2574" max="2574" width="3.85546875" style="121" customWidth="1"/>
    <col min="2575" max="2575" width="2" style="121" customWidth="1"/>
    <col min="2576" max="2576" width="3.42578125" style="121" customWidth="1"/>
    <col min="2577" max="2577" width="0" style="121" hidden="1" customWidth="1"/>
    <col min="2578" max="2578" width="2.42578125" style="121" customWidth="1"/>
    <col min="2579" max="2579" width="3.140625" style="121" customWidth="1"/>
    <col min="2580" max="2580" width="1.42578125" style="121" customWidth="1"/>
    <col min="2581" max="2581" width="6.42578125" style="121" customWidth="1"/>
    <col min="2582" max="2582" width="3.140625" style="121" customWidth="1"/>
    <col min="2583" max="2584" width="16.42578125" style="121" customWidth="1"/>
    <col min="2585" max="2585" width="1.85546875" style="121" customWidth="1"/>
    <col min="2586" max="2586" width="4.42578125" style="121" customWidth="1"/>
    <col min="2587" max="2587" width="6.42578125" style="121" customWidth="1"/>
    <col min="2588" max="2588" width="5.85546875" style="121" customWidth="1"/>
    <col min="2589" max="2589" width="21.5703125" style="121" customWidth="1"/>
    <col min="2590" max="2590" width="20.42578125" style="121" customWidth="1"/>
    <col min="2591" max="2815" width="8.7109375" style="121"/>
    <col min="2816" max="2816" width="6.85546875" style="121" customWidth="1"/>
    <col min="2817" max="2817" width="5" style="121" customWidth="1"/>
    <col min="2818" max="2818" width="1.85546875" style="121" customWidth="1"/>
    <col min="2819" max="2819" width="8.7109375" style="121"/>
    <col min="2820" max="2820" width="10.140625" style="121" customWidth="1"/>
    <col min="2821" max="2821" width="1.85546875" style="121" customWidth="1"/>
    <col min="2822" max="2822" width="8.85546875" style="121" customWidth="1"/>
    <col min="2823" max="2823" width="8.140625" style="121" customWidth="1"/>
    <col min="2824" max="2824" width="2" style="121" customWidth="1"/>
    <col min="2825" max="2825" width="25.7109375" style="121" customWidth="1"/>
    <col min="2826" max="2826" width="4.140625" style="121" customWidth="1"/>
    <col min="2827" max="2827" width="2.140625" style="121" customWidth="1"/>
    <col min="2828" max="2828" width="3.42578125" style="121" customWidth="1"/>
    <col min="2829" max="2829" width="0" style="121" hidden="1" customWidth="1"/>
    <col min="2830" max="2830" width="3.85546875" style="121" customWidth="1"/>
    <col min="2831" max="2831" width="2" style="121" customWidth="1"/>
    <col min="2832" max="2832" width="3.42578125" style="121" customWidth="1"/>
    <col min="2833" max="2833" width="0" style="121" hidden="1" customWidth="1"/>
    <col min="2834" max="2834" width="2.42578125" style="121" customWidth="1"/>
    <col min="2835" max="2835" width="3.140625" style="121" customWidth="1"/>
    <col min="2836" max="2836" width="1.42578125" style="121" customWidth="1"/>
    <col min="2837" max="2837" width="6.42578125" style="121" customWidth="1"/>
    <col min="2838" max="2838" width="3.140625" style="121" customWidth="1"/>
    <col min="2839" max="2840" width="16.42578125" style="121" customWidth="1"/>
    <col min="2841" max="2841" width="1.85546875" style="121" customWidth="1"/>
    <col min="2842" max="2842" width="4.42578125" style="121" customWidth="1"/>
    <col min="2843" max="2843" width="6.42578125" style="121" customWidth="1"/>
    <col min="2844" max="2844" width="5.85546875" style="121" customWidth="1"/>
    <col min="2845" max="2845" width="21.5703125" style="121" customWidth="1"/>
    <col min="2846" max="2846" width="20.42578125" style="121" customWidth="1"/>
    <col min="2847" max="3071" width="8.7109375" style="121"/>
    <col min="3072" max="3072" width="6.85546875" style="121" customWidth="1"/>
    <col min="3073" max="3073" width="5" style="121" customWidth="1"/>
    <col min="3074" max="3074" width="1.85546875" style="121" customWidth="1"/>
    <col min="3075" max="3075" width="8.7109375" style="121"/>
    <col min="3076" max="3076" width="10.140625" style="121" customWidth="1"/>
    <col min="3077" max="3077" width="1.85546875" style="121" customWidth="1"/>
    <col min="3078" max="3078" width="8.85546875" style="121" customWidth="1"/>
    <col min="3079" max="3079" width="8.140625" style="121" customWidth="1"/>
    <col min="3080" max="3080" width="2" style="121" customWidth="1"/>
    <col min="3081" max="3081" width="25.7109375" style="121" customWidth="1"/>
    <col min="3082" max="3082" width="4.140625" style="121" customWidth="1"/>
    <col min="3083" max="3083" width="2.140625" style="121" customWidth="1"/>
    <col min="3084" max="3084" width="3.42578125" style="121" customWidth="1"/>
    <col min="3085" max="3085" width="0" style="121" hidden="1" customWidth="1"/>
    <col min="3086" max="3086" width="3.85546875" style="121" customWidth="1"/>
    <col min="3087" max="3087" width="2" style="121" customWidth="1"/>
    <col min="3088" max="3088" width="3.42578125" style="121" customWidth="1"/>
    <col min="3089" max="3089" width="0" style="121" hidden="1" customWidth="1"/>
    <col min="3090" max="3090" width="2.42578125" style="121" customWidth="1"/>
    <col min="3091" max="3091" width="3.140625" style="121" customWidth="1"/>
    <col min="3092" max="3092" width="1.42578125" style="121" customWidth="1"/>
    <col min="3093" max="3093" width="6.42578125" style="121" customWidth="1"/>
    <col min="3094" max="3094" width="3.140625" style="121" customWidth="1"/>
    <col min="3095" max="3096" width="16.42578125" style="121" customWidth="1"/>
    <col min="3097" max="3097" width="1.85546875" style="121" customWidth="1"/>
    <col min="3098" max="3098" width="4.42578125" style="121" customWidth="1"/>
    <col min="3099" max="3099" width="6.42578125" style="121" customWidth="1"/>
    <col min="3100" max="3100" width="5.85546875" style="121" customWidth="1"/>
    <col min="3101" max="3101" width="21.5703125" style="121" customWidth="1"/>
    <col min="3102" max="3102" width="20.42578125" style="121" customWidth="1"/>
    <col min="3103" max="3327" width="8.7109375" style="121"/>
    <col min="3328" max="3328" width="6.85546875" style="121" customWidth="1"/>
    <col min="3329" max="3329" width="5" style="121" customWidth="1"/>
    <col min="3330" max="3330" width="1.85546875" style="121" customWidth="1"/>
    <col min="3331" max="3331" width="8.7109375" style="121"/>
    <col min="3332" max="3332" width="10.140625" style="121" customWidth="1"/>
    <col min="3333" max="3333" width="1.85546875" style="121" customWidth="1"/>
    <col min="3334" max="3334" width="8.85546875" style="121" customWidth="1"/>
    <col min="3335" max="3335" width="8.140625" style="121" customWidth="1"/>
    <col min="3336" max="3336" width="2" style="121" customWidth="1"/>
    <col min="3337" max="3337" width="25.7109375" style="121" customWidth="1"/>
    <col min="3338" max="3338" width="4.140625" style="121" customWidth="1"/>
    <col min="3339" max="3339" width="2.140625" style="121" customWidth="1"/>
    <col min="3340" max="3340" width="3.42578125" style="121" customWidth="1"/>
    <col min="3341" max="3341" width="0" style="121" hidden="1" customWidth="1"/>
    <col min="3342" max="3342" width="3.85546875" style="121" customWidth="1"/>
    <col min="3343" max="3343" width="2" style="121" customWidth="1"/>
    <col min="3344" max="3344" width="3.42578125" style="121" customWidth="1"/>
    <col min="3345" max="3345" width="0" style="121" hidden="1" customWidth="1"/>
    <col min="3346" max="3346" width="2.42578125" style="121" customWidth="1"/>
    <col min="3347" max="3347" width="3.140625" style="121" customWidth="1"/>
    <col min="3348" max="3348" width="1.42578125" style="121" customWidth="1"/>
    <col min="3349" max="3349" width="6.42578125" style="121" customWidth="1"/>
    <col min="3350" max="3350" width="3.140625" style="121" customWidth="1"/>
    <col min="3351" max="3352" width="16.42578125" style="121" customWidth="1"/>
    <col min="3353" max="3353" width="1.85546875" style="121" customWidth="1"/>
    <col min="3354" max="3354" width="4.42578125" style="121" customWidth="1"/>
    <col min="3355" max="3355" width="6.42578125" style="121" customWidth="1"/>
    <col min="3356" max="3356" width="5.85546875" style="121" customWidth="1"/>
    <col min="3357" max="3357" width="21.5703125" style="121" customWidth="1"/>
    <col min="3358" max="3358" width="20.42578125" style="121" customWidth="1"/>
    <col min="3359" max="3583" width="8.7109375" style="121"/>
    <col min="3584" max="3584" width="6.85546875" style="121" customWidth="1"/>
    <col min="3585" max="3585" width="5" style="121" customWidth="1"/>
    <col min="3586" max="3586" width="1.85546875" style="121" customWidth="1"/>
    <col min="3587" max="3587" width="8.7109375" style="121"/>
    <col min="3588" max="3588" width="10.140625" style="121" customWidth="1"/>
    <col min="3589" max="3589" width="1.85546875" style="121" customWidth="1"/>
    <col min="3590" max="3590" width="8.85546875" style="121" customWidth="1"/>
    <col min="3591" max="3591" width="8.140625" style="121" customWidth="1"/>
    <col min="3592" max="3592" width="2" style="121" customWidth="1"/>
    <col min="3593" max="3593" width="25.7109375" style="121" customWidth="1"/>
    <col min="3594" max="3594" width="4.140625" style="121" customWidth="1"/>
    <col min="3595" max="3595" width="2.140625" style="121" customWidth="1"/>
    <col min="3596" max="3596" width="3.42578125" style="121" customWidth="1"/>
    <col min="3597" max="3597" width="0" style="121" hidden="1" customWidth="1"/>
    <col min="3598" max="3598" width="3.85546875" style="121" customWidth="1"/>
    <col min="3599" max="3599" width="2" style="121" customWidth="1"/>
    <col min="3600" max="3600" width="3.42578125" style="121" customWidth="1"/>
    <col min="3601" max="3601" width="0" style="121" hidden="1" customWidth="1"/>
    <col min="3602" max="3602" width="2.42578125" style="121" customWidth="1"/>
    <col min="3603" max="3603" width="3.140625" style="121" customWidth="1"/>
    <col min="3604" max="3604" width="1.42578125" style="121" customWidth="1"/>
    <col min="3605" max="3605" width="6.42578125" style="121" customWidth="1"/>
    <col min="3606" max="3606" width="3.140625" style="121" customWidth="1"/>
    <col min="3607" max="3608" width="16.42578125" style="121" customWidth="1"/>
    <col min="3609" max="3609" width="1.85546875" style="121" customWidth="1"/>
    <col min="3610" max="3610" width="4.42578125" style="121" customWidth="1"/>
    <col min="3611" max="3611" width="6.42578125" style="121" customWidth="1"/>
    <col min="3612" max="3612" width="5.85546875" style="121" customWidth="1"/>
    <col min="3613" max="3613" width="21.5703125" style="121" customWidth="1"/>
    <col min="3614" max="3614" width="20.42578125" style="121" customWidth="1"/>
    <col min="3615" max="3839" width="8.7109375" style="121"/>
    <col min="3840" max="3840" width="6.85546875" style="121" customWidth="1"/>
    <col min="3841" max="3841" width="5" style="121" customWidth="1"/>
    <col min="3842" max="3842" width="1.85546875" style="121" customWidth="1"/>
    <col min="3843" max="3843" width="8.7109375" style="121"/>
    <col min="3844" max="3844" width="10.140625" style="121" customWidth="1"/>
    <col min="3845" max="3845" width="1.85546875" style="121" customWidth="1"/>
    <col min="3846" max="3846" width="8.85546875" style="121" customWidth="1"/>
    <col min="3847" max="3847" width="8.140625" style="121" customWidth="1"/>
    <col min="3848" max="3848" width="2" style="121" customWidth="1"/>
    <col min="3849" max="3849" width="25.7109375" style="121" customWidth="1"/>
    <col min="3850" max="3850" width="4.140625" style="121" customWidth="1"/>
    <col min="3851" max="3851" width="2.140625" style="121" customWidth="1"/>
    <col min="3852" max="3852" width="3.42578125" style="121" customWidth="1"/>
    <col min="3853" max="3853" width="0" style="121" hidden="1" customWidth="1"/>
    <col min="3854" max="3854" width="3.85546875" style="121" customWidth="1"/>
    <col min="3855" max="3855" width="2" style="121" customWidth="1"/>
    <col min="3856" max="3856" width="3.42578125" style="121" customWidth="1"/>
    <col min="3857" max="3857" width="0" style="121" hidden="1" customWidth="1"/>
    <col min="3858" max="3858" width="2.42578125" style="121" customWidth="1"/>
    <col min="3859" max="3859" width="3.140625" style="121" customWidth="1"/>
    <col min="3860" max="3860" width="1.42578125" style="121" customWidth="1"/>
    <col min="3861" max="3861" width="6.42578125" style="121" customWidth="1"/>
    <col min="3862" max="3862" width="3.140625" style="121" customWidth="1"/>
    <col min="3863" max="3864" width="16.42578125" style="121" customWidth="1"/>
    <col min="3865" max="3865" width="1.85546875" style="121" customWidth="1"/>
    <col min="3866" max="3866" width="4.42578125" style="121" customWidth="1"/>
    <col min="3867" max="3867" width="6.42578125" style="121" customWidth="1"/>
    <col min="3868" max="3868" width="5.85546875" style="121" customWidth="1"/>
    <col min="3869" max="3869" width="21.5703125" style="121" customWidth="1"/>
    <col min="3870" max="3870" width="20.42578125" style="121" customWidth="1"/>
    <col min="3871" max="4095" width="8.7109375" style="121"/>
    <col min="4096" max="4096" width="6.85546875" style="121" customWidth="1"/>
    <col min="4097" max="4097" width="5" style="121" customWidth="1"/>
    <col min="4098" max="4098" width="1.85546875" style="121" customWidth="1"/>
    <col min="4099" max="4099" width="8.7109375" style="121"/>
    <col min="4100" max="4100" width="10.140625" style="121" customWidth="1"/>
    <col min="4101" max="4101" width="1.85546875" style="121" customWidth="1"/>
    <col min="4102" max="4102" width="8.85546875" style="121" customWidth="1"/>
    <col min="4103" max="4103" width="8.140625" style="121" customWidth="1"/>
    <col min="4104" max="4104" width="2" style="121" customWidth="1"/>
    <col min="4105" max="4105" width="25.7109375" style="121" customWidth="1"/>
    <col min="4106" max="4106" width="4.140625" style="121" customWidth="1"/>
    <col min="4107" max="4107" width="2.140625" style="121" customWidth="1"/>
    <col min="4108" max="4108" width="3.42578125" style="121" customWidth="1"/>
    <col min="4109" max="4109" width="0" style="121" hidden="1" customWidth="1"/>
    <col min="4110" max="4110" width="3.85546875" style="121" customWidth="1"/>
    <col min="4111" max="4111" width="2" style="121" customWidth="1"/>
    <col min="4112" max="4112" width="3.42578125" style="121" customWidth="1"/>
    <col min="4113" max="4113" width="0" style="121" hidden="1" customWidth="1"/>
    <col min="4114" max="4114" width="2.42578125" style="121" customWidth="1"/>
    <col min="4115" max="4115" width="3.140625" style="121" customWidth="1"/>
    <col min="4116" max="4116" width="1.42578125" style="121" customWidth="1"/>
    <col min="4117" max="4117" width="6.42578125" style="121" customWidth="1"/>
    <col min="4118" max="4118" width="3.140625" style="121" customWidth="1"/>
    <col min="4119" max="4120" width="16.42578125" style="121" customWidth="1"/>
    <col min="4121" max="4121" width="1.85546875" style="121" customWidth="1"/>
    <col min="4122" max="4122" width="4.42578125" style="121" customWidth="1"/>
    <col min="4123" max="4123" width="6.42578125" style="121" customWidth="1"/>
    <col min="4124" max="4124" width="5.85546875" style="121" customWidth="1"/>
    <col min="4125" max="4125" width="21.5703125" style="121" customWidth="1"/>
    <col min="4126" max="4126" width="20.42578125" style="121" customWidth="1"/>
    <col min="4127" max="4351" width="8.7109375" style="121"/>
    <col min="4352" max="4352" width="6.85546875" style="121" customWidth="1"/>
    <col min="4353" max="4353" width="5" style="121" customWidth="1"/>
    <col min="4354" max="4354" width="1.85546875" style="121" customWidth="1"/>
    <col min="4355" max="4355" width="8.7109375" style="121"/>
    <col min="4356" max="4356" width="10.140625" style="121" customWidth="1"/>
    <col min="4357" max="4357" width="1.85546875" style="121" customWidth="1"/>
    <col min="4358" max="4358" width="8.85546875" style="121" customWidth="1"/>
    <col min="4359" max="4359" width="8.140625" style="121" customWidth="1"/>
    <col min="4360" max="4360" width="2" style="121" customWidth="1"/>
    <col min="4361" max="4361" width="25.7109375" style="121" customWidth="1"/>
    <col min="4362" max="4362" width="4.140625" style="121" customWidth="1"/>
    <col min="4363" max="4363" width="2.140625" style="121" customWidth="1"/>
    <col min="4364" max="4364" width="3.42578125" style="121" customWidth="1"/>
    <col min="4365" max="4365" width="0" style="121" hidden="1" customWidth="1"/>
    <col min="4366" max="4366" width="3.85546875" style="121" customWidth="1"/>
    <col min="4367" max="4367" width="2" style="121" customWidth="1"/>
    <col min="4368" max="4368" width="3.42578125" style="121" customWidth="1"/>
    <col min="4369" max="4369" width="0" style="121" hidden="1" customWidth="1"/>
    <col min="4370" max="4370" width="2.42578125" style="121" customWidth="1"/>
    <col min="4371" max="4371" width="3.140625" style="121" customWidth="1"/>
    <col min="4372" max="4372" width="1.42578125" style="121" customWidth="1"/>
    <col min="4373" max="4373" width="6.42578125" style="121" customWidth="1"/>
    <col min="4374" max="4374" width="3.140625" style="121" customWidth="1"/>
    <col min="4375" max="4376" width="16.42578125" style="121" customWidth="1"/>
    <col min="4377" max="4377" width="1.85546875" style="121" customWidth="1"/>
    <col min="4378" max="4378" width="4.42578125" style="121" customWidth="1"/>
    <col min="4379" max="4379" width="6.42578125" style="121" customWidth="1"/>
    <col min="4380" max="4380" width="5.85546875" style="121" customWidth="1"/>
    <col min="4381" max="4381" width="21.5703125" style="121" customWidth="1"/>
    <col min="4382" max="4382" width="20.42578125" style="121" customWidth="1"/>
    <col min="4383" max="4607" width="8.7109375" style="121"/>
    <col min="4608" max="4608" width="6.85546875" style="121" customWidth="1"/>
    <col min="4609" max="4609" width="5" style="121" customWidth="1"/>
    <col min="4610" max="4610" width="1.85546875" style="121" customWidth="1"/>
    <col min="4611" max="4611" width="8.7109375" style="121"/>
    <col min="4612" max="4612" width="10.140625" style="121" customWidth="1"/>
    <col min="4613" max="4613" width="1.85546875" style="121" customWidth="1"/>
    <col min="4614" max="4614" width="8.85546875" style="121" customWidth="1"/>
    <col min="4615" max="4615" width="8.140625" style="121" customWidth="1"/>
    <col min="4616" max="4616" width="2" style="121" customWidth="1"/>
    <col min="4617" max="4617" width="25.7109375" style="121" customWidth="1"/>
    <col min="4618" max="4618" width="4.140625" style="121" customWidth="1"/>
    <col min="4619" max="4619" width="2.140625" style="121" customWidth="1"/>
    <col min="4620" max="4620" width="3.42578125" style="121" customWidth="1"/>
    <col min="4621" max="4621" width="0" style="121" hidden="1" customWidth="1"/>
    <col min="4622" max="4622" width="3.85546875" style="121" customWidth="1"/>
    <col min="4623" max="4623" width="2" style="121" customWidth="1"/>
    <col min="4624" max="4624" width="3.42578125" style="121" customWidth="1"/>
    <col min="4625" max="4625" width="0" style="121" hidden="1" customWidth="1"/>
    <col min="4626" max="4626" width="2.42578125" style="121" customWidth="1"/>
    <col min="4627" max="4627" width="3.140625" style="121" customWidth="1"/>
    <col min="4628" max="4628" width="1.42578125" style="121" customWidth="1"/>
    <col min="4629" max="4629" width="6.42578125" style="121" customWidth="1"/>
    <col min="4630" max="4630" width="3.140625" style="121" customWidth="1"/>
    <col min="4631" max="4632" width="16.42578125" style="121" customWidth="1"/>
    <col min="4633" max="4633" width="1.85546875" style="121" customWidth="1"/>
    <col min="4634" max="4634" width="4.42578125" style="121" customWidth="1"/>
    <col min="4635" max="4635" width="6.42578125" style="121" customWidth="1"/>
    <col min="4636" max="4636" width="5.85546875" style="121" customWidth="1"/>
    <col min="4637" max="4637" width="21.5703125" style="121" customWidth="1"/>
    <col min="4638" max="4638" width="20.42578125" style="121" customWidth="1"/>
    <col min="4639" max="4863" width="8.7109375" style="121"/>
    <col min="4864" max="4864" width="6.85546875" style="121" customWidth="1"/>
    <col min="4865" max="4865" width="5" style="121" customWidth="1"/>
    <col min="4866" max="4866" width="1.85546875" style="121" customWidth="1"/>
    <col min="4867" max="4867" width="8.7109375" style="121"/>
    <col min="4868" max="4868" width="10.140625" style="121" customWidth="1"/>
    <col min="4869" max="4869" width="1.85546875" style="121" customWidth="1"/>
    <col min="4870" max="4870" width="8.85546875" style="121" customWidth="1"/>
    <col min="4871" max="4871" width="8.140625" style="121" customWidth="1"/>
    <col min="4872" max="4872" width="2" style="121" customWidth="1"/>
    <col min="4873" max="4873" width="25.7109375" style="121" customWidth="1"/>
    <col min="4874" max="4874" width="4.140625" style="121" customWidth="1"/>
    <col min="4875" max="4875" width="2.140625" style="121" customWidth="1"/>
    <col min="4876" max="4876" width="3.42578125" style="121" customWidth="1"/>
    <col min="4877" max="4877" width="0" style="121" hidden="1" customWidth="1"/>
    <col min="4878" max="4878" width="3.85546875" style="121" customWidth="1"/>
    <col min="4879" max="4879" width="2" style="121" customWidth="1"/>
    <col min="4880" max="4880" width="3.42578125" style="121" customWidth="1"/>
    <col min="4881" max="4881" width="0" style="121" hidden="1" customWidth="1"/>
    <col min="4882" max="4882" width="2.42578125" style="121" customWidth="1"/>
    <col min="4883" max="4883" width="3.140625" style="121" customWidth="1"/>
    <col min="4884" max="4884" width="1.42578125" style="121" customWidth="1"/>
    <col min="4885" max="4885" width="6.42578125" style="121" customWidth="1"/>
    <col min="4886" max="4886" width="3.140625" style="121" customWidth="1"/>
    <col min="4887" max="4888" width="16.42578125" style="121" customWidth="1"/>
    <col min="4889" max="4889" width="1.85546875" style="121" customWidth="1"/>
    <col min="4890" max="4890" width="4.42578125" style="121" customWidth="1"/>
    <col min="4891" max="4891" width="6.42578125" style="121" customWidth="1"/>
    <col min="4892" max="4892" width="5.85546875" style="121" customWidth="1"/>
    <col min="4893" max="4893" width="21.5703125" style="121" customWidth="1"/>
    <col min="4894" max="4894" width="20.42578125" style="121" customWidth="1"/>
    <col min="4895" max="5119" width="8.7109375" style="121"/>
    <col min="5120" max="5120" width="6.85546875" style="121" customWidth="1"/>
    <col min="5121" max="5121" width="5" style="121" customWidth="1"/>
    <col min="5122" max="5122" width="1.85546875" style="121" customWidth="1"/>
    <col min="5123" max="5123" width="8.7109375" style="121"/>
    <col min="5124" max="5124" width="10.140625" style="121" customWidth="1"/>
    <col min="5125" max="5125" width="1.85546875" style="121" customWidth="1"/>
    <col min="5126" max="5126" width="8.85546875" style="121" customWidth="1"/>
    <col min="5127" max="5127" width="8.140625" style="121" customWidth="1"/>
    <col min="5128" max="5128" width="2" style="121" customWidth="1"/>
    <col min="5129" max="5129" width="25.7109375" style="121" customWidth="1"/>
    <col min="5130" max="5130" width="4.140625" style="121" customWidth="1"/>
    <col min="5131" max="5131" width="2.140625" style="121" customWidth="1"/>
    <col min="5132" max="5132" width="3.42578125" style="121" customWidth="1"/>
    <col min="5133" max="5133" width="0" style="121" hidden="1" customWidth="1"/>
    <col min="5134" max="5134" width="3.85546875" style="121" customWidth="1"/>
    <col min="5135" max="5135" width="2" style="121" customWidth="1"/>
    <col min="5136" max="5136" width="3.42578125" style="121" customWidth="1"/>
    <col min="5137" max="5137" width="0" style="121" hidden="1" customWidth="1"/>
    <col min="5138" max="5138" width="2.42578125" style="121" customWidth="1"/>
    <col min="5139" max="5139" width="3.140625" style="121" customWidth="1"/>
    <col min="5140" max="5140" width="1.42578125" style="121" customWidth="1"/>
    <col min="5141" max="5141" width="6.42578125" style="121" customWidth="1"/>
    <col min="5142" max="5142" width="3.140625" style="121" customWidth="1"/>
    <col min="5143" max="5144" width="16.42578125" style="121" customWidth="1"/>
    <col min="5145" max="5145" width="1.85546875" style="121" customWidth="1"/>
    <col min="5146" max="5146" width="4.42578125" style="121" customWidth="1"/>
    <col min="5147" max="5147" width="6.42578125" style="121" customWidth="1"/>
    <col min="5148" max="5148" width="5.85546875" style="121" customWidth="1"/>
    <col min="5149" max="5149" width="21.5703125" style="121" customWidth="1"/>
    <col min="5150" max="5150" width="20.42578125" style="121" customWidth="1"/>
    <col min="5151" max="5375" width="8.7109375" style="121"/>
    <col min="5376" max="5376" width="6.85546875" style="121" customWidth="1"/>
    <col min="5377" max="5377" width="5" style="121" customWidth="1"/>
    <col min="5378" max="5378" width="1.85546875" style="121" customWidth="1"/>
    <col min="5379" max="5379" width="8.7109375" style="121"/>
    <col min="5380" max="5380" width="10.140625" style="121" customWidth="1"/>
    <col min="5381" max="5381" width="1.85546875" style="121" customWidth="1"/>
    <col min="5382" max="5382" width="8.85546875" style="121" customWidth="1"/>
    <col min="5383" max="5383" width="8.140625" style="121" customWidth="1"/>
    <col min="5384" max="5384" width="2" style="121" customWidth="1"/>
    <col min="5385" max="5385" width="25.7109375" style="121" customWidth="1"/>
    <col min="5386" max="5386" width="4.140625" style="121" customWidth="1"/>
    <col min="5387" max="5387" width="2.140625" style="121" customWidth="1"/>
    <col min="5388" max="5388" width="3.42578125" style="121" customWidth="1"/>
    <col min="5389" max="5389" width="0" style="121" hidden="1" customWidth="1"/>
    <col min="5390" max="5390" width="3.85546875" style="121" customWidth="1"/>
    <col min="5391" max="5391" width="2" style="121" customWidth="1"/>
    <col min="5392" max="5392" width="3.42578125" style="121" customWidth="1"/>
    <col min="5393" max="5393" width="0" style="121" hidden="1" customWidth="1"/>
    <col min="5394" max="5394" width="2.42578125" style="121" customWidth="1"/>
    <col min="5395" max="5395" width="3.140625" style="121" customWidth="1"/>
    <col min="5396" max="5396" width="1.42578125" style="121" customWidth="1"/>
    <col min="5397" max="5397" width="6.42578125" style="121" customWidth="1"/>
    <col min="5398" max="5398" width="3.140625" style="121" customWidth="1"/>
    <col min="5399" max="5400" width="16.42578125" style="121" customWidth="1"/>
    <col min="5401" max="5401" width="1.85546875" style="121" customWidth="1"/>
    <col min="5402" max="5402" width="4.42578125" style="121" customWidth="1"/>
    <col min="5403" max="5403" width="6.42578125" style="121" customWidth="1"/>
    <col min="5404" max="5404" width="5.85546875" style="121" customWidth="1"/>
    <col min="5405" max="5405" width="21.5703125" style="121" customWidth="1"/>
    <col min="5406" max="5406" width="20.42578125" style="121" customWidth="1"/>
    <col min="5407" max="5631" width="8.7109375" style="121"/>
    <col min="5632" max="5632" width="6.85546875" style="121" customWidth="1"/>
    <col min="5633" max="5633" width="5" style="121" customWidth="1"/>
    <col min="5634" max="5634" width="1.85546875" style="121" customWidth="1"/>
    <col min="5635" max="5635" width="8.7109375" style="121"/>
    <col min="5636" max="5636" width="10.140625" style="121" customWidth="1"/>
    <col min="5637" max="5637" width="1.85546875" style="121" customWidth="1"/>
    <col min="5638" max="5638" width="8.85546875" style="121" customWidth="1"/>
    <col min="5639" max="5639" width="8.140625" style="121" customWidth="1"/>
    <col min="5640" max="5640" width="2" style="121" customWidth="1"/>
    <col min="5641" max="5641" width="25.7109375" style="121" customWidth="1"/>
    <col min="5642" max="5642" width="4.140625" style="121" customWidth="1"/>
    <col min="5643" max="5643" width="2.140625" style="121" customWidth="1"/>
    <col min="5644" max="5644" width="3.42578125" style="121" customWidth="1"/>
    <col min="5645" max="5645" width="0" style="121" hidden="1" customWidth="1"/>
    <col min="5646" max="5646" width="3.85546875" style="121" customWidth="1"/>
    <col min="5647" max="5647" width="2" style="121" customWidth="1"/>
    <col min="5648" max="5648" width="3.42578125" style="121" customWidth="1"/>
    <col min="5649" max="5649" width="0" style="121" hidden="1" customWidth="1"/>
    <col min="5650" max="5650" width="2.42578125" style="121" customWidth="1"/>
    <col min="5651" max="5651" width="3.140625" style="121" customWidth="1"/>
    <col min="5652" max="5652" width="1.42578125" style="121" customWidth="1"/>
    <col min="5653" max="5653" width="6.42578125" style="121" customWidth="1"/>
    <col min="5654" max="5654" width="3.140625" style="121" customWidth="1"/>
    <col min="5655" max="5656" width="16.42578125" style="121" customWidth="1"/>
    <col min="5657" max="5657" width="1.85546875" style="121" customWidth="1"/>
    <col min="5658" max="5658" width="4.42578125" style="121" customWidth="1"/>
    <col min="5659" max="5659" width="6.42578125" style="121" customWidth="1"/>
    <col min="5660" max="5660" width="5.85546875" style="121" customWidth="1"/>
    <col min="5661" max="5661" width="21.5703125" style="121" customWidth="1"/>
    <col min="5662" max="5662" width="20.42578125" style="121" customWidth="1"/>
    <col min="5663" max="5887" width="8.7109375" style="121"/>
    <col min="5888" max="5888" width="6.85546875" style="121" customWidth="1"/>
    <col min="5889" max="5889" width="5" style="121" customWidth="1"/>
    <col min="5890" max="5890" width="1.85546875" style="121" customWidth="1"/>
    <col min="5891" max="5891" width="8.7109375" style="121"/>
    <col min="5892" max="5892" width="10.140625" style="121" customWidth="1"/>
    <col min="5893" max="5893" width="1.85546875" style="121" customWidth="1"/>
    <col min="5894" max="5894" width="8.85546875" style="121" customWidth="1"/>
    <col min="5895" max="5895" width="8.140625" style="121" customWidth="1"/>
    <col min="5896" max="5896" width="2" style="121" customWidth="1"/>
    <col min="5897" max="5897" width="25.7109375" style="121" customWidth="1"/>
    <col min="5898" max="5898" width="4.140625" style="121" customWidth="1"/>
    <col min="5899" max="5899" width="2.140625" style="121" customWidth="1"/>
    <col min="5900" max="5900" width="3.42578125" style="121" customWidth="1"/>
    <col min="5901" max="5901" width="0" style="121" hidden="1" customWidth="1"/>
    <col min="5902" max="5902" width="3.85546875" style="121" customWidth="1"/>
    <col min="5903" max="5903" width="2" style="121" customWidth="1"/>
    <col min="5904" max="5904" width="3.42578125" style="121" customWidth="1"/>
    <col min="5905" max="5905" width="0" style="121" hidden="1" customWidth="1"/>
    <col min="5906" max="5906" width="2.42578125" style="121" customWidth="1"/>
    <col min="5907" max="5907" width="3.140625" style="121" customWidth="1"/>
    <col min="5908" max="5908" width="1.42578125" style="121" customWidth="1"/>
    <col min="5909" max="5909" width="6.42578125" style="121" customWidth="1"/>
    <col min="5910" max="5910" width="3.140625" style="121" customWidth="1"/>
    <col min="5911" max="5912" width="16.42578125" style="121" customWidth="1"/>
    <col min="5913" max="5913" width="1.85546875" style="121" customWidth="1"/>
    <col min="5914" max="5914" width="4.42578125" style="121" customWidth="1"/>
    <col min="5915" max="5915" width="6.42578125" style="121" customWidth="1"/>
    <col min="5916" max="5916" width="5.85546875" style="121" customWidth="1"/>
    <col min="5917" max="5917" width="21.5703125" style="121" customWidth="1"/>
    <col min="5918" max="5918" width="20.42578125" style="121" customWidth="1"/>
    <col min="5919" max="6143" width="8.7109375" style="121"/>
    <col min="6144" max="6144" width="6.85546875" style="121" customWidth="1"/>
    <col min="6145" max="6145" width="5" style="121" customWidth="1"/>
    <col min="6146" max="6146" width="1.85546875" style="121" customWidth="1"/>
    <col min="6147" max="6147" width="8.7109375" style="121"/>
    <col min="6148" max="6148" width="10.140625" style="121" customWidth="1"/>
    <col min="6149" max="6149" width="1.85546875" style="121" customWidth="1"/>
    <col min="6150" max="6150" width="8.85546875" style="121" customWidth="1"/>
    <col min="6151" max="6151" width="8.140625" style="121" customWidth="1"/>
    <col min="6152" max="6152" width="2" style="121" customWidth="1"/>
    <col min="6153" max="6153" width="25.7109375" style="121" customWidth="1"/>
    <col min="6154" max="6154" width="4.140625" style="121" customWidth="1"/>
    <col min="6155" max="6155" width="2.140625" style="121" customWidth="1"/>
    <col min="6156" max="6156" width="3.42578125" style="121" customWidth="1"/>
    <col min="6157" max="6157" width="0" style="121" hidden="1" customWidth="1"/>
    <col min="6158" max="6158" width="3.85546875" style="121" customWidth="1"/>
    <col min="6159" max="6159" width="2" style="121" customWidth="1"/>
    <col min="6160" max="6160" width="3.42578125" style="121" customWidth="1"/>
    <col min="6161" max="6161" width="0" style="121" hidden="1" customWidth="1"/>
    <col min="6162" max="6162" width="2.42578125" style="121" customWidth="1"/>
    <col min="6163" max="6163" width="3.140625" style="121" customWidth="1"/>
    <col min="6164" max="6164" width="1.42578125" style="121" customWidth="1"/>
    <col min="6165" max="6165" width="6.42578125" style="121" customWidth="1"/>
    <col min="6166" max="6166" width="3.140625" style="121" customWidth="1"/>
    <col min="6167" max="6168" width="16.42578125" style="121" customWidth="1"/>
    <col min="6169" max="6169" width="1.85546875" style="121" customWidth="1"/>
    <col min="6170" max="6170" width="4.42578125" style="121" customWidth="1"/>
    <col min="6171" max="6171" width="6.42578125" style="121" customWidth="1"/>
    <col min="6172" max="6172" width="5.85546875" style="121" customWidth="1"/>
    <col min="6173" max="6173" width="21.5703125" style="121" customWidth="1"/>
    <col min="6174" max="6174" width="20.42578125" style="121" customWidth="1"/>
    <col min="6175" max="6399" width="8.7109375" style="121"/>
    <col min="6400" max="6400" width="6.85546875" style="121" customWidth="1"/>
    <col min="6401" max="6401" width="5" style="121" customWidth="1"/>
    <col min="6402" max="6402" width="1.85546875" style="121" customWidth="1"/>
    <col min="6403" max="6403" width="8.7109375" style="121"/>
    <col min="6404" max="6404" width="10.140625" style="121" customWidth="1"/>
    <col min="6405" max="6405" width="1.85546875" style="121" customWidth="1"/>
    <col min="6406" max="6406" width="8.85546875" style="121" customWidth="1"/>
    <col min="6407" max="6407" width="8.140625" style="121" customWidth="1"/>
    <col min="6408" max="6408" width="2" style="121" customWidth="1"/>
    <col min="6409" max="6409" width="25.7109375" style="121" customWidth="1"/>
    <col min="6410" max="6410" width="4.140625" style="121" customWidth="1"/>
    <col min="6411" max="6411" width="2.140625" style="121" customWidth="1"/>
    <col min="6412" max="6412" width="3.42578125" style="121" customWidth="1"/>
    <col min="6413" max="6413" width="0" style="121" hidden="1" customWidth="1"/>
    <col min="6414" max="6414" width="3.85546875" style="121" customWidth="1"/>
    <col min="6415" max="6415" width="2" style="121" customWidth="1"/>
    <col min="6416" max="6416" width="3.42578125" style="121" customWidth="1"/>
    <col min="6417" max="6417" width="0" style="121" hidden="1" customWidth="1"/>
    <col min="6418" max="6418" width="2.42578125" style="121" customWidth="1"/>
    <col min="6419" max="6419" width="3.140625" style="121" customWidth="1"/>
    <col min="6420" max="6420" width="1.42578125" style="121" customWidth="1"/>
    <col min="6421" max="6421" width="6.42578125" style="121" customWidth="1"/>
    <col min="6422" max="6422" width="3.140625" style="121" customWidth="1"/>
    <col min="6423" max="6424" width="16.42578125" style="121" customWidth="1"/>
    <col min="6425" max="6425" width="1.85546875" style="121" customWidth="1"/>
    <col min="6426" max="6426" width="4.42578125" style="121" customWidth="1"/>
    <col min="6427" max="6427" width="6.42578125" style="121" customWidth="1"/>
    <col min="6428" max="6428" width="5.85546875" style="121" customWidth="1"/>
    <col min="6429" max="6429" width="21.5703125" style="121" customWidth="1"/>
    <col min="6430" max="6430" width="20.42578125" style="121" customWidth="1"/>
    <col min="6431" max="6655" width="8.7109375" style="121"/>
    <col min="6656" max="6656" width="6.85546875" style="121" customWidth="1"/>
    <col min="6657" max="6657" width="5" style="121" customWidth="1"/>
    <col min="6658" max="6658" width="1.85546875" style="121" customWidth="1"/>
    <col min="6659" max="6659" width="8.7109375" style="121"/>
    <col min="6660" max="6660" width="10.140625" style="121" customWidth="1"/>
    <col min="6661" max="6661" width="1.85546875" style="121" customWidth="1"/>
    <col min="6662" max="6662" width="8.85546875" style="121" customWidth="1"/>
    <col min="6663" max="6663" width="8.140625" style="121" customWidth="1"/>
    <col min="6664" max="6664" width="2" style="121" customWidth="1"/>
    <col min="6665" max="6665" width="25.7109375" style="121" customWidth="1"/>
    <col min="6666" max="6666" width="4.140625" style="121" customWidth="1"/>
    <col min="6667" max="6667" width="2.140625" style="121" customWidth="1"/>
    <col min="6668" max="6668" width="3.42578125" style="121" customWidth="1"/>
    <col min="6669" max="6669" width="0" style="121" hidden="1" customWidth="1"/>
    <col min="6670" max="6670" width="3.85546875" style="121" customWidth="1"/>
    <col min="6671" max="6671" width="2" style="121" customWidth="1"/>
    <col min="6672" max="6672" width="3.42578125" style="121" customWidth="1"/>
    <col min="6673" max="6673" width="0" style="121" hidden="1" customWidth="1"/>
    <col min="6674" max="6674" width="2.42578125" style="121" customWidth="1"/>
    <col min="6675" max="6675" width="3.140625" style="121" customWidth="1"/>
    <col min="6676" max="6676" width="1.42578125" style="121" customWidth="1"/>
    <col min="6677" max="6677" width="6.42578125" style="121" customWidth="1"/>
    <col min="6678" max="6678" width="3.140625" style="121" customWidth="1"/>
    <col min="6679" max="6680" width="16.42578125" style="121" customWidth="1"/>
    <col min="6681" max="6681" width="1.85546875" style="121" customWidth="1"/>
    <col min="6682" max="6682" width="4.42578125" style="121" customWidth="1"/>
    <col min="6683" max="6683" width="6.42578125" style="121" customWidth="1"/>
    <col min="6684" max="6684" width="5.85546875" style="121" customWidth="1"/>
    <col min="6685" max="6685" width="21.5703125" style="121" customWidth="1"/>
    <col min="6686" max="6686" width="20.42578125" style="121" customWidth="1"/>
    <col min="6687" max="6911" width="8.7109375" style="121"/>
    <col min="6912" max="6912" width="6.85546875" style="121" customWidth="1"/>
    <col min="6913" max="6913" width="5" style="121" customWidth="1"/>
    <col min="6914" max="6914" width="1.85546875" style="121" customWidth="1"/>
    <col min="6915" max="6915" width="8.7109375" style="121"/>
    <col min="6916" max="6916" width="10.140625" style="121" customWidth="1"/>
    <col min="6917" max="6917" width="1.85546875" style="121" customWidth="1"/>
    <col min="6918" max="6918" width="8.85546875" style="121" customWidth="1"/>
    <col min="6919" max="6919" width="8.140625" style="121" customWidth="1"/>
    <col min="6920" max="6920" width="2" style="121" customWidth="1"/>
    <col min="6921" max="6921" width="25.7109375" style="121" customWidth="1"/>
    <col min="6922" max="6922" width="4.140625" style="121" customWidth="1"/>
    <col min="6923" max="6923" width="2.140625" style="121" customWidth="1"/>
    <col min="6924" max="6924" width="3.42578125" style="121" customWidth="1"/>
    <col min="6925" max="6925" width="0" style="121" hidden="1" customWidth="1"/>
    <col min="6926" max="6926" width="3.85546875" style="121" customWidth="1"/>
    <col min="6927" max="6927" width="2" style="121" customWidth="1"/>
    <col min="6928" max="6928" width="3.42578125" style="121" customWidth="1"/>
    <col min="6929" max="6929" width="0" style="121" hidden="1" customWidth="1"/>
    <col min="6930" max="6930" width="2.42578125" style="121" customWidth="1"/>
    <col min="6931" max="6931" width="3.140625" style="121" customWidth="1"/>
    <col min="6932" max="6932" width="1.42578125" style="121" customWidth="1"/>
    <col min="6933" max="6933" width="6.42578125" style="121" customWidth="1"/>
    <col min="6934" max="6934" width="3.140625" style="121" customWidth="1"/>
    <col min="6935" max="6936" width="16.42578125" style="121" customWidth="1"/>
    <col min="6937" max="6937" width="1.85546875" style="121" customWidth="1"/>
    <col min="6938" max="6938" width="4.42578125" style="121" customWidth="1"/>
    <col min="6939" max="6939" width="6.42578125" style="121" customWidth="1"/>
    <col min="6940" max="6940" width="5.85546875" style="121" customWidth="1"/>
    <col min="6941" max="6941" width="21.5703125" style="121" customWidth="1"/>
    <col min="6942" max="6942" width="20.42578125" style="121" customWidth="1"/>
    <col min="6943" max="7167" width="8.7109375" style="121"/>
    <col min="7168" max="7168" width="6.85546875" style="121" customWidth="1"/>
    <col min="7169" max="7169" width="5" style="121" customWidth="1"/>
    <col min="7170" max="7170" width="1.85546875" style="121" customWidth="1"/>
    <col min="7171" max="7171" width="8.7109375" style="121"/>
    <col min="7172" max="7172" width="10.140625" style="121" customWidth="1"/>
    <col min="7173" max="7173" width="1.85546875" style="121" customWidth="1"/>
    <col min="7174" max="7174" width="8.85546875" style="121" customWidth="1"/>
    <col min="7175" max="7175" width="8.140625" style="121" customWidth="1"/>
    <col min="7176" max="7176" width="2" style="121" customWidth="1"/>
    <col min="7177" max="7177" width="25.7109375" style="121" customWidth="1"/>
    <col min="7178" max="7178" width="4.140625" style="121" customWidth="1"/>
    <col min="7179" max="7179" width="2.140625" style="121" customWidth="1"/>
    <col min="7180" max="7180" width="3.42578125" style="121" customWidth="1"/>
    <col min="7181" max="7181" width="0" style="121" hidden="1" customWidth="1"/>
    <col min="7182" max="7182" width="3.85546875" style="121" customWidth="1"/>
    <col min="7183" max="7183" width="2" style="121" customWidth="1"/>
    <col min="7184" max="7184" width="3.42578125" style="121" customWidth="1"/>
    <col min="7185" max="7185" width="0" style="121" hidden="1" customWidth="1"/>
    <col min="7186" max="7186" width="2.42578125" style="121" customWidth="1"/>
    <col min="7187" max="7187" width="3.140625" style="121" customWidth="1"/>
    <col min="7188" max="7188" width="1.42578125" style="121" customWidth="1"/>
    <col min="7189" max="7189" width="6.42578125" style="121" customWidth="1"/>
    <col min="7190" max="7190" width="3.140625" style="121" customWidth="1"/>
    <col min="7191" max="7192" width="16.42578125" style="121" customWidth="1"/>
    <col min="7193" max="7193" width="1.85546875" style="121" customWidth="1"/>
    <col min="7194" max="7194" width="4.42578125" style="121" customWidth="1"/>
    <col min="7195" max="7195" width="6.42578125" style="121" customWidth="1"/>
    <col min="7196" max="7196" width="5.85546875" style="121" customWidth="1"/>
    <col min="7197" max="7197" width="21.5703125" style="121" customWidth="1"/>
    <col min="7198" max="7198" width="20.42578125" style="121" customWidth="1"/>
    <col min="7199" max="7423" width="8.7109375" style="121"/>
    <col min="7424" max="7424" width="6.85546875" style="121" customWidth="1"/>
    <col min="7425" max="7425" width="5" style="121" customWidth="1"/>
    <col min="7426" max="7426" width="1.85546875" style="121" customWidth="1"/>
    <col min="7427" max="7427" width="8.7109375" style="121"/>
    <col min="7428" max="7428" width="10.140625" style="121" customWidth="1"/>
    <col min="7429" max="7429" width="1.85546875" style="121" customWidth="1"/>
    <col min="7430" max="7430" width="8.85546875" style="121" customWidth="1"/>
    <col min="7431" max="7431" width="8.140625" style="121" customWidth="1"/>
    <col min="7432" max="7432" width="2" style="121" customWidth="1"/>
    <col min="7433" max="7433" width="25.7109375" style="121" customWidth="1"/>
    <col min="7434" max="7434" width="4.140625" style="121" customWidth="1"/>
    <col min="7435" max="7435" width="2.140625" style="121" customWidth="1"/>
    <col min="7436" max="7436" width="3.42578125" style="121" customWidth="1"/>
    <col min="7437" max="7437" width="0" style="121" hidden="1" customWidth="1"/>
    <col min="7438" max="7438" width="3.85546875" style="121" customWidth="1"/>
    <col min="7439" max="7439" width="2" style="121" customWidth="1"/>
    <col min="7440" max="7440" width="3.42578125" style="121" customWidth="1"/>
    <col min="7441" max="7441" width="0" style="121" hidden="1" customWidth="1"/>
    <col min="7442" max="7442" width="2.42578125" style="121" customWidth="1"/>
    <col min="7443" max="7443" width="3.140625" style="121" customWidth="1"/>
    <col min="7444" max="7444" width="1.42578125" style="121" customWidth="1"/>
    <col min="7445" max="7445" width="6.42578125" style="121" customWidth="1"/>
    <col min="7446" max="7446" width="3.140625" style="121" customWidth="1"/>
    <col min="7447" max="7448" width="16.42578125" style="121" customWidth="1"/>
    <col min="7449" max="7449" width="1.85546875" style="121" customWidth="1"/>
    <col min="7450" max="7450" width="4.42578125" style="121" customWidth="1"/>
    <col min="7451" max="7451" width="6.42578125" style="121" customWidth="1"/>
    <col min="7452" max="7452" width="5.85546875" style="121" customWidth="1"/>
    <col min="7453" max="7453" width="21.5703125" style="121" customWidth="1"/>
    <col min="7454" max="7454" width="20.42578125" style="121" customWidth="1"/>
    <col min="7455" max="7679" width="8.7109375" style="121"/>
    <col min="7680" max="7680" width="6.85546875" style="121" customWidth="1"/>
    <col min="7681" max="7681" width="5" style="121" customWidth="1"/>
    <col min="7682" max="7682" width="1.85546875" style="121" customWidth="1"/>
    <col min="7683" max="7683" width="8.7109375" style="121"/>
    <col min="7684" max="7684" width="10.140625" style="121" customWidth="1"/>
    <col min="7685" max="7685" width="1.85546875" style="121" customWidth="1"/>
    <col min="7686" max="7686" width="8.85546875" style="121" customWidth="1"/>
    <col min="7687" max="7687" width="8.140625" style="121" customWidth="1"/>
    <col min="7688" max="7688" width="2" style="121" customWidth="1"/>
    <col min="7689" max="7689" width="25.7109375" style="121" customWidth="1"/>
    <col min="7690" max="7690" width="4.140625" style="121" customWidth="1"/>
    <col min="7691" max="7691" width="2.140625" style="121" customWidth="1"/>
    <col min="7692" max="7692" width="3.42578125" style="121" customWidth="1"/>
    <col min="7693" max="7693" width="0" style="121" hidden="1" customWidth="1"/>
    <col min="7694" max="7694" width="3.85546875" style="121" customWidth="1"/>
    <col min="7695" max="7695" width="2" style="121" customWidth="1"/>
    <col min="7696" max="7696" width="3.42578125" style="121" customWidth="1"/>
    <col min="7697" max="7697" width="0" style="121" hidden="1" customWidth="1"/>
    <col min="7698" max="7698" width="2.42578125" style="121" customWidth="1"/>
    <col min="7699" max="7699" width="3.140625" style="121" customWidth="1"/>
    <col min="7700" max="7700" width="1.42578125" style="121" customWidth="1"/>
    <col min="7701" max="7701" width="6.42578125" style="121" customWidth="1"/>
    <col min="7702" max="7702" width="3.140625" style="121" customWidth="1"/>
    <col min="7703" max="7704" width="16.42578125" style="121" customWidth="1"/>
    <col min="7705" max="7705" width="1.85546875" style="121" customWidth="1"/>
    <col min="7706" max="7706" width="4.42578125" style="121" customWidth="1"/>
    <col min="7707" max="7707" width="6.42578125" style="121" customWidth="1"/>
    <col min="7708" max="7708" width="5.85546875" style="121" customWidth="1"/>
    <col min="7709" max="7709" width="21.5703125" style="121" customWidth="1"/>
    <col min="7710" max="7710" width="20.42578125" style="121" customWidth="1"/>
    <col min="7711" max="7935" width="8.7109375" style="121"/>
    <col min="7936" max="7936" width="6.85546875" style="121" customWidth="1"/>
    <col min="7937" max="7937" width="5" style="121" customWidth="1"/>
    <col min="7938" max="7938" width="1.85546875" style="121" customWidth="1"/>
    <col min="7939" max="7939" width="8.7109375" style="121"/>
    <col min="7940" max="7940" width="10.140625" style="121" customWidth="1"/>
    <col min="7941" max="7941" width="1.85546875" style="121" customWidth="1"/>
    <col min="7942" max="7942" width="8.85546875" style="121" customWidth="1"/>
    <col min="7943" max="7943" width="8.140625" style="121" customWidth="1"/>
    <col min="7944" max="7944" width="2" style="121" customWidth="1"/>
    <col min="7945" max="7945" width="25.7109375" style="121" customWidth="1"/>
    <col min="7946" max="7946" width="4.140625" style="121" customWidth="1"/>
    <col min="7947" max="7947" width="2.140625" style="121" customWidth="1"/>
    <col min="7948" max="7948" width="3.42578125" style="121" customWidth="1"/>
    <col min="7949" max="7949" width="0" style="121" hidden="1" customWidth="1"/>
    <col min="7950" max="7950" width="3.85546875" style="121" customWidth="1"/>
    <col min="7951" max="7951" width="2" style="121" customWidth="1"/>
    <col min="7952" max="7952" width="3.42578125" style="121" customWidth="1"/>
    <col min="7953" max="7953" width="0" style="121" hidden="1" customWidth="1"/>
    <col min="7954" max="7954" width="2.42578125" style="121" customWidth="1"/>
    <col min="7955" max="7955" width="3.140625" style="121" customWidth="1"/>
    <col min="7956" max="7956" width="1.42578125" style="121" customWidth="1"/>
    <col min="7957" max="7957" width="6.42578125" style="121" customWidth="1"/>
    <col min="7958" max="7958" width="3.140625" style="121" customWidth="1"/>
    <col min="7959" max="7960" width="16.42578125" style="121" customWidth="1"/>
    <col min="7961" max="7961" width="1.85546875" style="121" customWidth="1"/>
    <col min="7962" max="7962" width="4.42578125" style="121" customWidth="1"/>
    <col min="7963" max="7963" width="6.42578125" style="121" customWidth="1"/>
    <col min="7964" max="7964" width="5.85546875" style="121" customWidth="1"/>
    <col min="7965" max="7965" width="21.5703125" style="121" customWidth="1"/>
    <col min="7966" max="7966" width="20.42578125" style="121" customWidth="1"/>
    <col min="7967" max="8191" width="8.7109375" style="121"/>
    <col min="8192" max="8192" width="6.85546875" style="121" customWidth="1"/>
    <col min="8193" max="8193" width="5" style="121" customWidth="1"/>
    <col min="8194" max="8194" width="1.85546875" style="121" customWidth="1"/>
    <col min="8195" max="8195" width="8.7109375" style="121"/>
    <col min="8196" max="8196" width="10.140625" style="121" customWidth="1"/>
    <col min="8197" max="8197" width="1.85546875" style="121" customWidth="1"/>
    <col min="8198" max="8198" width="8.85546875" style="121" customWidth="1"/>
    <col min="8199" max="8199" width="8.140625" style="121" customWidth="1"/>
    <col min="8200" max="8200" width="2" style="121" customWidth="1"/>
    <col min="8201" max="8201" width="25.7109375" style="121" customWidth="1"/>
    <col min="8202" max="8202" width="4.140625" style="121" customWidth="1"/>
    <col min="8203" max="8203" width="2.140625" style="121" customWidth="1"/>
    <col min="8204" max="8204" width="3.42578125" style="121" customWidth="1"/>
    <col min="8205" max="8205" width="0" style="121" hidden="1" customWidth="1"/>
    <col min="8206" max="8206" width="3.85546875" style="121" customWidth="1"/>
    <col min="8207" max="8207" width="2" style="121" customWidth="1"/>
    <col min="8208" max="8208" width="3.42578125" style="121" customWidth="1"/>
    <col min="8209" max="8209" width="0" style="121" hidden="1" customWidth="1"/>
    <col min="8210" max="8210" width="2.42578125" style="121" customWidth="1"/>
    <col min="8211" max="8211" width="3.140625" style="121" customWidth="1"/>
    <col min="8212" max="8212" width="1.42578125" style="121" customWidth="1"/>
    <col min="8213" max="8213" width="6.42578125" style="121" customWidth="1"/>
    <col min="8214" max="8214" width="3.140625" style="121" customWidth="1"/>
    <col min="8215" max="8216" width="16.42578125" style="121" customWidth="1"/>
    <col min="8217" max="8217" width="1.85546875" style="121" customWidth="1"/>
    <col min="8218" max="8218" width="4.42578125" style="121" customWidth="1"/>
    <col min="8219" max="8219" width="6.42578125" style="121" customWidth="1"/>
    <col min="8220" max="8220" width="5.85546875" style="121" customWidth="1"/>
    <col min="8221" max="8221" width="21.5703125" style="121" customWidth="1"/>
    <col min="8222" max="8222" width="20.42578125" style="121" customWidth="1"/>
    <col min="8223" max="8447" width="8.7109375" style="121"/>
    <col min="8448" max="8448" width="6.85546875" style="121" customWidth="1"/>
    <col min="8449" max="8449" width="5" style="121" customWidth="1"/>
    <col min="8450" max="8450" width="1.85546875" style="121" customWidth="1"/>
    <col min="8451" max="8451" width="8.7109375" style="121"/>
    <col min="8452" max="8452" width="10.140625" style="121" customWidth="1"/>
    <col min="8453" max="8453" width="1.85546875" style="121" customWidth="1"/>
    <col min="8454" max="8454" width="8.85546875" style="121" customWidth="1"/>
    <col min="8455" max="8455" width="8.140625" style="121" customWidth="1"/>
    <col min="8456" max="8456" width="2" style="121" customWidth="1"/>
    <col min="8457" max="8457" width="25.7109375" style="121" customWidth="1"/>
    <col min="8458" max="8458" width="4.140625" style="121" customWidth="1"/>
    <col min="8459" max="8459" width="2.140625" style="121" customWidth="1"/>
    <col min="8460" max="8460" width="3.42578125" style="121" customWidth="1"/>
    <col min="8461" max="8461" width="0" style="121" hidden="1" customWidth="1"/>
    <col min="8462" max="8462" width="3.85546875" style="121" customWidth="1"/>
    <col min="8463" max="8463" width="2" style="121" customWidth="1"/>
    <col min="8464" max="8464" width="3.42578125" style="121" customWidth="1"/>
    <col min="8465" max="8465" width="0" style="121" hidden="1" customWidth="1"/>
    <col min="8466" max="8466" width="2.42578125" style="121" customWidth="1"/>
    <col min="8467" max="8467" width="3.140625" style="121" customWidth="1"/>
    <col min="8468" max="8468" width="1.42578125" style="121" customWidth="1"/>
    <col min="8469" max="8469" width="6.42578125" style="121" customWidth="1"/>
    <col min="8470" max="8470" width="3.140625" style="121" customWidth="1"/>
    <col min="8471" max="8472" width="16.42578125" style="121" customWidth="1"/>
    <col min="8473" max="8473" width="1.85546875" style="121" customWidth="1"/>
    <col min="8474" max="8474" width="4.42578125" style="121" customWidth="1"/>
    <col min="8475" max="8475" width="6.42578125" style="121" customWidth="1"/>
    <col min="8476" max="8476" width="5.85546875" style="121" customWidth="1"/>
    <col min="8477" max="8477" width="21.5703125" style="121" customWidth="1"/>
    <col min="8478" max="8478" width="20.42578125" style="121" customWidth="1"/>
    <col min="8479" max="8703" width="8.7109375" style="121"/>
    <col min="8704" max="8704" width="6.85546875" style="121" customWidth="1"/>
    <col min="8705" max="8705" width="5" style="121" customWidth="1"/>
    <col min="8706" max="8706" width="1.85546875" style="121" customWidth="1"/>
    <col min="8707" max="8707" width="8.7109375" style="121"/>
    <col min="8708" max="8708" width="10.140625" style="121" customWidth="1"/>
    <col min="8709" max="8709" width="1.85546875" style="121" customWidth="1"/>
    <col min="8710" max="8710" width="8.85546875" style="121" customWidth="1"/>
    <col min="8711" max="8711" width="8.140625" style="121" customWidth="1"/>
    <col min="8712" max="8712" width="2" style="121" customWidth="1"/>
    <col min="8713" max="8713" width="25.7109375" style="121" customWidth="1"/>
    <col min="8714" max="8714" width="4.140625" style="121" customWidth="1"/>
    <col min="8715" max="8715" width="2.140625" style="121" customWidth="1"/>
    <col min="8716" max="8716" width="3.42578125" style="121" customWidth="1"/>
    <col min="8717" max="8717" width="0" style="121" hidden="1" customWidth="1"/>
    <col min="8718" max="8718" width="3.85546875" style="121" customWidth="1"/>
    <col min="8719" max="8719" width="2" style="121" customWidth="1"/>
    <col min="8720" max="8720" width="3.42578125" style="121" customWidth="1"/>
    <col min="8721" max="8721" width="0" style="121" hidden="1" customWidth="1"/>
    <col min="8722" max="8722" width="2.42578125" style="121" customWidth="1"/>
    <col min="8723" max="8723" width="3.140625" style="121" customWidth="1"/>
    <col min="8724" max="8724" width="1.42578125" style="121" customWidth="1"/>
    <col min="8725" max="8725" width="6.42578125" style="121" customWidth="1"/>
    <col min="8726" max="8726" width="3.140625" style="121" customWidth="1"/>
    <col min="8727" max="8728" width="16.42578125" style="121" customWidth="1"/>
    <col min="8729" max="8729" width="1.85546875" style="121" customWidth="1"/>
    <col min="8730" max="8730" width="4.42578125" style="121" customWidth="1"/>
    <col min="8731" max="8731" width="6.42578125" style="121" customWidth="1"/>
    <col min="8732" max="8732" width="5.85546875" style="121" customWidth="1"/>
    <col min="8733" max="8733" width="21.5703125" style="121" customWidth="1"/>
    <col min="8734" max="8734" width="20.42578125" style="121" customWidth="1"/>
    <col min="8735" max="8959" width="8.7109375" style="121"/>
    <col min="8960" max="8960" width="6.85546875" style="121" customWidth="1"/>
    <col min="8961" max="8961" width="5" style="121" customWidth="1"/>
    <col min="8962" max="8962" width="1.85546875" style="121" customWidth="1"/>
    <col min="8963" max="8963" width="8.7109375" style="121"/>
    <col min="8964" max="8964" width="10.140625" style="121" customWidth="1"/>
    <col min="8965" max="8965" width="1.85546875" style="121" customWidth="1"/>
    <col min="8966" max="8966" width="8.85546875" style="121" customWidth="1"/>
    <col min="8967" max="8967" width="8.140625" style="121" customWidth="1"/>
    <col min="8968" max="8968" width="2" style="121" customWidth="1"/>
    <col min="8969" max="8969" width="25.7109375" style="121" customWidth="1"/>
    <col min="8970" max="8970" width="4.140625" style="121" customWidth="1"/>
    <col min="8971" max="8971" width="2.140625" style="121" customWidth="1"/>
    <col min="8972" max="8972" width="3.42578125" style="121" customWidth="1"/>
    <col min="8973" max="8973" width="0" style="121" hidden="1" customWidth="1"/>
    <col min="8974" max="8974" width="3.85546875" style="121" customWidth="1"/>
    <col min="8975" max="8975" width="2" style="121" customWidth="1"/>
    <col min="8976" max="8976" width="3.42578125" style="121" customWidth="1"/>
    <col min="8977" max="8977" width="0" style="121" hidden="1" customWidth="1"/>
    <col min="8978" max="8978" width="2.42578125" style="121" customWidth="1"/>
    <col min="8979" max="8979" width="3.140625" style="121" customWidth="1"/>
    <col min="8980" max="8980" width="1.42578125" style="121" customWidth="1"/>
    <col min="8981" max="8981" width="6.42578125" style="121" customWidth="1"/>
    <col min="8982" max="8982" width="3.140625" style="121" customWidth="1"/>
    <col min="8983" max="8984" width="16.42578125" style="121" customWidth="1"/>
    <col min="8985" max="8985" width="1.85546875" style="121" customWidth="1"/>
    <col min="8986" max="8986" width="4.42578125" style="121" customWidth="1"/>
    <col min="8987" max="8987" width="6.42578125" style="121" customWidth="1"/>
    <col min="8988" max="8988" width="5.85546875" style="121" customWidth="1"/>
    <col min="8989" max="8989" width="21.5703125" style="121" customWidth="1"/>
    <col min="8990" max="8990" width="20.42578125" style="121" customWidth="1"/>
    <col min="8991" max="9215" width="8.7109375" style="121"/>
    <col min="9216" max="9216" width="6.85546875" style="121" customWidth="1"/>
    <col min="9217" max="9217" width="5" style="121" customWidth="1"/>
    <col min="9218" max="9218" width="1.85546875" style="121" customWidth="1"/>
    <col min="9219" max="9219" width="8.7109375" style="121"/>
    <col min="9220" max="9220" width="10.140625" style="121" customWidth="1"/>
    <col min="9221" max="9221" width="1.85546875" style="121" customWidth="1"/>
    <col min="9222" max="9222" width="8.85546875" style="121" customWidth="1"/>
    <col min="9223" max="9223" width="8.140625" style="121" customWidth="1"/>
    <col min="9224" max="9224" width="2" style="121" customWidth="1"/>
    <col min="9225" max="9225" width="25.7109375" style="121" customWidth="1"/>
    <col min="9226" max="9226" width="4.140625" style="121" customWidth="1"/>
    <col min="9227" max="9227" width="2.140625" style="121" customWidth="1"/>
    <col min="9228" max="9228" width="3.42578125" style="121" customWidth="1"/>
    <col min="9229" max="9229" width="0" style="121" hidden="1" customWidth="1"/>
    <col min="9230" max="9230" width="3.85546875" style="121" customWidth="1"/>
    <col min="9231" max="9231" width="2" style="121" customWidth="1"/>
    <col min="9232" max="9232" width="3.42578125" style="121" customWidth="1"/>
    <col min="9233" max="9233" width="0" style="121" hidden="1" customWidth="1"/>
    <col min="9234" max="9234" width="2.42578125" style="121" customWidth="1"/>
    <col min="9235" max="9235" width="3.140625" style="121" customWidth="1"/>
    <col min="9236" max="9236" width="1.42578125" style="121" customWidth="1"/>
    <col min="9237" max="9237" width="6.42578125" style="121" customWidth="1"/>
    <col min="9238" max="9238" width="3.140625" style="121" customWidth="1"/>
    <col min="9239" max="9240" width="16.42578125" style="121" customWidth="1"/>
    <col min="9241" max="9241" width="1.85546875" style="121" customWidth="1"/>
    <col min="9242" max="9242" width="4.42578125" style="121" customWidth="1"/>
    <col min="9243" max="9243" width="6.42578125" style="121" customWidth="1"/>
    <col min="9244" max="9244" width="5.85546875" style="121" customWidth="1"/>
    <col min="9245" max="9245" width="21.5703125" style="121" customWidth="1"/>
    <col min="9246" max="9246" width="20.42578125" style="121" customWidth="1"/>
    <col min="9247" max="9471" width="8.7109375" style="121"/>
    <col min="9472" max="9472" width="6.85546875" style="121" customWidth="1"/>
    <col min="9473" max="9473" width="5" style="121" customWidth="1"/>
    <col min="9474" max="9474" width="1.85546875" style="121" customWidth="1"/>
    <col min="9475" max="9475" width="8.7109375" style="121"/>
    <col min="9476" max="9476" width="10.140625" style="121" customWidth="1"/>
    <col min="9477" max="9477" width="1.85546875" style="121" customWidth="1"/>
    <col min="9478" max="9478" width="8.85546875" style="121" customWidth="1"/>
    <col min="9479" max="9479" width="8.140625" style="121" customWidth="1"/>
    <col min="9480" max="9480" width="2" style="121" customWidth="1"/>
    <col min="9481" max="9481" width="25.7109375" style="121" customWidth="1"/>
    <col min="9482" max="9482" width="4.140625" style="121" customWidth="1"/>
    <col min="9483" max="9483" width="2.140625" style="121" customWidth="1"/>
    <col min="9484" max="9484" width="3.42578125" style="121" customWidth="1"/>
    <col min="9485" max="9485" width="0" style="121" hidden="1" customWidth="1"/>
    <col min="9486" max="9486" width="3.85546875" style="121" customWidth="1"/>
    <col min="9487" max="9487" width="2" style="121" customWidth="1"/>
    <col min="9488" max="9488" width="3.42578125" style="121" customWidth="1"/>
    <col min="9489" max="9489" width="0" style="121" hidden="1" customWidth="1"/>
    <col min="9490" max="9490" width="2.42578125" style="121" customWidth="1"/>
    <col min="9491" max="9491" width="3.140625" style="121" customWidth="1"/>
    <col min="9492" max="9492" width="1.42578125" style="121" customWidth="1"/>
    <col min="9493" max="9493" width="6.42578125" style="121" customWidth="1"/>
    <col min="9494" max="9494" width="3.140625" style="121" customWidth="1"/>
    <col min="9495" max="9496" width="16.42578125" style="121" customWidth="1"/>
    <col min="9497" max="9497" width="1.85546875" style="121" customWidth="1"/>
    <col min="9498" max="9498" width="4.42578125" style="121" customWidth="1"/>
    <col min="9499" max="9499" width="6.42578125" style="121" customWidth="1"/>
    <col min="9500" max="9500" width="5.85546875" style="121" customWidth="1"/>
    <col min="9501" max="9501" width="21.5703125" style="121" customWidth="1"/>
    <col min="9502" max="9502" width="20.42578125" style="121" customWidth="1"/>
    <col min="9503" max="9727" width="8.7109375" style="121"/>
    <col min="9728" max="9728" width="6.85546875" style="121" customWidth="1"/>
    <col min="9729" max="9729" width="5" style="121" customWidth="1"/>
    <col min="9730" max="9730" width="1.85546875" style="121" customWidth="1"/>
    <col min="9731" max="9731" width="8.7109375" style="121"/>
    <col min="9732" max="9732" width="10.140625" style="121" customWidth="1"/>
    <col min="9733" max="9733" width="1.85546875" style="121" customWidth="1"/>
    <col min="9734" max="9734" width="8.85546875" style="121" customWidth="1"/>
    <col min="9735" max="9735" width="8.140625" style="121" customWidth="1"/>
    <col min="9736" max="9736" width="2" style="121" customWidth="1"/>
    <col min="9737" max="9737" width="25.7109375" style="121" customWidth="1"/>
    <col min="9738" max="9738" width="4.140625" style="121" customWidth="1"/>
    <col min="9739" max="9739" width="2.140625" style="121" customWidth="1"/>
    <col min="9740" max="9740" width="3.42578125" style="121" customWidth="1"/>
    <col min="9741" max="9741" width="0" style="121" hidden="1" customWidth="1"/>
    <col min="9742" max="9742" width="3.85546875" style="121" customWidth="1"/>
    <col min="9743" max="9743" width="2" style="121" customWidth="1"/>
    <col min="9744" max="9744" width="3.42578125" style="121" customWidth="1"/>
    <col min="9745" max="9745" width="0" style="121" hidden="1" customWidth="1"/>
    <col min="9746" max="9746" width="2.42578125" style="121" customWidth="1"/>
    <col min="9747" max="9747" width="3.140625" style="121" customWidth="1"/>
    <col min="9748" max="9748" width="1.42578125" style="121" customWidth="1"/>
    <col min="9749" max="9749" width="6.42578125" style="121" customWidth="1"/>
    <col min="9750" max="9750" width="3.140625" style="121" customWidth="1"/>
    <col min="9751" max="9752" width="16.42578125" style="121" customWidth="1"/>
    <col min="9753" max="9753" width="1.85546875" style="121" customWidth="1"/>
    <col min="9754" max="9754" width="4.42578125" style="121" customWidth="1"/>
    <col min="9755" max="9755" width="6.42578125" style="121" customWidth="1"/>
    <col min="9756" max="9756" width="5.85546875" style="121" customWidth="1"/>
    <col min="9757" max="9757" width="21.5703125" style="121" customWidth="1"/>
    <col min="9758" max="9758" width="20.42578125" style="121" customWidth="1"/>
    <col min="9759" max="9983" width="8.7109375" style="121"/>
    <col min="9984" max="9984" width="6.85546875" style="121" customWidth="1"/>
    <col min="9985" max="9985" width="5" style="121" customWidth="1"/>
    <col min="9986" max="9986" width="1.85546875" style="121" customWidth="1"/>
    <col min="9987" max="9987" width="8.7109375" style="121"/>
    <col min="9988" max="9988" width="10.140625" style="121" customWidth="1"/>
    <col min="9989" max="9989" width="1.85546875" style="121" customWidth="1"/>
    <col min="9990" max="9990" width="8.85546875" style="121" customWidth="1"/>
    <col min="9991" max="9991" width="8.140625" style="121" customWidth="1"/>
    <col min="9992" max="9992" width="2" style="121" customWidth="1"/>
    <col min="9993" max="9993" width="25.7109375" style="121" customWidth="1"/>
    <col min="9994" max="9994" width="4.140625" style="121" customWidth="1"/>
    <col min="9995" max="9995" width="2.140625" style="121" customWidth="1"/>
    <col min="9996" max="9996" width="3.42578125" style="121" customWidth="1"/>
    <col min="9997" max="9997" width="0" style="121" hidden="1" customWidth="1"/>
    <col min="9998" max="9998" width="3.85546875" style="121" customWidth="1"/>
    <col min="9999" max="9999" width="2" style="121" customWidth="1"/>
    <col min="10000" max="10000" width="3.42578125" style="121" customWidth="1"/>
    <col min="10001" max="10001" width="0" style="121" hidden="1" customWidth="1"/>
    <col min="10002" max="10002" width="2.42578125" style="121" customWidth="1"/>
    <col min="10003" max="10003" width="3.140625" style="121" customWidth="1"/>
    <col min="10004" max="10004" width="1.42578125" style="121" customWidth="1"/>
    <col min="10005" max="10005" width="6.42578125" style="121" customWidth="1"/>
    <col min="10006" max="10006" width="3.140625" style="121" customWidth="1"/>
    <col min="10007" max="10008" width="16.42578125" style="121" customWidth="1"/>
    <col min="10009" max="10009" width="1.85546875" style="121" customWidth="1"/>
    <col min="10010" max="10010" width="4.42578125" style="121" customWidth="1"/>
    <col min="10011" max="10011" width="6.42578125" style="121" customWidth="1"/>
    <col min="10012" max="10012" width="5.85546875" style="121" customWidth="1"/>
    <col min="10013" max="10013" width="21.5703125" style="121" customWidth="1"/>
    <col min="10014" max="10014" width="20.42578125" style="121" customWidth="1"/>
    <col min="10015" max="10239" width="8.7109375" style="121"/>
    <col min="10240" max="10240" width="6.85546875" style="121" customWidth="1"/>
    <col min="10241" max="10241" width="5" style="121" customWidth="1"/>
    <col min="10242" max="10242" width="1.85546875" style="121" customWidth="1"/>
    <col min="10243" max="10243" width="8.7109375" style="121"/>
    <col min="10244" max="10244" width="10.140625" style="121" customWidth="1"/>
    <col min="10245" max="10245" width="1.85546875" style="121" customWidth="1"/>
    <col min="10246" max="10246" width="8.85546875" style="121" customWidth="1"/>
    <col min="10247" max="10247" width="8.140625" style="121" customWidth="1"/>
    <col min="10248" max="10248" width="2" style="121" customWidth="1"/>
    <col min="10249" max="10249" width="25.7109375" style="121" customWidth="1"/>
    <col min="10250" max="10250" width="4.140625" style="121" customWidth="1"/>
    <col min="10251" max="10251" width="2.140625" style="121" customWidth="1"/>
    <col min="10252" max="10252" width="3.42578125" style="121" customWidth="1"/>
    <col min="10253" max="10253" width="0" style="121" hidden="1" customWidth="1"/>
    <col min="10254" max="10254" width="3.85546875" style="121" customWidth="1"/>
    <col min="10255" max="10255" width="2" style="121" customWidth="1"/>
    <col min="10256" max="10256" width="3.42578125" style="121" customWidth="1"/>
    <col min="10257" max="10257" width="0" style="121" hidden="1" customWidth="1"/>
    <col min="10258" max="10258" width="2.42578125" style="121" customWidth="1"/>
    <col min="10259" max="10259" width="3.140625" style="121" customWidth="1"/>
    <col min="10260" max="10260" width="1.42578125" style="121" customWidth="1"/>
    <col min="10261" max="10261" width="6.42578125" style="121" customWidth="1"/>
    <col min="10262" max="10262" width="3.140625" style="121" customWidth="1"/>
    <col min="10263" max="10264" width="16.42578125" style="121" customWidth="1"/>
    <col min="10265" max="10265" width="1.85546875" style="121" customWidth="1"/>
    <col min="10266" max="10266" width="4.42578125" style="121" customWidth="1"/>
    <col min="10267" max="10267" width="6.42578125" style="121" customWidth="1"/>
    <col min="10268" max="10268" width="5.85546875" style="121" customWidth="1"/>
    <col min="10269" max="10269" width="21.5703125" style="121" customWidth="1"/>
    <col min="10270" max="10270" width="20.42578125" style="121" customWidth="1"/>
    <col min="10271" max="10495" width="8.7109375" style="121"/>
    <col min="10496" max="10496" width="6.85546875" style="121" customWidth="1"/>
    <col min="10497" max="10497" width="5" style="121" customWidth="1"/>
    <col min="10498" max="10498" width="1.85546875" style="121" customWidth="1"/>
    <col min="10499" max="10499" width="8.7109375" style="121"/>
    <col min="10500" max="10500" width="10.140625" style="121" customWidth="1"/>
    <col min="10501" max="10501" width="1.85546875" style="121" customWidth="1"/>
    <col min="10502" max="10502" width="8.85546875" style="121" customWidth="1"/>
    <col min="10503" max="10503" width="8.140625" style="121" customWidth="1"/>
    <col min="10504" max="10504" width="2" style="121" customWidth="1"/>
    <col min="10505" max="10505" width="25.7109375" style="121" customWidth="1"/>
    <col min="10506" max="10506" width="4.140625" style="121" customWidth="1"/>
    <col min="10507" max="10507" width="2.140625" style="121" customWidth="1"/>
    <col min="10508" max="10508" width="3.42578125" style="121" customWidth="1"/>
    <col min="10509" max="10509" width="0" style="121" hidden="1" customWidth="1"/>
    <col min="10510" max="10510" width="3.85546875" style="121" customWidth="1"/>
    <col min="10511" max="10511" width="2" style="121" customWidth="1"/>
    <col min="10512" max="10512" width="3.42578125" style="121" customWidth="1"/>
    <col min="10513" max="10513" width="0" style="121" hidden="1" customWidth="1"/>
    <col min="10514" max="10514" width="2.42578125" style="121" customWidth="1"/>
    <col min="10515" max="10515" width="3.140625" style="121" customWidth="1"/>
    <col min="10516" max="10516" width="1.42578125" style="121" customWidth="1"/>
    <col min="10517" max="10517" width="6.42578125" style="121" customWidth="1"/>
    <col min="10518" max="10518" width="3.140625" style="121" customWidth="1"/>
    <col min="10519" max="10520" width="16.42578125" style="121" customWidth="1"/>
    <col min="10521" max="10521" width="1.85546875" style="121" customWidth="1"/>
    <col min="10522" max="10522" width="4.42578125" style="121" customWidth="1"/>
    <col min="10523" max="10523" width="6.42578125" style="121" customWidth="1"/>
    <col min="10524" max="10524" width="5.85546875" style="121" customWidth="1"/>
    <col min="10525" max="10525" width="21.5703125" style="121" customWidth="1"/>
    <col min="10526" max="10526" width="20.42578125" style="121" customWidth="1"/>
    <col min="10527" max="10751" width="8.7109375" style="121"/>
    <col min="10752" max="10752" width="6.85546875" style="121" customWidth="1"/>
    <col min="10753" max="10753" width="5" style="121" customWidth="1"/>
    <col min="10754" max="10754" width="1.85546875" style="121" customWidth="1"/>
    <col min="10755" max="10755" width="8.7109375" style="121"/>
    <col min="10756" max="10756" width="10.140625" style="121" customWidth="1"/>
    <col min="10757" max="10757" width="1.85546875" style="121" customWidth="1"/>
    <col min="10758" max="10758" width="8.85546875" style="121" customWidth="1"/>
    <col min="10759" max="10759" width="8.140625" style="121" customWidth="1"/>
    <col min="10760" max="10760" width="2" style="121" customWidth="1"/>
    <col min="10761" max="10761" width="25.7109375" style="121" customWidth="1"/>
    <col min="10762" max="10762" width="4.140625" style="121" customWidth="1"/>
    <col min="10763" max="10763" width="2.140625" style="121" customWidth="1"/>
    <col min="10764" max="10764" width="3.42578125" style="121" customWidth="1"/>
    <col min="10765" max="10765" width="0" style="121" hidden="1" customWidth="1"/>
    <col min="10766" max="10766" width="3.85546875" style="121" customWidth="1"/>
    <col min="10767" max="10767" width="2" style="121" customWidth="1"/>
    <col min="10768" max="10768" width="3.42578125" style="121" customWidth="1"/>
    <col min="10769" max="10769" width="0" style="121" hidden="1" customWidth="1"/>
    <col min="10770" max="10770" width="2.42578125" style="121" customWidth="1"/>
    <col min="10771" max="10771" width="3.140625" style="121" customWidth="1"/>
    <col min="10772" max="10772" width="1.42578125" style="121" customWidth="1"/>
    <col min="10773" max="10773" width="6.42578125" style="121" customWidth="1"/>
    <col min="10774" max="10774" width="3.140625" style="121" customWidth="1"/>
    <col min="10775" max="10776" width="16.42578125" style="121" customWidth="1"/>
    <col min="10777" max="10777" width="1.85546875" style="121" customWidth="1"/>
    <col min="10778" max="10778" width="4.42578125" style="121" customWidth="1"/>
    <col min="10779" max="10779" width="6.42578125" style="121" customWidth="1"/>
    <col min="10780" max="10780" width="5.85546875" style="121" customWidth="1"/>
    <col min="10781" max="10781" width="21.5703125" style="121" customWidth="1"/>
    <col min="10782" max="10782" width="20.42578125" style="121" customWidth="1"/>
    <col min="10783" max="11007" width="8.7109375" style="121"/>
    <col min="11008" max="11008" width="6.85546875" style="121" customWidth="1"/>
    <col min="11009" max="11009" width="5" style="121" customWidth="1"/>
    <col min="11010" max="11010" width="1.85546875" style="121" customWidth="1"/>
    <col min="11011" max="11011" width="8.7109375" style="121"/>
    <col min="11012" max="11012" width="10.140625" style="121" customWidth="1"/>
    <col min="11013" max="11013" width="1.85546875" style="121" customWidth="1"/>
    <col min="11014" max="11014" width="8.85546875" style="121" customWidth="1"/>
    <col min="11015" max="11015" width="8.140625" style="121" customWidth="1"/>
    <col min="11016" max="11016" width="2" style="121" customWidth="1"/>
    <col min="11017" max="11017" width="25.7109375" style="121" customWidth="1"/>
    <col min="11018" max="11018" width="4.140625" style="121" customWidth="1"/>
    <col min="11019" max="11019" width="2.140625" style="121" customWidth="1"/>
    <col min="11020" max="11020" width="3.42578125" style="121" customWidth="1"/>
    <col min="11021" max="11021" width="0" style="121" hidden="1" customWidth="1"/>
    <col min="11022" max="11022" width="3.85546875" style="121" customWidth="1"/>
    <col min="11023" max="11023" width="2" style="121" customWidth="1"/>
    <col min="11024" max="11024" width="3.42578125" style="121" customWidth="1"/>
    <col min="11025" max="11025" width="0" style="121" hidden="1" customWidth="1"/>
    <col min="11026" max="11026" width="2.42578125" style="121" customWidth="1"/>
    <col min="11027" max="11027" width="3.140625" style="121" customWidth="1"/>
    <col min="11028" max="11028" width="1.42578125" style="121" customWidth="1"/>
    <col min="11029" max="11029" width="6.42578125" style="121" customWidth="1"/>
    <col min="11030" max="11030" width="3.140625" style="121" customWidth="1"/>
    <col min="11031" max="11032" width="16.42578125" style="121" customWidth="1"/>
    <col min="11033" max="11033" width="1.85546875" style="121" customWidth="1"/>
    <col min="11034" max="11034" width="4.42578125" style="121" customWidth="1"/>
    <col min="11035" max="11035" width="6.42578125" style="121" customWidth="1"/>
    <col min="11036" max="11036" width="5.85546875" style="121" customWidth="1"/>
    <col min="11037" max="11037" width="21.5703125" style="121" customWidth="1"/>
    <col min="11038" max="11038" width="20.42578125" style="121" customWidth="1"/>
    <col min="11039" max="11263" width="8.7109375" style="121"/>
    <col min="11264" max="11264" width="6.85546875" style="121" customWidth="1"/>
    <col min="11265" max="11265" width="5" style="121" customWidth="1"/>
    <col min="11266" max="11266" width="1.85546875" style="121" customWidth="1"/>
    <col min="11267" max="11267" width="8.7109375" style="121"/>
    <col min="11268" max="11268" width="10.140625" style="121" customWidth="1"/>
    <col min="11269" max="11269" width="1.85546875" style="121" customWidth="1"/>
    <col min="11270" max="11270" width="8.85546875" style="121" customWidth="1"/>
    <col min="11271" max="11271" width="8.140625" style="121" customWidth="1"/>
    <col min="11272" max="11272" width="2" style="121" customWidth="1"/>
    <col min="11273" max="11273" width="25.7109375" style="121" customWidth="1"/>
    <col min="11274" max="11274" width="4.140625" style="121" customWidth="1"/>
    <col min="11275" max="11275" width="2.140625" style="121" customWidth="1"/>
    <col min="11276" max="11276" width="3.42578125" style="121" customWidth="1"/>
    <col min="11277" max="11277" width="0" style="121" hidden="1" customWidth="1"/>
    <col min="11278" max="11278" width="3.85546875" style="121" customWidth="1"/>
    <col min="11279" max="11279" width="2" style="121" customWidth="1"/>
    <col min="11280" max="11280" width="3.42578125" style="121" customWidth="1"/>
    <col min="11281" max="11281" width="0" style="121" hidden="1" customWidth="1"/>
    <col min="11282" max="11282" width="2.42578125" style="121" customWidth="1"/>
    <col min="11283" max="11283" width="3.140625" style="121" customWidth="1"/>
    <col min="11284" max="11284" width="1.42578125" style="121" customWidth="1"/>
    <col min="11285" max="11285" width="6.42578125" style="121" customWidth="1"/>
    <col min="11286" max="11286" width="3.140625" style="121" customWidth="1"/>
    <col min="11287" max="11288" width="16.42578125" style="121" customWidth="1"/>
    <col min="11289" max="11289" width="1.85546875" style="121" customWidth="1"/>
    <col min="11290" max="11290" width="4.42578125" style="121" customWidth="1"/>
    <col min="11291" max="11291" width="6.42578125" style="121" customWidth="1"/>
    <col min="11292" max="11292" width="5.85546875" style="121" customWidth="1"/>
    <col min="11293" max="11293" width="21.5703125" style="121" customWidth="1"/>
    <col min="11294" max="11294" width="20.42578125" style="121" customWidth="1"/>
    <col min="11295" max="11519" width="8.7109375" style="121"/>
    <col min="11520" max="11520" width="6.85546875" style="121" customWidth="1"/>
    <col min="11521" max="11521" width="5" style="121" customWidth="1"/>
    <col min="11522" max="11522" width="1.85546875" style="121" customWidth="1"/>
    <col min="11523" max="11523" width="8.7109375" style="121"/>
    <col min="11524" max="11524" width="10.140625" style="121" customWidth="1"/>
    <col min="11525" max="11525" width="1.85546875" style="121" customWidth="1"/>
    <col min="11526" max="11526" width="8.85546875" style="121" customWidth="1"/>
    <col min="11527" max="11527" width="8.140625" style="121" customWidth="1"/>
    <col min="11528" max="11528" width="2" style="121" customWidth="1"/>
    <col min="11529" max="11529" width="25.7109375" style="121" customWidth="1"/>
    <col min="11530" max="11530" width="4.140625" style="121" customWidth="1"/>
    <col min="11531" max="11531" width="2.140625" style="121" customWidth="1"/>
    <col min="11532" max="11532" width="3.42578125" style="121" customWidth="1"/>
    <col min="11533" max="11533" width="0" style="121" hidden="1" customWidth="1"/>
    <col min="11534" max="11534" width="3.85546875" style="121" customWidth="1"/>
    <col min="11535" max="11535" width="2" style="121" customWidth="1"/>
    <col min="11536" max="11536" width="3.42578125" style="121" customWidth="1"/>
    <col min="11537" max="11537" width="0" style="121" hidden="1" customWidth="1"/>
    <col min="11538" max="11538" width="2.42578125" style="121" customWidth="1"/>
    <col min="11539" max="11539" width="3.140625" style="121" customWidth="1"/>
    <col min="11540" max="11540" width="1.42578125" style="121" customWidth="1"/>
    <col min="11541" max="11541" width="6.42578125" style="121" customWidth="1"/>
    <col min="11542" max="11542" width="3.140625" style="121" customWidth="1"/>
    <col min="11543" max="11544" width="16.42578125" style="121" customWidth="1"/>
    <col min="11545" max="11545" width="1.85546875" style="121" customWidth="1"/>
    <col min="11546" max="11546" width="4.42578125" style="121" customWidth="1"/>
    <col min="11547" max="11547" width="6.42578125" style="121" customWidth="1"/>
    <col min="11548" max="11548" width="5.85546875" style="121" customWidth="1"/>
    <col min="11549" max="11549" width="21.5703125" style="121" customWidth="1"/>
    <col min="11550" max="11550" width="20.42578125" style="121" customWidth="1"/>
    <col min="11551" max="11775" width="8.7109375" style="121"/>
    <col min="11776" max="11776" width="6.85546875" style="121" customWidth="1"/>
    <col min="11777" max="11777" width="5" style="121" customWidth="1"/>
    <col min="11778" max="11778" width="1.85546875" style="121" customWidth="1"/>
    <col min="11779" max="11779" width="8.7109375" style="121"/>
    <col min="11780" max="11780" width="10.140625" style="121" customWidth="1"/>
    <col min="11781" max="11781" width="1.85546875" style="121" customWidth="1"/>
    <col min="11782" max="11782" width="8.85546875" style="121" customWidth="1"/>
    <col min="11783" max="11783" width="8.140625" style="121" customWidth="1"/>
    <col min="11784" max="11784" width="2" style="121" customWidth="1"/>
    <col min="11785" max="11785" width="25.7109375" style="121" customWidth="1"/>
    <col min="11786" max="11786" width="4.140625" style="121" customWidth="1"/>
    <col min="11787" max="11787" width="2.140625" style="121" customWidth="1"/>
    <col min="11788" max="11788" width="3.42578125" style="121" customWidth="1"/>
    <col min="11789" max="11789" width="0" style="121" hidden="1" customWidth="1"/>
    <col min="11790" max="11790" width="3.85546875" style="121" customWidth="1"/>
    <col min="11791" max="11791" width="2" style="121" customWidth="1"/>
    <col min="11792" max="11792" width="3.42578125" style="121" customWidth="1"/>
    <col min="11793" max="11793" width="0" style="121" hidden="1" customWidth="1"/>
    <col min="11794" max="11794" width="2.42578125" style="121" customWidth="1"/>
    <col min="11795" max="11795" width="3.140625" style="121" customWidth="1"/>
    <col min="11796" max="11796" width="1.42578125" style="121" customWidth="1"/>
    <col min="11797" max="11797" width="6.42578125" style="121" customWidth="1"/>
    <col min="11798" max="11798" width="3.140625" style="121" customWidth="1"/>
    <col min="11799" max="11800" width="16.42578125" style="121" customWidth="1"/>
    <col min="11801" max="11801" width="1.85546875" style="121" customWidth="1"/>
    <col min="11802" max="11802" width="4.42578125" style="121" customWidth="1"/>
    <col min="11803" max="11803" width="6.42578125" style="121" customWidth="1"/>
    <col min="11804" max="11804" width="5.85546875" style="121" customWidth="1"/>
    <col min="11805" max="11805" width="21.5703125" style="121" customWidth="1"/>
    <col min="11806" max="11806" width="20.42578125" style="121" customWidth="1"/>
    <col min="11807" max="12031" width="8.7109375" style="121"/>
    <col min="12032" max="12032" width="6.85546875" style="121" customWidth="1"/>
    <col min="12033" max="12033" width="5" style="121" customWidth="1"/>
    <col min="12034" max="12034" width="1.85546875" style="121" customWidth="1"/>
    <col min="12035" max="12035" width="8.7109375" style="121"/>
    <col min="12036" max="12036" width="10.140625" style="121" customWidth="1"/>
    <col min="12037" max="12037" width="1.85546875" style="121" customWidth="1"/>
    <col min="12038" max="12038" width="8.85546875" style="121" customWidth="1"/>
    <col min="12039" max="12039" width="8.140625" style="121" customWidth="1"/>
    <col min="12040" max="12040" width="2" style="121" customWidth="1"/>
    <col min="12041" max="12041" width="25.7109375" style="121" customWidth="1"/>
    <col min="12042" max="12042" width="4.140625" style="121" customWidth="1"/>
    <col min="12043" max="12043" width="2.140625" style="121" customWidth="1"/>
    <col min="12044" max="12044" width="3.42578125" style="121" customWidth="1"/>
    <col min="12045" max="12045" width="0" style="121" hidden="1" customWidth="1"/>
    <col min="12046" max="12046" width="3.85546875" style="121" customWidth="1"/>
    <col min="12047" max="12047" width="2" style="121" customWidth="1"/>
    <col min="12048" max="12048" width="3.42578125" style="121" customWidth="1"/>
    <col min="12049" max="12049" width="0" style="121" hidden="1" customWidth="1"/>
    <col min="12050" max="12050" width="2.42578125" style="121" customWidth="1"/>
    <col min="12051" max="12051" width="3.140625" style="121" customWidth="1"/>
    <col min="12052" max="12052" width="1.42578125" style="121" customWidth="1"/>
    <col min="12053" max="12053" width="6.42578125" style="121" customWidth="1"/>
    <col min="12054" max="12054" width="3.140625" style="121" customWidth="1"/>
    <col min="12055" max="12056" width="16.42578125" style="121" customWidth="1"/>
    <col min="12057" max="12057" width="1.85546875" style="121" customWidth="1"/>
    <col min="12058" max="12058" width="4.42578125" style="121" customWidth="1"/>
    <col min="12059" max="12059" width="6.42578125" style="121" customWidth="1"/>
    <col min="12060" max="12060" width="5.85546875" style="121" customWidth="1"/>
    <col min="12061" max="12061" width="21.5703125" style="121" customWidth="1"/>
    <col min="12062" max="12062" width="20.42578125" style="121" customWidth="1"/>
    <col min="12063" max="12287" width="8.7109375" style="121"/>
    <col min="12288" max="12288" width="6.85546875" style="121" customWidth="1"/>
    <col min="12289" max="12289" width="5" style="121" customWidth="1"/>
    <col min="12290" max="12290" width="1.85546875" style="121" customWidth="1"/>
    <col min="12291" max="12291" width="8.7109375" style="121"/>
    <col min="12292" max="12292" width="10.140625" style="121" customWidth="1"/>
    <col min="12293" max="12293" width="1.85546875" style="121" customWidth="1"/>
    <col min="12294" max="12294" width="8.85546875" style="121" customWidth="1"/>
    <col min="12295" max="12295" width="8.140625" style="121" customWidth="1"/>
    <col min="12296" max="12296" width="2" style="121" customWidth="1"/>
    <col min="12297" max="12297" width="25.7109375" style="121" customWidth="1"/>
    <col min="12298" max="12298" width="4.140625" style="121" customWidth="1"/>
    <col min="12299" max="12299" width="2.140625" style="121" customWidth="1"/>
    <col min="12300" max="12300" width="3.42578125" style="121" customWidth="1"/>
    <col min="12301" max="12301" width="0" style="121" hidden="1" customWidth="1"/>
    <col min="12302" max="12302" width="3.85546875" style="121" customWidth="1"/>
    <col min="12303" max="12303" width="2" style="121" customWidth="1"/>
    <col min="12304" max="12304" width="3.42578125" style="121" customWidth="1"/>
    <col min="12305" max="12305" width="0" style="121" hidden="1" customWidth="1"/>
    <col min="12306" max="12306" width="2.42578125" style="121" customWidth="1"/>
    <col min="12307" max="12307" width="3.140625" style="121" customWidth="1"/>
    <col min="12308" max="12308" width="1.42578125" style="121" customWidth="1"/>
    <col min="12309" max="12309" width="6.42578125" style="121" customWidth="1"/>
    <col min="12310" max="12310" width="3.140625" style="121" customWidth="1"/>
    <col min="12311" max="12312" width="16.42578125" style="121" customWidth="1"/>
    <col min="12313" max="12313" width="1.85546875" style="121" customWidth="1"/>
    <col min="12314" max="12314" width="4.42578125" style="121" customWidth="1"/>
    <col min="12315" max="12315" width="6.42578125" style="121" customWidth="1"/>
    <col min="12316" max="12316" width="5.85546875" style="121" customWidth="1"/>
    <col min="12317" max="12317" width="21.5703125" style="121" customWidth="1"/>
    <col min="12318" max="12318" width="20.42578125" style="121" customWidth="1"/>
    <col min="12319" max="12543" width="8.7109375" style="121"/>
    <col min="12544" max="12544" width="6.85546875" style="121" customWidth="1"/>
    <col min="12545" max="12545" width="5" style="121" customWidth="1"/>
    <col min="12546" max="12546" width="1.85546875" style="121" customWidth="1"/>
    <col min="12547" max="12547" width="8.7109375" style="121"/>
    <col min="12548" max="12548" width="10.140625" style="121" customWidth="1"/>
    <col min="12549" max="12549" width="1.85546875" style="121" customWidth="1"/>
    <col min="12550" max="12550" width="8.85546875" style="121" customWidth="1"/>
    <col min="12551" max="12551" width="8.140625" style="121" customWidth="1"/>
    <col min="12552" max="12552" width="2" style="121" customWidth="1"/>
    <col min="12553" max="12553" width="25.7109375" style="121" customWidth="1"/>
    <col min="12554" max="12554" width="4.140625" style="121" customWidth="1"/>
    <col min="12555" max="12555" width="2.140625" style="121" customWidth="1"/>
    <col min="12556" max="12556" width="3.42578125" style="121" customWidth="1"/>
    <col min="12557" max="12557" width="0" style="121" hidden="1" customWidth="1"/>
    <col min="12558" max="12558" width="3.85546875" style="121" customWidth="1"/>
    <col min="12559" max="12559" width="2" style="121" customWidth="1"/>
    <col min="12560" max="12560" width="3.42578125" style="121" customWidth="1"/>
    <col min="12561" max="12561" width="0" style="121" hidden="1" customWidth="1"/>
    <col min="12562" max="12562" width="2.42578125" style="121" customWidth="1"/>
    <col min="12563" max="12563" width="3.140625" style="121" customWidth="1"/>
    <col min="12564" max="12564" width="1.42578125" style="121" customWidth="1"/>
    <col min="12565" max="12565" width="6.42578125" style="121" customWidth="1"/>
    <col min="12566" max="12566" width="3.140625" style="121" customWidth="1"/>
    <col min="12567" max="12568" width="16.42578125" style="121" customWidth="1"/>
    <col min="12569" max="12569" width="1.85546875" style="121" customWidth="1"/>
    <col min="12570" max="12570" width="4.42578125" style="121" customWidth="1"/>
    <col min="12571" max="12571" width="6.42578125" style="121" customWidth="1"/>
    <col min="12572" max="12572" width="5.85546875" style="121" customWidth="1"/>
    <col min="12573" max="12573" width="21.5703125" style="121" customWidth="1"/>
    <col min="12574" max="12574" width="20.42578125" style="121" customWidth="1"/>
    <col min="12575" max="12799" width="8.7109375" style="121"/>
    <col min="12800" max="12800" width="6.85546875" style="121" customWidth="1"/>
    <col min="12801" max="12801" width="5" style="121" customWidth="1"/>
    <col min="12802" max="12802" width="1.85546875" style="121" customWidth="1"/>
    <col min="12803" max="12803" width="8.7109375" style="121"/>
    <col min="12804" max="12804" width="10.140625" style="121" customWidth="1"/>
    <col min="12805" max="12805" width="1.85546875" style="121" customWidth="1"/>
    <col min="12806" max="12806" width="8.85546875" style="121" customWidth="1"/>
    <col min="12807" max="12807" width="8.140625" style="121" customWidth="1"/>
    <col min="12808" max="12808" width="2" style="121" customWidth="1"/>
    <col min="12809" max="12809" width="25.7109375" style="121" customWidth="1"/>
    <col min="12810" max="12810" width="4.140625" style="121" customWidth="1"/>
    <col min="12811" max="12811" width="2.140625" style="121" customWidth="1"/>
    <col min="12812" max="12812" width="3.42578125" style="121" customWidth="1"/>
    <col min="12813" max="12813" width="0" style="121" hidden="1" customWidth="1"/>
    <col min="12814" max="12814" width="3.85546875" style="121" customWidth="1"/>
    <col min="12815" max="12815" width="2" style="121" customWidth="1"/>
    <col min="12816" max="12816" width="3.42578125" style="121" customWidth="1"/>
    <col min="12817" max="12817" width="0" style="121" hidden="1" customWidth="1"/>
    <col min="12818" max="12818" width="2.42578125" style="121" customWidth="1"/>
    <col min="12819" max="12819" width="3.140625" style="121" customWidth="1"/>
    <col min="12820" max="12820" width="1.42578125" style="121" customWidth="1"/>
    <col min="12821" max="12821" width="6.42578125" style="121" customWidth="1"/>
    <col min="12822" max="12822" width="3.140625" style="121" customWidth="1"/>
    <col min="12823" max="12824" width="16.42578125" style="121" customWidth="1"/>
    <col min="12825" max="12825" width="1.85546875" style="121" customWidth="1"/>
    <col min="12826" max="12826" width="4.42578125" style="121" customWidth="1"/>
    <col min="12827" max="12827" width="6.42578125" style="121" customWidth="1"/>
    <col min="12828" max="12828" width="5.85546875" style="121" customWidth="1"/>
    <col min="12829" max="12829" width="21.5703125" style="121" customWidth="1"/>
    <col min="12830" max="12830" width="20.42578125" style="121" customWidth="1"/>
    <col min="12831" max="13055" width="8.7109375" style="121"/>
    <col min="13056" max="13056" width="6.85546875" style="121" customWidth="1"/>
    <col min="13057" max="13057" width="5" style="121" customWidth="1"/>
    <col min="13058" max="13058" width="1.85546875" style="121" customWidth="1"/>
    <col min="13059" max="13059" width="8.7109375" style="121"/>
    <col min="13060" max="13060" width="10.140625" style="121" customWidth="1"/>
    <col min="13061" max="13061" width="1.85546875" style="121" customWidth="1"/>
    <col min="13062" max="13062" width="8.85546875" style="121" customWidth="1"/>
    <col min="13063" max="13063" width="8.140625" style="121" customWidth="1"/>
    <col min="13064" max="13064" width="2" style="121" customWidth="1"/>
    <col min="13065" max="13065" width="25.7109375" style="121" customWidth="1"/>
    <col min="13066" max="13066" width="4.140625" style="121" customWidth="1"/>
    <col min="13067" max="13067" width="2.140625" style="121" customWidth="1"/>
    <col min="13068" max="13068" width="3.42578125" style="121" customWidth="1"/>
    <col min="13069" max="13069" width="0" style="121" hidden="1" customWidth="1"/>
    <col min="13070" max="13070" width="3.85546875" style="121" customWidth="1"/>
    <col min="13071" max="13071" width="2" style="121" customWidth="1"/>
    <col min="13072" max="13072" width="3.42578125" style="121" customWidth="1"/>
    <col min="13073" max="13073" width="0" style="121" hidden="1" customWidth="1"/>
    <col min="13074" max="13074" width="2.42578125" style="121" customWidth="1"/>
    <col min="13075" max="13075" width="3.140625" style="121" customWidth="1"/>
    <col min="13076" max="13076" width="1.42578125" style="121" customWidth="1"/>
    <col min="13077" max="13077" width="6.42578125" style="121" customWidth="1"/>
    <col min="13078" max="13078" width="3.140625" style="121" customWidth="1"/>
    <col min="13079" max="13080" width="16.42578125" style="121" customWidth="1"/>
    <col min="13081" max="13081" width="1.85546875" style="121" customWidth="1"/>
    <col min="13082" max="13082" width="4.42578125" style="121" customWidth="1"/>
    <col min="13083" max="13083" width="6.42578125" style="121" customWidth="1"/>
    <col min="13084" max="13084" width="5.85546875" style="121" customWidth="1"/>
    <col min="13085" max="13085" width="21.5703125" style="121" customWidth="1"/>
    <col min="13086" max="13086" width="20.42578125" style="121" customWidth="1"/>
    <col min="13087" max="13311" width="8.7109375" style="121"/>
    <col min="13312" max="13312" width="6.85546875" style="121" customWidth="1"/>
    <col min="13313" max="13313" width="5" style="121" customWidth="1"/>
    <col min="13314" max="13314" width="1.85546875" style="121" customWidth="1"/>
    <col min="13315" max="13315" width="8.7109375" style="121"/>
    <col min="13316" max="13316" width="10.140625" style="121" customWidth="1"/>
    <col min="13317" max="13317" width="1.85546875" style="121" customWidth="1"/>
    <col min="13318" max="13318" width="8.85546875" style="121" customWidth="1"/>
    <col min="13319" max="13319" width="8.140625" style="121" customWidth="1"/>
    <col min="13320" max="13320" width="2" style="121" customWidth="1"/>
    <col min="13321" max="13321" width="25.7109375" style="121" customWidth="1"/>
    <col min="13322" max="13322" width="4.140625" style="121" customWidth="1"/>
    <col min="13323" max="13323" width="2.140625" style="121" customWidth="1"/>
    <col min="13324" max="13324" width="3.42578125" style="121" customWidth="1"/>
    <col min="13325" max="13325" width="0" style="121" hidden="1" customWidth="1"/>
    <col min="13326" max="13326" width="3.85546875" style="121" customWidth="1"/>
    <col min="13327" max="13327" width="2" style="121" customWidth="1"/>
    <col min="13328" max="13328" width="3.42578125" style="121" customWidth="1"/>
    <col min="13329" max="13329" width="0" style="121" hidden="1" customWidth="1"/>
    <col min="13330" max="13330" width="2.42578125" style="121" customWidth="1"/>
    <col min="13331" max="13331" width="3.140625" style="121" customWidth="1"/>
    <col min="13332" max="13332" width="1.42578125" style="121" customWidth="1"/>
    <col min="13333" max="13333" width="6.42578125" style="121" customWidth="1"/>
    <col min="13334" max="13334" width="3.140625" style="121" customWidth="1"/>
    <col min="13335" max="13336" width="16.42578125" style="121" customWidth="1"/>
    <col min="13337" max="13337" width="1.85546875" style="121" customWidth="1"/>
    <col min="13338" max="13338" width="4.42578125" style="121" customWidth="1"/>
    <col min="13339" max="13339" width="6.42578125" style="121" customWidth="1"/>
    <col min="13340" max="13340" width="5.85546875" style="121" customWidth="1"/>
    <col min="13341" max="13341" width="21.5703125" style="121" customWidth="1"/>
    <col min="13342" max="13342" width="20.42578125" style="121" customWidth="1"/>
    <col min="13343" max="13567" width="8.7109375" style="121"/>
    <col min="13568" max="13568" width="6.85546875" style="121" customWidth="1"/>
    <col min="13569" max="13569" width="5" style="121" customWidth="1"/>
    <col min="13570" max="13570" width="1.85546875" style="121" customWidth="1"/>
    <col min="13571" max="13571" width="8.7109375" style="121"/>
    <col min="13572" max="13572" width="10.140625" style="121" customWidth="1"/>
    <col min="13573" max="13573" width="1.85546875" style="121" customWidth="1"/>
    <col min="13574" max="13574" width="8.85546875" style="121" customWidth="1"/>
    <col min="13575" max="13575" width="8.140625" style="121" customWidth="1"/>
    <col min="13576" max="13576" width="2" style="121" customWidth="1"/>
    <col min="13577" max="13577" width="25.7109375" style="121" customWidth="1"/>
    <col min="13578" max="13578" width="4.140625" style="121" customWidth="1"/>
    <col min="13579" max="13579" width="2.140625" style="121" customWidth="1"/>
    <col min="13580" max="13580" width="3.42578125" style="121" customWidth="1"/>
    <col min="13581" max="13581" width="0" style="121" hidden="1" customWidth="1"/>
    <col min="13582" max="13582" width="3.85546875" style="121" customWidth="1"/>
    <col min="13583" max="13583" width="2" style="121" customWidth="1"/>
    <col min="13584" max="13584" width="3.42578125" style="121" customWidth="1"/>
    <col min="13585" max="13585" width="0" style="121" hidden="1" customWidth="1"/>
    <col min="13586" max="13586" width="2.42578125" style="121" customWidth="1"/>
    <col min="13587" max="13587" width="3.140625" style="121" customWidth="1"/>
    <col min="13588" max="13588" width="1.42578125" style="121" customWidth="1"/>
    <col min="13589" max="13589" width="6.42578125" style="121" customWidth="1"/>
    <col min="13590" max="13590" width="3.140625" style="121" customWidth="1"/>
    <col min="13591" max="13592" width="16.42578125" style="121" customWidth="1"/>
    <col min="13593" max="13593" width="1.85546875" style="121" customWidth="1"/>
    <col min="13594" max="13594" width="4.42578125" style="121" customWidth="1"/>
    <col min="13595" max="13595" width="6.42578125" style="121" customWidth="1"/>
    <col min="13596" max="13596" width="5.85546875" style="121" customWidth="1"/>
    <col min="13597" max="13597" width="21.5703125" style="121" customWidth="1"/>
    <col min="13598" max="13598" width="20.42578125" style="121" customWidth="1"/>
    <col min="13599" max="13823" width="8.7109375" style="121"/>
    <col min="13824" max="13824" width="6.85546875" style="121" customWidth="1"/>
    <col min="13825" max="13825" width="5" style="121" customWidth="1"/>
    <col min="13826" max="13826" width="1.85546875" style="121" customWidth="1"/>
    <col min="13827" max="13827" width="8.7109375" style="121"/>
    <col min="13828" max="13828" width="10.140625" style="121" customWidth="1"/>
    <col min="13829" max="13829" width="1.85546875" style="121" customWidth="1"/>
    <col min="13830" max="13830" width="8.85546875" style="121" customWidth="1"/>
    <col min="13831" max="13831" width="8.140625" style="121" customWidth="1"/>
    <col min="13832" max="13832" width="2" style="121" customWidth="1"/>
    <col min="13833" max="13833" width="25.7109375" style="121" customWidth="1"/>
    <col min="13834" max="13834" width="4.140625" style="121" customWidth="1"/>
    <col min="13835" max="13835" width="2.140625" style="121" customWidth="1"/>
    <col min="13836" max="13836" width="3.42578125" style="121" customWidth="1"/>
    <col min="13837" max="13837" width="0" style="121" hidden="1" customWidth="1"/>
    <col min="13838" max="13838" width="3.85546875" style="121" customWidth="1"/>
    <col min="13839" max="13839" width="2" style="121" customWidth="1"/>
    <col min="13840" max="13840" width="3.42578125" style="121" customWidth="1"/>
    <col min="13841" max="13841" width="0" style="121" hidden="1" customWidth="1"/>
    <col min="13842" max="13842" width="2.42578125" style="121" customWidth="1"/>
    <col min="13843" max="13843" width="3.140625" style="121" customWidth="1"/>
    <col min="13844" max="13844" width="1.42578125" style="121" customWidth="1"/>
    <col min="13845" max="13845" width="6.42578125" style="121" customWidth="1"/>
    <col min="13846" max="13846" width="3.140625" style="121" customWidth="1"/>
    <col min="13847" max="13848" width="16.42578125" style="121" customWidth="1"/>
    <col min="13849" max="13849" width="1.85546875" style="121" customWidth="1"/>
    <col min="13850" max="13850" width="4.42578125" style="121" customWidth="1"/>
    <col min="13851" max="13851" width="6.42578125" style="121" customWidth="1"/>
    <col min="13852" max="13852" width="5.85546875" style="121" customWidth="1"/>
    <col min="13853" max="13853" width="21.5703125" style="121" customWidth="1"/>
    <col min="13854" max="13854" width="20.42578125" style="121" customWidth="1"/>
    <col min="13855" max="14079" width="8.7109375" style="121"/>
    <col min="14080" max="14080" width="6.85546875" style="121" customWidth="1"/>
    <col min="14081" max="14081" width="5" style="121" customWidth="1"/>
    <col min="14082" max="14082" width="1.85546875" style="121" customWidth="1"/>
    <col min="14083" max="14083" width="8.7109375" style="121"/>
    <col min="14084" max="14084" width="10.140625" style="121" customWidth="1"/>
    <col min="14085" max="14085" width="1.85546875" style="121" customWidth="1"/>
    <col min="14086" max="14086" width="8.85546875" style="121" customWidth="1"/>
    <col min="14087" max="14087" width="8.140625" style="121" customWidth="1"/>
    <col min="14088" max="14088" width="2" style="121" customWidth="1"/>
    <col min="14089" max="14089" width="25.7109375" style="121" customWidth="1"/>
    <col min="14090" max="14090" width="4.140625" style="121" customWidth="1"/>
    <col min="14091" max="14091" width="2.140625" style="121" customWidth="1"/>
    <col min="14092" max="14092" width="3.42578125" style="121" customWidth="1"/>
    <col min="14093" max="14093" width="0" style="121" hidden="1" customWidth="1"/>
    <col min="14094" max="14094" width="3.85546875" style="121" customWidth="1"/>
    <col min="14095" max="14095" width="2" style="121" customWidth="1"/>
    <col min="14096" max="14096" width="3.42578125" style="121" customWidth="1"/>
    <col min="14097" max="14097" width="0" style="121" hidden="1" customWidth="1"/>
    <col min="14098" max="14098" width="2.42578125" style="121" customWidth="1"/>
    <col min="14099" max="14099" width="3.140625" style="121" customWidth="1"/>
    <col min="14100" max="14100" width="1.42578125" style="121" customWidth="1"/>
    <col min="14101" max="14101" width="6.42578125" style="121" customWidth="1"/>
    <col min="14102" max="14102" width="3.140625" style="121" customWidth="1"/>
    <col min="14103" max="14104" width="16.42578125" style="121" customWidth="1"/>
    <col min="14105" max="14105" width="1.85546875" style="121" customWidth="1"/>
    <col min="14106" max="14106" width="4.42578125" style="121" customWidth="1"/>
    <col min="14107" max="14107" width="6.42578125" style="121" customWidth="1"/>
    <col min="14108" max="14108" width="5.85546875" style="121" customWidth="1"/>
    <col min="14109" max="14109" width="21.5703125" style="121" customWidth="1"/>
    <col min="14110" max="14110" width="20.42578125" style="121" customWidth="1"/>
    <col min="14111" max="14335" width="8.7109375" style="121"/>
    <col min="14336" max="14336" width="6.85546875" style="121" customWidth="1"/>
    <col min="14337" max="14337" width="5" style="121" customWidth="1"/>
    <col min="14338" max="14338" width="1.85546875" style="121" customWidth="1"/>
    <col min="14339" max="14339" width="8.7109375" style="121"/>
    <col min="14340" max="14340" width="10.140625" style="121" customWidth="1"/>
    <col min="14341" max="14341" width="1.85546875" style="121" customWidth="1"/>
    <col min="14342" max="14342" width="8.85546875" style="121" customWidth="1"/>
    <col min="14343" max="14343" width="8.140625" style="121" customWidth="1"/>
    <col min="14344" max="14344" width="2" style="121" customWidth="1"/>
    <col min="14345" max="14345" width="25.7109375" style="121" customWidth="1"/>
    <col min="14346" max="14346" width="4.140625" style="121" customWidth="1"/>
    <col min="14347" max="14347" width="2.140625" style="121" customWidth="1"/>
    <col min="14348" max="14348" width="3.42578125" style="121" customWidth="1"/>
    <col min="14349" max="14349" width="0" style="121" hidden="1" customWidth="1"/>
    <col min="14350" max="14350" width="3.85546875" style="121" customWidth="1"/>
    <col min="14351" max="14351" width="2" style="121" customWidth="1"/>
    <col min="14352" max="14352" width="3.42578125" style="121" customWidth="1"/>
    <col min="14353" max="14353" width="0" style="121" hidden="1" customWidth="1"/>
    <col min="14354" max="14354" width="2.42578125" style="121" customWidth="1"/>
    <col min="14355" max="14355" width="3.140625" style="121" customWidth="1"/>
    <col min="14356" max="14356" width="1.42578125" style="121" customWidth="1"/>
    <col min="14357" max="14357" width="6.42578125" style="121" customWidth="1"/>
    <col min="14358" max="14358" width="3.140625" style="121" customWidth="1"/>
    <col min="14359" max="14360" width="16.42578125" style="121" customWidth="1"/>
    <col min="14361" max="14361" width="1.85546875" style="121" customWidth="1"/>
    <col min="14362" max="14362" width="4.42578125" style="121" customWidth="1"/>
    <col min="14363" max="14363" width="6.42578125" style="121" customWidth="1"/>
    <col min="14364" max="14364" width="5.85546875" style="121" customWidth="1"/>
    <col min="14365" max="14365" width="21.5703125" style="121" customWidth="1"/>
    <col min="14366" max="14366" width="20.42578125" style="121" customWidth="1"/>
    <col min="14367" max="14591" width="8.7109375" style="121"/>
    <col min="14592" max="14592" width="6.85546875" style="121" customWidth="1"/>
    <col min="14593" max="14593" width="5" style="121" customWidth="1"/>
    <col min="14594" max="14594" width="1.85546875" style="121" customWidth="1"/>
    <col min="14595" max="14595" width="8.7109375" style="121"/>
    <col min="14596" max="14596" width="10.140625" style="121" customWidth="1"/>
    <col min="14597" max="14597" width="1.85546875" style="121" customWidth="1"/>
    <col min="14598" max="14598" width="8.85546875" style="121" customWidth="1"/>
    <col min="14599" max="14599" width="8.140625" style="121" customWidth="1"/>
    <col min="14600" max="14600" width="2" style="121" customWidth="1"/>
    <col min="14601" max="14601" width="25.7109375" style="121" customWidth="1"/>
    <col min="14602" max="14602" width="4.140625" style="121" customWidth="1"/>
    <col min="14603" max="14603" width="2.140625" style="121" customWidth="1"/>
    <col min="14604" max="14604" width="3.42578125" style="121" customWidth="1"/>
    <col min="14605" max="14605" width="0" style="121" hidden="1" customWidth="1"/>
    <col min="14606" max="14606" width="3.85546875" style="121" customWidth="1"/>
    <col min="14607" max="14607" width="2" style="121" customWidth="1"/>
    <col min="14608" max="14608" width="3.42578125" style="121" customWidth="1"/>
    <col min="14609" max="14609" width="0" style="121" hidden="1" customWidth="1"/>
    <col min="14610" max="14610" width="2.42578125" style="121" customWidth="1"/>
    <col min="14611" max="14611" width="3.140625" style="121" customWidth="1"/>
    <col min="14612" max="14612" width="1.42578125" style="121" customWidth="1"/>
    <col min="14613" max="14613" width="6.42578125" style="121" customWidth="1"/>
    <col min="14614" max="14614" width="3.140625" style="121" customWidth="1"/>
    <col min="14615" max="14616" width="16.42578125" style="121" customWidth="1"/>
    <col min="14617" max="14617" width="1.85546875" style="121" customWidth="1"/>
    <col min="14618" max="14618" width="4.42578125" style="121" customWidth="1"/>
    <col min="14619" max="14619" width="6.42578125" style="121" customWidth="1"/>
    <col min="14620" max="14620" width="5.85546875" style="121" customWidth="1"/>
    <col min="14621" max="14621" width="21.5703125" style="121" customWidth="1"/>
    <col min="14622" max="14622" width="20.42578125" style="121" customWidth="1"/>
    <col min="14623" max="14847" width="8.7109375" style="121"/>
    <col min="14848" max="14848" width="6.85546875" style="121" customWidth="1"/>
    <col min="14849" max="14849" width="5" style="121" customWidth="1"/>
    <col min="14850" max="14850" width="1.85546875" style="121" customWidth="1"/>
    <col min="14851" max="14851" width="8.7109375" style="121"/>
    <col min="14852" max="14852" width="10.140625" style="121" customWidth="1"/>
    <col min="14853" max="14853" width="1.85546875" style="121" customWidth="1"/>
    <col min="14854" max="14854" width="8.85546875" style="121" customWidth="1"/>
    <col min="14855" max="14855" width="8.140625" style="121" customWidth="1"/>
    <col min="14856" max="14856" width="2" style="121" customWidth="1"/>
    <col min="14857" max="14857" width="25.7109375" style="121" customWidth="1"/>
    <col min="14858" max="14858" width="4.140625" style="121" customWidth="1"/>
    <col min="14859" max="14859" width="2.140625" style="121" customWidth="1"/>
    <col min="14860" max="14860" width="3.42578125" style="121" customWidth="1"/>
    <col min="14861" max="14861" width="0" style="121" hidden="1" customWidth="1"/>
    <col min="14862" max="14862" width="3.85546875" style="121" customWidth="1"/>
    <col min="14863" max="14863" width="2" style="121" customWidth="1"/>
    <col min="14864" max="14864" width="3.42578125" style="121" customWidth="1"/>
    <col min="14865" max="14865" width="0" style="121" hidden="1" customWidth="1"/>
    <col min="14866" max="14866" width="2.42578125" style="121" customWidth="1"/>
    <col min="14867" max="14867" width="3.140625" style="121" customWidth="1"/>
    <col min="14868" max="14868" width="1.42578125" style="121" customWidth="1"/>
    <col min="14869" max="14869" width="6.42578125" style="121" customWidth="1"/>
    <col min="14870" max="14870" width="3.140625" style="121" customWidth="1"/>
    <col min="14871" max="14872" width="16.42578125" style="121" customWidth="1"/>
    <col min="14873" max="14873" width="1.85546875" style="121" customWidth="1"/>
    <col min="14874" max="14874" width="4.42578125" style="121" customWidth="1"/>
    <col min="14875" max="14875" width="6.42578125" style="121" customWidth="1"/>
    <col min="14876" max="14876" width="5.85546875" style="121" customWidth="1"/>
    <col min="14877" max="14877" width="21.5703125" style="121" customWidth="1"/>
    <col min="14878" max="14878" width="20.42578125" style="121" customWidth="1"/>
    <col min="14879" max="15103" width="8.7109375" style="121"/>
    <col min="15104" max="15104" width="6.85546875" style="121" customWidth="1"/>
    <col min="15105" max="15105" width="5" style="121" customWidth="1"/>
    <col min="15106" max="15106" width="1.85546875" style="121" customWidth="1"/>
    <col min="15107" max="15107" width="8.7109375" style="121"/>
    <col min="15108" max="15108" width="10.140625" style="121" customWidth="1"/>
    <col min="15109" max="15109" width="1.85546875" style="121" customWidth="1"/>
    <col min="15110" max="15110" width="8.85546875" style="121" customWidth="1"/>
    <col min="15111" max="15111" width="8.140625" style="121" customWidth="1"/>
    <col min="15112" max="15112" width="2" style="121" customWidth="1"/>
    <col min="15113" max="15113" width="25.7109375" style="121" customWidth="1"/>
    <col min="15114" max="15114" width="4.140625" style="121" customWidth="1"/>
    <col min="15115" max="15115" width="2.140625" style="121" customWidth="1"/>
    <col min="15116" max="15116" width="3.42578125" style="121" customWidth="1"/>
    <col min="15117" max="15117" width="0" style="121" hidden="1" customWidth="1"/>
    <col min="15118" max="15118" width="3.85546875" style="121" customWidth="1"/>
    <col min="15119" max="15119" width="2" style="121" customWidth="1"/>
    <col min="15120" max="15120" width="3.42578125" style="121" customWidth="1"/>
    <col min="15121" max="15121" width="0" style="121" hidden="1" customWidth="1"/>
    <col min="15122" max="15122" width="2.42578125" style="121" customWidth="1"/>
    <col min="15123" max="15123" width="3.140625" style="121" customWidth="1"/>
    <col min="15124" max="15124" width="1.42578125" style="121" customWidth="1"/>
    <col min="15125" max="15125" width="6.42578125" style="121" customWidth="1"/>
    <col min="15126" max="15126" width="3.140625" style="121" customWidth="1"/>
    <col min="15127" max="15128" width="16.42578125" style="121" customWidth="1"/>
    <col min="15129" max="15129" width="1.85546875" style="121" customWidth="1"/>
    <col min="15130" max="15130" width="4.42578125" style="121" customWidth="1"/>
    <col min="15131" max="15131" width="6.42578125" style="121" customWidth="1"/>
    <col min="15132" max="15132" width="5.85546875" style="121" customWidth="1"/>
    <col min="15133" max="15133" width="21.5703125" style="121" customWidth="1"/>
    <col min="15134" max="15134" width="20.42578125" style="121" customWidth="1"/>
    <col min="15135" max="15359" width="8.7109375" style="121"/>
    <col min="15360" max="15360" width="6.85546875" style="121" customWidth="1"/>
    <col min="15361" max="15361" width="5" style="121" customWidth="1"/>
    <col min="15362" max="15362" width="1.85546875" style="121" customWidth="1"/>
    <col min="15363" max="15363" width="8.7109375" style="121"/>
    <col min="15364" max="15364" width="10.140625" style="121" customWidth="1"/>
    <col min="15365" max="15365" width="1.85546875" style="121" customWidth="1"/>
    <col min="15366" max="15366" width="8.85546875" style="121" customWidth="1"/>
    <col min="15367" max="15367" width="8.140625" style="121" customWidth="1"/>
    <col min="15368" max="15368" width="2" style="121" customWidth="1"/>
    <col min="15369" max="15369" width="25.7109375" style="121" customWidth="1"/>
    <col min="15370" max="15370" width="4.140625" style="121" customWidth="1"/>
    <col min="15371" max="15371" width="2.140625" style="121" customWidth="1"/>
    <col min="15372" max="15372" width="3.42578125" style="121" customWidth="1"/>
    <col min="15373" max="15373" width="0" style="121" hidden="1" customWidth="1"/>
    <col min="15374" max="15374" width="3.85546875" style="121" customWidth="1"/>
    <col min="15375" max="15375" width="2" style="121" customWidth="1"/>
    <col min="15376" max="15376" width="3.42578125" style="121" customWidth="1"/>
    <col min="15377" max="15377" width="0" style="121" hidden="1" customWidth="1"/>
    <col min="15378" max="15378" width="2.42578125" style="121" customWidth="1"/>
    <col min="15379" max="15379" width="3.140625" style="121" customWidth="1"/>
    <col min="15380" max="15380" width="1.42578125" style="121" customWidth="1"/>
    <col min="15381" max="15381" width="6.42578125" style="121" customWidth="1"/>
    <col min="15382" max="15382" width="3.140625" style="121" customWidth="1"/>
    <col min="15383" max="15384" width="16.42578125" style="121" customWidth="1"/>
    <col min="15385" max="15385" width="1.85546875" style="121" customWidth="1"/>
    <col min="15386" max="15386" width="4.42578125" style="121" customWidth="1"/>
    <col min="15387" max="15387" width="6.42578125" style="121" customWidth="1"/>
    <col min="15388" max="15388" width="5.85546875" style="121" customWidth="1"/>
    <col min="15389" max="15389" width="21.5703125" style="121" customWidth="1"/>
    <col min="15390" max="15390" width="20.42578125" style="121" customWidth="1"/>
    <col min="15391" max="15615" width="8.7109375" style="121"/>
    <col min="15616" max="15616" width="6.85546875" style="121" customWidth="1"/>
    <col min="15617" max="15617" width="5" style="121" customWidth="1"/>
    <col min="15618" max="15618" width="1.85546875" style="121" customWidth="1"/>
    <col min="15619" max="15619" width="8.7109375" style="121"/>
    <col min="15620" max="15620" width="10.140625" style="121" customWidth="1"/>
    <col min="15621" max="15621" width="1.85546875" style="121" customWidth="1"/>
    <col min="15622" max="15622" width="8.85546875" style="121" customWidth="1"/>
    <col min="15623" max="15623" width="8.140625" style="121" customWidth="1"/>
    <col min="15624" max="15624" width="2" style="121" customWidth="1"/>
    <col min="15625" max="15625" width="25.7109375" style="121" customWidth="1"/>
    <col min="15626" max="15626" width="4.140625" style="121" customWidth="1"/>
    <col min="15627" max="15627" width="2.140625" style="121" customWidth="1"/>
    <col min="15628" max="15628" width="3.42578125" style="121" customWidth="1"/>
    <col min="15629" max="15629" width="0" style="121" hidden="1" customWidth="1"/>
    <col min="15630" max="15630" width="3.85546875" style="121" customWidth="1"/>
    <col min="15631" max="15631" width="2" style="121" customWidth="1"/>
    <col min="15632" max="15632" width="3.42578125" style="121" customWidth="1"/>
    <col min="15633" max="15633" width="0" style="121" hidden="1" customWidth="1"/>
    <col min="15634" max="15634" width="2.42578125" style="121" customWidth="1"/>
    <col min="15635" max="15635" width="3.140625" style="121" customWidth="1"/>
    <col min="15636" max="15636" width="1.42578125" style="121" customWidth="1"/>
    <col min="15637" max="15637" width="6.42578125" style="121" customWidth="1"/>
    <col min="15638" max="15638" width="3.140625" style="121" customWidth="1"/>
    <col min="15639" max="15640" width="16.42578125" style="121" customWidth="1"/>
    <col min="15641" max="15641" width="1.85546875" style="121" customWidth="1"/>
    <col min="15642" max="15642" width="4.42578125" style="121" customWidth="1"/>
    <col min="15643" max="15643" width="6.42578125" style="121" customWidth="1"/>
    <col min="15644" max="15644" width="5.85546875" style="121" customWidth="1"/>
    <col min="15645" max="15645" width="21.5703125" style="121" customWidth="1"/>
    <col min="15646" max="15646" width="20.42578125" style="121" customWidth="1"/>
    <col min="15647" max="15871" width="8.7109375" style="121"/>
    <col min="15872" max="15872" width="6.85546875" style="121" customWidth="1"/>
    <col min="15873" max="15873" width="5" style="121" customWidth="1"/>
    <col min="15874" max="15874" width="1.85546875" style="121" customWidth="1"/>
    <col min="15875" max="15875" width="8.7109375" style="121"/>
    <col min="15876" max="15876" width="10.140625" style="121" customWidth="1"/>
    <col min="15877" max="15877" width="1.85546875" style="121" customWidth="1"/>
    <col min="15878" max="15878" width="8.85546875" style="121" customWidth="1"/>
    <col min="15879" max="15879" width="8.140625" style="121" customWidth="1"/>
    <col min="15880" max="15880" width="2" style="121" customWidth="1"/>
    <col min="15881" max="15881" width="25.7109375" style="121" customWidth="1"/>
    <col min="15882" max="15882" width="4.140625" style="121" customWidth="1"/>
    <col min="15883" max="15883" width="2.140625" style="121" customWidth="1"/>
    <col min="15884" max="15884" width="3.42578125" style="121" customWidth="1"/>
    <col min="15885" max="15885" width="0" style="121" hidden="1" customWidth="1"/>
    <col min="15886" max="15886" width="3.85546875" style="121" customWidth="1"/>
    <col min="15887" max="15887" width="2" style="121" customWidth="1"/>
    <col min="15888" max="15888" width="3.42578125" style="121" customWidth="1"/>
    <col min="15889" max="15889" width="0" style="121" hidden="1" customWidth="1"/>
    <col min="15890" max="15890" width="2.42578125" style="121" customWidth="1"/>
    <col min="15891" max="15891" width="3.140625" style="121" customWidth="1"/>
    <col min="15892" max="15892" width="1.42578125" style="121" customWidth="1"/>
    <col min="15893" max="15893" width="6.42578125" style="121" customWidth="1"/>
    <col min="15894" max="15894" width="3.140625" style="121" customWidth="1"/>
    <col min="15895" max="15896" width="16.42578125" style="121" customWidth="1"/>
    <col min="15897" max="15897" width="1.85546875" style="121" customWidth="1"/>
    <col min="15898" max="15898" width="4.42578125" style="121" customWidth="1"/>
    <col min="15899" max="15899" width="6.42578125" style="121" customWidth="1"/>
    <col min="15900" max="15900" width="5.85546875" style="121" customWidth="1"/>
    <col min="15901" max="15901" width="21.5703125" style="121" customWidth="1"/>
    <col min="15902" max="15902" width="20.42578125" style="121" customWidth="1"/>
    <col min="15903" max="16127" width="8.7109375" style="121"/>
    <col min="16128" max="16128" width="6.85546875" style="121" customWidth="1"/>
    <col min="16129" max="16129" width="5" style="121" customWidth="1"/>
    <col min="16130" max="16130" width="1.85546875" style="121" customWidth="1"/>
    <col min="16131" max="16131" width="8.7109375" style="121"/>
    <col min="16132" max="16132" width="10.140625" style="121" customWidth="1"/>
    <col min="16133" max="16133" width="1.85546875" style="121" customWidth="1"/>
    <col min="16134" max="16134" width="8.85546875" style="121" customWidth="1"/>
    <col min="16135" max="16135" width="8.140625" style="121" customWidth="1"/>
    <col min="16136" max="16136" width="2" style="121" customWidth="1"/>
    <col min="16137" max="16137" width="25.7109375" style="121" customWidth="1"/>
    <col min="16138" max="16138" width="4.140625" style="121" customWidth="1"/>
    <col min="16139" max="16139" width="2.140625" style="121" customWidth="1"/>
    <col min="16140" max="16140" width="3.42578125" style="121" customWidth="1"/>
    <col min="16141" max="16141" width="0" style="121" hidden="1" customWidth="1"/>
    <col min="16142" max="16142" width="3.85546875" style="121" customWidth="1"/>
    <col min="16143" max="16143" width="2" style="121" customWidth="1"/>
    <col min="16144" max="16144" width="3.42578125" style="121" customWidth="1"/>
    <col min="16145" max="16145" width="0" style="121" hidden="1" customWidth="1"/>
    <col min="16146" max="16146" width="2.42578125" style="121" customWidth="1"/>
    <col min="16147" max="16147" width="3.140625" style="121" customWidth="1"/>
    <col min="16148" max="16148" width="1.42578125" style="121" customWidth="1"/>
    <col min="16149" max="16149" width="6.42578125" style="121" customWidth="1"/>
    <col min="16150" max="16150" width="3.140625" style="121" customWidth="1"/>
    <col min="16151" max="16152" width="16.42578125" style="121" customWidth="1"/>
    <col min="16153" max="16153" width="1.85546875" style="121" customWidth="1"/>
    <col min="16154" max="16154" width="4.42578125" style="121" customWidth="1"/>
    <col min="16155" max="16155" width="6.42578125" style="121" customWidth="1"/>
    <col min="16156" max="16156" width="5.85546875" style="121" customWidth="1"/>
    <col min="16157" max="16157" width="21.5703125" style="121" customWidth="1"/>
    <col min="16158" max="16158" width="20.42578125" style="121" customWidth="1"/>
    <col min="16159" max="16384" width="8.7109375" style="121"/>
  </cols>
  <sheetData>
    <row r="1" spans="1:40" s="139" customFormat="1" ht="26.45" customHeight="1" x14ac:dyDescent="0.25">
      <c r="A1" s="304" t="s">
        <v>164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163"/>
      <c r="AF1" s="163"/>
      <c r="AG1" s="163"/>
      <c r="AH1" s="213"/>
      <c r="AI1" s="163"/>
      <c r="AJ1" s="163"/>
      <c r="AK1" s="163"/>
      <c r="AL1" s="163"/>
    </row>
    <row r="2" spans="1:40" s="139" customFormat="1" ht="14.25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63"/>
      <c r="AF2" s="163"/>
      <c r="AG2" s="163"/>
      <c r="AH2" s="213"/>
      <c r="AI2" s="163"/>
      <c r="AJ2" s="163"/>
      <c r="AK2" s="163"/>
      <c r="AL2" s="163"/>
    </row>
    <row r="3" spans="1:40" s="139" customFormat="1" ht="26.45" customHeight="1" x14ac:dyDescent="0.25">
      <c r="A3" s="305" t="s">
        <v>165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163"/>
      <c r="AF3" s="163"/>
      <c r="AG3" s="163"/>
      <c r="AH3" s="213"/>
      <c r="AI3" s="163"/>
      <c r="AJ3" s="163"/>
      <c r="AK3" s="163"/>
      <c r="AL3" s="163"/>
    </row>
    <row r="4" spans="1:40" s="139" customFormat="1" ht="14.25" x14ac:dyDescent="0.25">
      <c r="AE4" s="163"/>
      <c r="AF4" s="163"/>
      <c r="AG4" s="163"/>
      <c r="AH4" s="213"/>
      <c r="AI4" s="163"/>
      <c r="AJ4" s="163"/>
      <c r="AK4" s="163"/>
      <c r="AL4" s="163"/>
    </row>
    <row r="5" spans="1:40" s="139" customFormat="1" ht="14.25" x14ac:dyDescent="0.25">
      <c r="A5" s="266" t="s">
        <v>74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163"/>
      <c r="AF5" s="163"/>
      <c r="AG5" s="163"/>
      <c r="AH5" s="213"/>
      <c r="AI5" s="163"/>
      <c r="AJ5" s="163"/>
      <c r="AK5" s="163"/>
      <c r="AL5" s="163"/>
    </row>
    <row r="6" spans="1:40" s="139" customFormat="1" ht="21.6" customHeight="1" x14ac:dyDescent="0.25">
      <c r="A6" s="266" t="s">
        <v>75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163"/>
      <c r="AF6" s="163"/>
      <c r="AG6" s="163"/>
      <c r="AH6" s="213"/>
      <c r="AI6" s="163"/>
      <c r="AJ6" s="163"/>
      <c r="AK6" s="163"/>
      <c r="AL6" s="163"/>
    </row>
    <row r="7" spans="1:40" x14ac:dyDescent="0.25">
      <c r="X7" s="121"/>
      <c r="AD7" s="121"/>
    </row>
    <row r="8" spans="1:40" s="141" customFormat="1" ht="33.75" customHeight="1" x14ac:dyDescent="0.25">
      <c r="A8" s="299" t="s">
        <v>166</v>
      </c>
      <c r="B8" s="299" t="s">
        <v>6</v>
      </c>
      <c r="C8" s="299"/>
      <c r="D8" s="299"/>
      <c r="E8" s="299"/>
      <c r="F8" s="299"/>
      <c r="G8" s="299"/>
      <c r="H8" s="299"/>
      <c r="I8" s="299"/>
      <c r="J8" s="299"/>
      <c r="K8" s="299" t="s">
        <v>7</v>
      </c>
      <c r="L8" s="299"/>
      <c r="M8" s="299"/>
      <c r="N8" s="299"/>
      <c r="O8" s="299" t="s">
        <v>8</v>
      </c>
      <c r="P8" s="299"/>
      <c r="Q8" s="299"/>
      <c r="R8" s="299"/>
      <c r="S8" s="299" t="s">
        <v>167</v>
      </c>
      <c r="T8" s="299"/>
      <c r="U8" s="299"/>
      <c r="V8" s="299"/>
      <c r="W8" s="299"/>
      <c r="X8" s="299"/>
      <c r="Y8" s="299" t="s">
        <v>14</v>
      </c>
      <c r="Z8" s="299"/>
      <c r="AA8" s="299"/>
      <c r="AB8" s="299"/>
      <c r="AC8" s="299"/>
      <c r="AD8" s="306" t="s">
        <v>46</v>
      </c>
      <c r="AE8" s="144" t="s">
        <v>317</v>
      </c>
      <c r="AF8" s="144" t="s">
        <v>321</v>
      </c>
      <c r="AG8" s="144" t="s">
        <v>327</v>
      </c>
      <c r="AH8" s="215" t="s">
        <v>332</v>
      </c>
      <c r="AI8" s="144" t="s">
        <v>320</v>
      </c>
      <c r="AJ8" s="144" t="s">
        <v>320</v>
      </c>
      <c r="AK8" s="144" t="s">
        <v>320</v>
      </c>
      <c r="AL8" s="144" t="s">
        <v>320</v>
      </c>
      <c r="AM8" s="144" t="s">
        <v>318</v>
      </c>
      <c r="AN8" s="144" t="s">
        <v>319</v>
      </c>
    </row>
    <row r="9" spans="1:40" s="141" customFormat="1" ht="45" customHeight="1" x14ac:dyDescent="0.25">
      <c r="A9" s="299"/>
      <c r="B9" s="299"/>
      <c r="C9" s="299"/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  <c r="AB9" s="299"/>
      <c r="AC9" s="299"/>
      <c r="AD9" s="307"/>
      <c r="AE9" s="142" t="s">
        <v>322</v>
      </c>
      <c r="AF9" s="142" t="s">
        <v>323</v>
      </c>
      <c r="AG9" s="142" t="s">
        <v>328</v>
      </c>
      <c r="AH9" s="216" t="s">
        <v>333</v>
      </c>
      <c r="AI9" s="142"/>
      <c r="AJ9" s="142"/>
      <c r="AK9" s="142"/>
      <c r="AL9" s="142"/>
      <c r="AM9" s="142"/>
      <c r="AN9" s="142"/>
    </row>
    <row r="10" spans="1:40" s="143" customFormat="1" ht="15" customHeight="1" x14ac:dyDescent="0.25">
      <c r="A10" s="299"/>
      <c r="B10" s="299"/>
      <c r="C10" s="299"/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299"/>
      <c r="S10" s="299" t="s">
        <v>15</v>
      </c>
      <c r="T10" s="299"/>
      <c r="U10" s="299"/>
      <c r="V10" s="299"/>
      <c r="W10" s="299"/>
      <c r="X10" s="142" t="s">
        <v>16</v>
      </c>
      <c r="Y10" s="142" t="s">
        <v>15</v>
      </c>
      <c r="Z10" s="299" t="s">
        <v>16</v>
      </c>
      <c r="AA10" s="299"/>
      <c r="AB10" s="299"/>
      <c r="AC10" s="299"/>
      <c r="AD10" s="308"/>
      <c r="AE10" s="144" t="s">
        <v>79</v>
      </c>
      <c r="AF10" s="144" t="s">
        <v>79</v>
      </c>
      <c r="AG10" s="144" t="s">
        <v>79</v>
      </c>
      <c r="AH10" s="215" t="s">
        <v>79</v>
      </c>
      <c r="AI10" s="144" t="s">
        <v>79</v>
      </c>
      <c r="AJ10" s="144" t="s">
        <v>79</v>
      </c>
      <c r="AK10" s="144" t="s">
        <v>79</v>
      </c>
      <c r="AL10" s="144" t="s">
        <v>79</v>
      </c>
      <c r="AM10" s="144" t="s">
        <v>79</v>
      </c>
      <c r="AN10" s="144" t="s">
        <v>79</v>
      </c>
    </row>
    <row r="11" spans="1:40" s="143" customFormat="1" ht="24" customHeight="1" x14ac:dyDescent="0.25">
      <c r="A11" s="300" t="s">
        <v>168</v>
      </c>
      <c r="B11" s="301"/>
      <c r="C11" s="301"/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1"/>
      <c r="W11" s="301"/>
      <c r="X11" s="301"/>
      <c r="Y11" s="301"/>
      <c r="Z11" s="301"/>
      <c r="AA11" s="301"/>
      <c r="AB11" s="301"/>
      <c r="AC11" s="301"/>
      <c r="AD11" s="302"/>
      <c r="AE11" s="142"/>
      <c r="AF11" s="142"/>
      <c r="AG11" s="142"/>
      <c r="AH11" s="216"/>
      <c r="AI11" s="142"/>
      <c r="AJ11" s="142"/>
      <c r="AK11" s="142"/>
      <c r="AL11" s="142"/>
      <c r="AM11" s="142"/>
      <c r="AN11" s="142"/>
    </row>
    <row r="12" spans="1:40" s="143" customFormat="1" ht="24" customHeight="1" x14ac:dyDescent="0.25">
      <c r="A12" s="142" t="s">
        <v>169</v>
      </c>
      <c r="B12" s="303" t="s">
        <v>170</v>
      </c>
      <c r="C12" s="303"/>
      <c r="D12" s="303"/>
      <c r="E12" s="303"/>
      <c r="F12" s="303"/>
      <c r="G12" s="303"/>
      <c r="H12" s="303"/>
      <c r="I12" s="303"/>
      <c r="J12" s="303"/>
      <c r="K12" s="288" t="s">
        <v>171</v>
      </c>
      <c r="L12" s="288"/>
      <c r="M12" s="288"/>
      <c r="N12" s="144"/>
      <c r="O12" s="288">
        <v>1</v>
      </c>
      <c r="P12" s="288"/>
      <c r="Q12" s="288"/>
      <c r="R12" s="144"/>
      <c r="S12" s="289">
        <v>434681.9</v>
      </c>
      <c r="T12" s="289"/>
      <c r="U12" s="289"/>
      <c r="V12" s="289"/>
      <c r="W12" s="289"/>
      <c r="X12" s="145">
        <f>O12*S12</f>
        <v>434681.9</v>
      </c>
      <c r="Y12" s="145">
        <v>470073.42</v>
      </c>
      <c r="Z12" s="289">
        <f>O12*Y12</f>
        <v>470073.42</v>
      </c>
      <c r="AA12" s="289"/>
      <c r="AB12" s="289"/>
      <c r="AC12" s="289"/>
      <c r="AD12" s="145">
        <f>X12+Z12</f>
        <v>904755.32000000007</v>
      </c>
      <c r="AE12" s="142"/>
      <c r="AF12" s="142">
        <v>0.8</v>
      </c>
      <c r="AG12" s="142">
        <v>0.1</v>
      </c>
      <c r="AH12" s="216"/>
      <c r="AI12" s="142"/>
      <c r="AJ12" s="142"/>
      <c r="AK12" s="142"/>
      <c r="AL12" s="142"/>
      <c r="AM12" s="142">
        <f>AE12+AF12+AG12+AH12+AI12+AJ12+AK12+AL12</f>
        <v>0.9</v>
      </c>
      <c r="AN12" s="178">
        <f>O12-AM12</f>
        <v>9.9999999999999978E-2</v>
      </c>
    </row>
    <row r="13" spans="1:40" s="143" customFormat="1" ht="40.5" customHeight="1" x14ac:dyDescent="0.25">
      <c r="A13" s="146" t="s">
        <v>84</v>
      </c>
      <c r="B13" s="298" t="s">
        <v>172</v>
      </c>
      <c r="C13" s="298"/>
      <c r="D13" s="298"/>
      <c r="E13" s="298"/>
      <c r="F13" s="298"/>
      <c r="G13" s="298"/>
      <c r="H13" s="298"/>
      <c r="I13" s="298"/>
      <c r="J13" s="298"/>
      <c r="K13" s="282" t="s">
        <v>88</v>
      </c>
      <c r="L13" s="279"/>
      <c r="M13" s="279"/>
      <c r="N13" s="279"/>
      <c r="O13" s="280">
        <v>188.631</v>
      </c>
      <c r="P13" s="280"/>
      <c r="Q13" s="280"/>
      <c r="R13" s="280"/>
      <c r="S13" s="280" t="s">
        <v>173</v>
      </c>
      <c r="T13" s="280"/>
      <c r="U13" s="280"/>
      <c r="V13" s="280"/>
      <c r="W13" s="280"/>
      <c r="X13" s="147" t="s">
        <v>173</v>
      </c>
      <c r="Y13" s="147" t="s">
        <v>173</v>
      </c>
      <c r="Z13" s="280" t="s">
        <v>173</v>
      </c>
      <c r="AA13" s="280"/>
      <c r="AB13" s="280"/>
      <c r="AC13" s="280"/>
      <c r="AD13" s="147" t="s">
        <v>173</v>
      </c>
      <c r="AE13" s="142"/>
      <c r="AF13" s="142">
        <v>188.63</v>
      </c>
      <c r="AG13" s="142"/>
      <c r="AH13" s="216"/>
      <c r="AI13" s="142"/>
      <c r="AJ13" s="142"/>
      <c r="AK13" s="142"/>
      <c r="AL13" s="142"/>
      <c r="AM13" s="142">
        <f t="shared" ref="AM13:AM76" si="0">AE13+AF13+AG13+AH13+AI13+AJ13+AK13+AL13</f>
        <v>188.63</v>
      </c>
      <c r="AN13" s="178">
        <f t="shared" ref="AN13:AN76" si="1">O13-AM13</f>
        <v>1.0000000000047748E-3</v>
      </c>
    </row>
    <row r="14" spans="1:40" s="143" customFormat="1" ht="29.25" customHeight="1" x14ac:dyDescent="0.25">
      <c r="A14" s="146" t="s">
        <v>86</v>
      </c>
      <c r="B14" s="298" t="s">
        <v>174</v>
      </c>
      <c r="C14" s="298"/>
      <c r="D14" s="298"/>
      <c r="E14" s="298"/>
      <c r="F14" s="298"/>
      <c r="G14" s="298"/>
      <c r="H14" s="298"/>
      <c r="I14" s="298"/>
      <c r="J14" s="298"/>
      <c r="K14" s="282" t="s">
        <v>88</v>
      </c>
      <c r="L14" s="279"/>
      <c r="M14" s="279"/>
      <c r="N14" s="279"/>
      <c r="O14" s="280">
        <v>13.58</v>
      </c>
      <c r="P14" s="280"/>
      <c r="Q14" s="280"/>
      <c r="R14" s="280"/>
      <c r="S14" s="280" t="s">
        <v>173</v>
      </c>
      <c r="T14" s="280"/>
      <c r="U14" s="280"/>
      <c r="V14" s="280"/>
      <c r="W14" s="280"/>
      <c r="X14" s="147" t="s">
        <v>173</v>
      </c>
      <c r="Y14" s="147" t="s">
        <v>173</v>
      </c>
      <c r="Z14" s="280" t="s">
        <v>173</v>
      </c>
      <c r="AA14" s="280"/>
      <c r="AB14" s="280"/>
      <c r="AC14" s="280"/>
      <c r="AD14" s="147" t="s">
        <v>173</v>
      </c>
      <c r="AE14" s="142"/>
      <c r="AF14" s="142">
        <v>13.58</v>
      </c>
      <c r="AG14" s="142"/>
      <c r="AH14" s="216"/>
      <c r="AI14" s="142"/>
      <c r="AJ14" s="142"/>
      <c r="AK14" s="142"/>
      <c r="AL14" s="142"/>
      <c r="AM14" s="142">
        <f t="shared" si="0"/>
        <v>13.58</v>
      </c>
      <c r="AN14" s="178">
        <f t="shared" si="1"/>
        <v>0</v>
      </c>
    </row>
    <row r="15" spans="1:40" s="143" customFormat="1" ht="29.25" customHeight="1" x14ac:dyDescent="0.25">
      <c r="A15" s="146" t="s">
        <v>89</v>
      </c>
      <c r="B15" s="298" t="s">
        <v>175</v>
      </c>
      <c r="C15" s="298"/>
      <c r="D15" s="298"/>
      <c r="E15" s="298"/>
      <c r="F15" s="298"/>
      <c r="G15" s="298"/>
      <c r="H15" s="298"/>
      <c r="I15" s="298"/>
      <c r="J15" s="298"/>
      <c r="K15" s="282" t="s">
        <v>88</v>
      </c>
      <c r="L15" s="279"/>
      <c r="M15" s="279"/>
      <c r="N15" s="279"/>
      <c r="O15" s="280">
        <v>48.53</v>
      </c>
      <c r="P15" s="280"/>
      <c r="Q15" s="280"/>
      <c r="R15" s="280"/>
      <c r="S15" s="280" t="s">
        <v>173</v>
      </c>
      <c r="T15" s="280"/>
      <c r="U15" s="280"/>
      <c r="V15" s="280"/>
      <c r="W15" s="280"/>
      <c r="X15" s="147" t="s">
        <v>173</v>
      </c>
      <c r="Y15" s="147" t="s">
        <v>173</v>
      </c>
      <c r="Z15" s="280" t="s">
        <v>173</v>
      </c>
      <c r="AA15" s="280"/>
      <c r="AB15" s="280"/>
      <c r="AC15" s="280"/>
      <c r="AD15" s="147" t="s">
        <v>173</v>
      </c>
      <c r="AE15" s="142"/>
      <c r="AF15" s="142">
        <v>48.53</v>
      </c>
      <c r="AG15" s="142"/>
      <c r="AH15" s="216"/>
      <c r="AI15" s="142"/>
      <c r="AJ15" s="142"/>
      <c r="AK15" s="142"/>
      <c r="AL15" s="142"/>
      <c r="AM15" s="142">
        <f t="shared" si="0"/>
        <v>48.53</v>
      </c>
      <c r="AN15" s="178">
        <f t="shared" si="1"/>
        <v>0</v>
      </c>
    </row>
    <row r="16" spans="1:40" s="143" customFormat="1" ht="29.25" customHeight="1" x14ac:dyDescent="0.25">
      <c r="A16" s="146" t="s">
        <v>91</v>
      </c>
      <c r="B16" s="298" t="s">
        <v>176</v>
      </c>
      <c r="C16" s="292"/>
      <c r="D16" s="292"/>
      <c r="E16" s="292"/>
      <c r="F16" s="292"/>
      <c r="G16" s="292"/>
      <c r="H16" s="292"/>
      <c r="I16" s="292"/>
      <c r="J16" s="292"/>
      <c r="K16" s="282" t="s">
        <v>88</v>
      </c>
      <c r="L16" s="279"/>
      <c r="M16" s="279"/>
      <c r="N16" s="279"/>
      <c r="O16" s="280">
        <v>47.22</v>
      </c>
      <c r="P16" s="280"/>
      <c r="Q16" s="280"/>
      <c r="R16" s="280"/>
      <c r="S16" s="280" t="s">
        <v>173</v>
      </c>
      <c r="T16" s="280"/>
      <c r="U16" s="280"/>
      <c r="V16" s="280"/>
      <c r="W16" s="280"/>
      <c r="X16" s="147" t="s">
        <v>173</v>
      </c>
      <c r="Y16" s="147" t="s">
        <v>173</v>
      </c>
      <c r="Z16" s="280" t="s">
        <v>173</v>
      </c>
      <c r="AA16" s="280"/>
      <c r="AB16" s="280"/>
      <c r="AC16" s="280"/>
      <c r="AD16" s="147" t="s">
        <v>173</v>
      </c>
      <c r="AE16" s="142"/>
      <c r="AF16" s="142">
        <v>47.22</v>
      </c>
      <c r="AG16" s="142"/>
      <c r="AH16" s="216"/>
      <c r="AI16" s="142"/>
      <c r="AJ16" s="142"/>
      <c r="AK16" s="142"/>
      <c r="AL16" s="142"/>
      <c r="AM16" s="142">
        <f t="shared" si="0"/>
        <v>47.22</v>
      </c>
      <c r="AN16" s="178">
        <f t="shared" si="1"/>
        <v>0</v>
      </c>
    </row>
    <row r="17" spans="1:57" s="143" customFormat="1" ht="33" customHeight="1" x14ac:dyDescent="0.25">
      <c r="A17" s="146" t="s">
        <v>93</v>
      </c>
      <c r="B17" s="298" t="s">
        <v>177</v>
      </c>
      <c r="C17" s="298"/>
      <c r="D17" s="298"/>
      <c r="E17" s="298"/>
      <c r="F17" s="298"/>
      <c r="G17" s="298"/>
      <c r="H17" s="298"/>
      <c r="I17" s="298"/>
      <c r="J17" s="298"/>
      <c r="K17" s="291" t="s">
        <v>10</v>
      </c>
      <c r="L17" s="279"/>
      <c r="M17" s="279"/>
      <c r="N17" s="279"/>
      <c r="O17" s="280">
        <v>1</v>
      </c>
      <c r="P17" s="280"/>
      <c r="Q17" s="280"/>
      <c r="R17" s="280"/>
      <c r="S17" s="280" t="s">
        <v>173</v>
      </c>
      <c r="T17" s="280"/>
      <c r="U17" s="280"/>
      <c r="V17" s="280"/>
      <c r="W17" s="280"/>
      <c r="X17" s="147" t="s">
        <v>173</v>
      </c>
      <c r="Y17" s="147" t="s">
        <v>173</v>
      </c>
      <c r="Z17" s="280" t="s">
        <v>173</v>
      </c>
      <c r="AA17" s="280"/>
      <c r="AB17" s="280"/>
      <c r="AC17" s="280"/>
      <c r="AD17" s="147" t="s">
        <v>173</v>
      </c>
      <c r="AE17" s="142"/>
      <c r="AF17" s="142">
        <v>1</v>
      </c>
      <c r="AG17" s="142"/>
      <c r="AH17" s="216"/>
      <c r="AI17" s="142"/>
      <c r="AJ17" s="142"/>
      <c r="AK17" s="142"/>
      <c r="AL17" s="142"/>
      <c r="AM17" s="142">
        <f t="shared" si="0"/>
        <v>1</v>
      </c>
      <c r="AN17" s="178">
        <f t="shared" si="1"/>
        <v>0</v>
      </c>
    </row>
    <row r="18" spans="1:57" s="143" customFormat="1" ht="33" customHeight="1" x14ac:dyDescent="0.25">
      <c r="A18" s="146" t="s">
        <v>95</v>
      </c>
      <c r="B18" s="292" t="s">
        <v>178</v>
      </c>
      <c r="C18" s="292"/>
      <c r="D18" s="292"/>
      <c r="E18" s="292"/>
      <c r="F18" s="292"/>
      <c r="G18" s="292"/>
      <c r="H18" s="292"/>
      <c r="I18" s="292"/>
      <c r="J18" s="292"/>
      <c r="K18" s="282" t="s">
        <v>10</v>
      </c>
      <c r="L18" s="279"/>
      <c r="M18" s="279"/>
      <c r="N18" s="148"/>
      <c r="O18" s="280">
        <v>4</v>
      </c>
      <c r="P18" s="280"/>
      <c r="Q18" s="280"/>
      <c r="R18" s="147"/>
      <c r="S18" s="280" t="s">
        <v>173</v>
      </c>
      <c r="T18" s="280"/>
      <c r="U18" s="280"/>
      <c r="V18" s="280"/>
      <c r="W18" s="280"/>
      <c r="X18" s="147" t="s">
        <v>173</v>
      </c>
      <c r="Y18" s="147" t="s">
        <v>173</v>
      </c>
      <c r="Z18" s="280" t="s">
        <v>173</v>
      </c>
      <c r="AA18" s="280"/>
      <c r="AB18" s="280"/>
      <c r="AC18" s="280"/>
      <c r="AD18" s="147" t="s">
        <v>173</v>
      </c>
      <c r="AE18" s="142"/>
      <c r="AF18" s="142">
        <v>4</v>
      </c>
      <c r="AG18" s="142"/>
      <c r="AH18" s="216"/>
      <c r="AI18" s="142"/>
      <c r="AJ18" s="142"/>
      <c r="AK18" s="142"/>
      <c r="AL18" s="142"/>
      <c r="AM18" s="142">
        <f t="shared" si="0"/>
        <v>4</v>
      </c>
      <c r="AN18" s="178">
        <f t="shared" si="1"/>
        <v>0</v>
      </c>
    </row>
    <row r="19" spans="1:57" ht="30" customHeight="1" x14ac:dyDescent="0.25">
      <c r="A19" s="146" t="s">
        <v>97</v>
      </c>
      <c r="B19" s="298" t="s">
        <v>179</v>
      </c>
      <c r="C19" s="298"/>
      <c r="D19" s="298"/>
      <c r="E19" s="298"/>
      <c r="F19" s="298"/>
      <c r="G19" s="298"/>
      <c r="H19" s="298"/>
      <c r="I19" s="298"/>
      <c r="J19" s="298"/>
      <c r="K19" s="291" t="s">
        <v>180</v>
      </c>
      <c r="L19" s="279"/>
      <c r="M19" s="279"/>
      <c r="N19" s="279"/>
      <c r="O19" s="280">
        <v>2</v>
      </c>
      <c r="P19" s="280"/>
      <c r="Q19" s="280"/>
      <c r="R19" s="280"/>
      <c r="S19" s="280" t="s">
        <v>173</v>
      </c>
      <c r="T19" s="280"/>
      <c r="U19" s="280"/>
      <c r="V19" s="280"/>
      <c r="W19" s="280"/>
      <c r="X19" s="147" t="s">
        <v>173</v>
      </c>
      <c r="Y19" s="147" t="s">
        <v>173</v>
      </c>
      <c r="Z19" s="280" t="s">
        <v>173</v>
      </c>
      <c r="AA19" s="280"/>
      <c r="AB19" s="280"/>
      <c r="AC19" s="280"/>
      <c r="AD19" s="147" t="s">
        <v>173</v>
      </c>
      <c r="AE19" s="153"/>
      <c r="AF19" s="153">
        <v>2</v>
      </c>
      <c r="AG19" s="153"/>
      <c r="AH19" s="217"/>
      <c r="AI19" s="153"/>
      <c r="AJ19" s="153"/>
      <c r="AK19" s="153"/>
      <c r="AL19" s="153"/>
      <c r="AM19" s="142">
        <f t="shared" si="0"/>
        <v>2</v>
      </c>
      <c r="AN19" s="178">
        <f t="shared" si="1"/>
        <v>0</v>
      </c>
      <c r="AQ19" s="149"/>
      <c r="AR19" s="149"/>
      <c r="AS19" s="294"/>
      <c r="AT19" s="295"/>
      <c r="AU19" s="295"/>
      <c r="AV19" s="296"/>
      <c r="AW19" s="293" t="s">
        <v>182</v>
      </c>
      <c r="AX19" s="293"/>
      <c r="AY19" s="293"/>
      <c r="AZ19" s="293"/>
      <c r="BA19" s="293"/>
      <c r="BB19" s="293" t="e">
        <f>Z22+#REF!+#REF!+#REF!+#REF!+#REF!</f>
        <v>#VALUE!</v>
      </c>
      <c r="BC19" s="293"/>
      <c r="BD19" s="293"/>
      <c r="BE19" s="293"/>
    </row>
    <row r="20" spans="1:57" ht="29.25" customHeight="1" x14ac:dyDescent="0.25">
      <c r="A20" s="146" t="s">
        <v>99</v>
      </c>
      <c r="B20" s="298" t="s">
        <v>183</v>
      </c>
      <c r="C20" s="298"/>
      <c r="D20" s="298"/>
      <c r="E20" s="298"/>
      <c r="F20" s="298"/>
      <c r="G20" s="298"/>
      <c r="H20" s="298"/>
      <c r="I20" s="298"/>
      <c r="J20" s="298"/>
      <c r="K20" s="291" t="s">
        <v>10</v>
      </c>
      <c r="L20" s="279"/>
      <c r="M20" s="279"/>
      <c r="N20" s="279"/>
      <c r="O20" s="299">
        <v>2</v>
      </c>
      <c r="P20" s="299"/>
      <c r="Q20" s="299"/>
      <c r="R20" s="299"/>
      <c r="S20" s="280" t="s">
        <v>173</v>
      </c>
      <c r="T20" s="280"/>
      <c r="U20" s="280"/>
      <c r="V20" s="280"/>
      <c r="W20" s="280"/>
      <c r="X20" s="147" t="s">
        <v>173</v>
      </c>
      <c r="Y20" s="147" t="s">
        <v>173</v>
      </c>
      <c r="Z20" s="280" t="s">
        <v>173</v>
      </c>
      <c r="AA20" s="280"/>
      <c r="AB20" s="280"/>
      <c r="AC20" s="280"/>
      <c r="AD20" s="147" t="s">
        <v>173</v>
      </c>
      <c r="AE20" s="153"/>
      <c r="AF20" s="153">
        <v>2</v>
      </c>
      <c r="AG20" s="153"/>
      <c r="AH20" s="217"/>
      <c r="AI20" s="153"/>
      <c r="AJ20" s="153"/>
      <c r="AK20" s="153"/>
      <c r="AL20" s="153"/>
      <c r="AM20" s="142">
        <f t="shared" si="0"/>
        <v>2</v>
      </c>
      <c r="AN20" s="178">
        <f t="shared" si="1"/>
        <v>0</v>
      </c>
    </row>
    <row r="21" spans="1:57" ht="32.25" customHeight="1" x14ac:dyDescent="0.25">
      <c r="A21" s="146" t="s">
        <v>101</v>
      </c>
      <c r="B21" s="298" t="s">
        <v>184</v>
      </c>
      <c r="C21" s="298"/>
      <c r="D21" s="298"/>
      <c r="E21" s="298"/>
      <c r="F21" s="298"/>
      <c r="G21" s="298"/>
      <c r="H21" s="298"/>
      <c r="I21" s="298"/>
      <c r="J21" s="298"/>
      <c r="K21" s="291" t="s">
        <v>10</v>
      </c>
      <c r="L21" s="279"/>
      <c r="M21" s="279"/>
      <c r="N21" s="279"/>
      <c r="O21" s="280">
        <v>35</v>
      </c>
      <c r="P21" s="280"/>
      <c r="Q21" s="280"/>
      <c r="R21" s="280"/>
      <c r="S21" s="280" t="s">
        <v>173</v>
      </c>
      <c r="T21" s="280"/>
      <c r="U21" s="280"/>
      <c r="V21" s="280"/>
      <c r="W21" s="280"/>
      <c r="X21" s="147" t="s">
        <v>173</v>
      </c>
      <c r="Y21" s="147" t="s">
        <v>173</v>
      </c>
      <c r="Z21" s="280" t="s">
        <v>173</v>
      </c>
      <c r="AA21" s="280"/>
      <c r="AB21" s="280"/>
      <c r="AC21" s="280"/>
      <c r="AD21" s="147" t="s">
        <v>173</v>
      </c>
      <c r="AE21" s="153"/>
      <c r="AF21" s="153">
        <v>35</v>
      </c>
      <c r="AG21" s="153"/>
      <c r="AH21" s="217"/>
      <c r="AI21" s="153"/>
      <c r="AJ21" s="153"/>
      <c r="AK21" s="153"/>
      <c r="AL21" s="153"/>
      <c r="AM21" s="142">
        <f t="shared" si="0"/>
        <v>35</v>
      </c>
      <c r="AN21" s="178">
        <f t="shared" si="1"/>
        <v>0</v>
      </c>
    </row>
    <row r="22" spans="1:57" s="150" customFormat="1" ht="33" customHeight="1" x14ac:dyDescent="0.25">
      <c r="A22" s="146" t="s">
        <v>103</v>
      </c>
      <c r="B22" s="298" t="s">
        <v>185</v>
      </c>
      <c r="C22" s="298"/>
      <c r="D22" s="298"/>
      <c r="E22" s="298"/>
      <c r="F22" s="298"/>
      <c r="G22" s="298"/>
      <c r="H22" s="298"/>
      <c r="I22" s="298"/>
      <c r="J22" s="298"/>
      <c r="K22" s="291" t="s">
        <v>180</v>
      </c>
      <c r="L22" s="279"/>
      <c r="M22" s="279"/>
      <c r="N22" s="279"/>
      <c r="O22" s="280">
        <v>1</v>
      </c>
      <c r="P22" s="280"/>
      <c r="Q22" s="280"/>
      <c r="R22" s="280"/>
      <c r="S22" s="280" t="s">
        <v>173</v>
      </c>
      <c r="T22" s="280"/>
      <c r="U22" s="280"/>
      <c r="V22" s="280"/>
      <c r="W22" s="280"/>
      <c r="X22" s="147" t="s">
        <v>173</v>
      </c>
      <c r="Y22" s="147" t="s">
        <v>173</v>
      </c>
      <c r="Z22" s="280" t="s">
        <v>173</v>
      </c>
      <c r="AA22" s="280"/>
      <c r="AB22" s="280"/>
      <c r="AC22" s="280"/>
      <c r="AD22" s="147" t="s">
        <v>173</v>
      </c>
      <c r="AE22" s="165"/>
      <c r="AF22" s="165"/>
      <c r="AG22" s="165"/>
      <c r="AH22" s="218"/>
      <c r="AI22" s="165"/>
      <c r="AJ22" s="165"/>
      <c r="AK22" s="165"/>
      <c r="AL22" s="165"/>
      <c r="AM22" s="142">
        <f t="shared" si="0"/>
        <v>0</v>
      </c>
      <c r="AN22" s="178">
        <f t="shared" si="1"/>
        <v>1</v>
      </c>
    </row>
    <row r="23" spans="1:57" s="151" customFormat="1" ht="35.25" customHeight="1" x14ac:dyDescent="0.25">
      <c r="A23" s="146" t="s">
        <v>105</v>
      </c>
      <c r="B23" s="298" t="s">
        <v>186</v>
      </c>
      <c r="C23" s="298"/>
      <c r="D23" s="298"/>
      <c r="E23" s="298"/>
      <c r="F23" s="298"/>
      <c r="G23" s="298"/>
      <c r="H23" s="298"/>
      <c r="I23" s="298"/>
      <c r="J23" s="298"/>
      <c r="K23" s="291" t="s">
        <v>180</v>
      </c>
      <c r="L23" s="279"/>
      <c r="M23" s="279"/>
      <c r="N23" s="279"/>
      <c r="O23" s="280">
        <v>11</v>
      </c>
      <c r="P23" s="280"/>
      <c r="Q23" s="280"/>
      <c r="R23" s="280"/>
      <c r="S23" s="280" t="s">
        <v>173</v>
      </c>
      <c r="T23" s="280"/>
      <c r="U23" s="280"/>
      <c r="V23" s="280"/>
      <c r="W23" s="280"/>
      <c r="X23" s="147" t="s">
        <v>173</v>
      </c>
      <c r="Y23" s="147" t="s">
        <v>173</v>
      </c>
      <c r="Z23" s="280" t="s">
        <v>173</v>
      </c>
      <c r="AA23" s="280"/>
      <c r="AB23" s="280"/>
      <c r="AC23" s="280"/>
      <c r="AD23" s="147" t="s">
        <v>173</v>
      </c>
      <c r="AE23" s="166"/>
      <c r="AF23" s="166"/>
      <c r="AG23" s="166"/>
      <c r="AH23" s="219"/>
      <c r="AI23" s="166"/>
      <c r="AJ23" s="166"/>
      <c r="AK23" s="166"/>
      <c r="AL23" s="166"/>
      <c r="AM23" s="142">
        <f t="shared" si="0"/>
        <v>0</v>
      </c>
      <c r="AN23" s="178">
        <f t="shared" si="1"/>
        <v>11</v>
      </c>
    </row>
    <row r="24" spans="1:57" ht="30.75" customHeight="1" x14ac:dyDescent="0.25">
      <c r="A24" s="146" t="s">
        <v>107</v>
      </c>
      <c r="B24" s="298" t="s">
        <v>187</v>
      </c>
      <c r="C24" s="298"/>
      <c r="D24" s="298"/>
      <c r="E24" s="298"/>
      <c r="F24" s="298"/>
      <c r="G24" s="298"/>
      <c r="H24" s="298"/>
      <c r="I24" s="298"/>
      <c r="J24" s="298"/>
      <c r="K24" s="291" t="s">
        <v>10</v>
      </c>
      <c r="L24" s="279"/>
      <c r="M24" s="279"/>
      <c r="N24" s="279"/>
      <c r="O24" s="280">
        <v>35</v>
      </c>
      <c r="P24" s="280"/>
      <c r="Q24" s="280"/>
      <c r="R24" s="280"/>
      <c r="S24" s="280" t="s">
        <v>173</v>
      </c>
      <c r="T24" s="280"/>
      <c r="U24" s="280"/>
      <c r="V24" s="280"/>
      <c r="W24" s="280"/>
      <c r="X24" s="147" t="s">
        <v>173</v>
      </c>
      <c r="Y24" s="147" t="s">
        <v>173</v>
      </c>
      <c r="Z24" s="280" t="s">
        <v>173</v>
      </c>
      <c r="AA24" s="280"/>
      <c r="AB24" s="280"/>
      <c r="AC24" s="280"/>
      <c r="AD24" s="147" t="s">
        <v>173</v>
      </c>
      <c r="AE24" s="153"/>
      <c r="AF24" s="153"/>
      <c r="AG24" s="153"/>
      <c r="AH24" s="217"/>
      <c r="AI24" s="153"/>
      <c r="AJ24" s="153"/>
      <c r="AK24" s="153"/>
      <c r="AL24" s="153"/>
      <c r="AM24" s="142">
        <f t="shared" si="0"/>
        <v>0</v>
      </c>
      <c r="AN24" s="178">
        <f t="shared" si="1"/>
        <v>35</v>
      </c>
    </row>
    <row r="25" spans="1:57" ht="36" customHeight="1" x14ac:dyDescent="0.25">
      <c r="A25" s="146" t="s">
        <v>188</v>
      </c>
      <c r="B25" s="298" t="s">
        <v>189</v>
      </c>
      <c r="C25" s="298"/>
      <c r="D25" s="298"/>
      <c r="E25" s="298"/>
      <c r="F25" s="298"/>
      <c r="G25" s="298"/>
      <c r="H25" s="298"/>
      <c r="I25" s="298"/>
      <c r="J25" s="298"/>
      <c r="K25" s="291" t="s">
        <v>10</v>
      </c>
      <c r="L25" s="279"/>
      <c r="M25" s="279"/>
      <c r="N25" s="279"/>
      <c r="O25" s="280">
        <v>4</v>
      </c>
      <c r="P25" s="280"/>
      <c r="Q25" s="280"/>
      <c r="R25" s="280"/>
      <c r="S25" s="280" t="s">
        <v>173</v>
      </c>
      <c r="T25" s="280"/>
      <c r="U25" s="280"/>
      <c r="V25" s="280"/>
      <c r="W25" s="280"/>
      <c r="X25" s="147" t="s">
        <v>173</v>
      </c>
      <c r="Y25" s="147" t="s">
        <v>173</v>
      </c>
      <c r="Z25" s="280" t="s">
        <v>173</v>
      </c>
      <c r="AA25" s="280"/>
      <c r="AB25" s="280"/>
      <c r="AC25" s="280"/>
      <c r="AD25" s="147" t="s">
        <v>173</v>
      </c>
      <c r="AE25" s="153"/>
      <c r="AF25" s="153">
        <v>4</v>
      </c>
      <c r="AG25" s="153"/>
      <c r="AH25" s="217"/>
      <c r="AI25" s="153"/>
      <c r="AJ25" s="153"/>
      <c r="AK25" s="153"/>
      <c r="AL25" s="153"/>
      <c r="AM25" s="142">
        <f t="shared" si="0"/>
        <v>4</v>
      </c>
      <c r="AN25" s="178">
        <f t="shared" si="1"/>
        <v>0</v>
      </c>
    </row>
    <row r="26" spans="1:57" s="150" customFormat="1" ht="39.6" customHeight="1" x14ac:dyDescent="0.25">
      <c r="A26" s="146" t="s">
        <v>190</v>
      </c>
      <c r="B26" s="298" t="s">
        <v>191</v>
      </c>
      <c r="C26" s="298"/>
      <c r="D26" s="298"/>
      <c r="E26" s="298"/>
      <c r="F26" s="298"/>
      <c r="G26" s="298"/>
      <c r="H26" s="298"/>
      <c r="I26" s="298"/>
      <c r="J26" s="298"/>
      <c r="K26" s="291" t="s">
        <v>10</v>
      </c>
      <c r="L26" s="279"/>
      <c r="M26" s="279"/>
      <c r="N26" s="279"/>
      <c r="O26" s="299">
        <v>36</v>
      </c>
      <c r="P26" s="299"/>
      <c r="Q26" s="299"/>
      <c r="R26" s="299"/>
      <c r="S26" s="280" t="s">
        <v>173</v>
      </c>
      <c r="T26" s="280"/>
      <c r="U26" s="280"/>
      <c r="V26" s="280"/>
      <c r="W26" s="280"/>
      <c r="X26" s="147" t="s">
        <v>173</v>
      </c>
      <c r="Y26" s="147" t="s">
        <v>173</v>
      </c>
      <c r="Z26" s="280" t="s">
        <v>173</v>
      </c>
      <c r="AA26" s="280"/>
      <c r="AB26" s="280"/>
      <c r="AC26" s="280"/>
      <c r="AD26" s="147" t="s">
        <v>173</v>
      </c>
      <c r="AE26" s="165"/>
      <c r="AF26" s="165"/>
      <c r="AG26" s="165"/>
      <c r="AH26" s="218"/>
      <c r="AI26" s="165"/>
      <c r="AJ26" s="165"/>
      <c r="AK26" s="165"/>
      <c r="AL26" s="165"/>
      <c r="AM26" s="142">
        <f t="shared" si="0"/>
        <v>0</v>
      </c>
      <c r="AN26" s="178">
        <f t="shared" si="1"/>
        <v>36</v>
      </c>
    </row>
    <row r="27" spans="1:57" s="151" customFormat="1" ht="25.5" customHeight="1" x14ac:dyDescent="0.25">
      <c r="A27" s="146" t="s">
        <v>192</v>
      </c>
      <c r="B27" s="298" t="s">
        <v>193</v>
      </c>
      <c r="C27" s="298"/>
      <c r="D27" s="298"/>
      <c r="E27" s="298"/>
      <c r="F27" s="298"/>
      <c r="G27" s="298"/>
      <c r="H27" s="298"/>
      <c r="I27" s="298"/>
      <c r="J27" s="298"/>
      <c r="K27" s="291" t="s">
        <v>10</v>
      </c>
      <c r="L27" s="279"/>
      <c r="M27" s="279"/>
      <c r="N27" s="279"/>
      <c r="O27" s="280">
        <v>1</v>
      </c>
      <c r="P27" s="280"/>
      <c r="Q27" s="280"/>
      <c r="R27" s="280"/>
      <c r="S27" s="280" t="s">
        <v>173</v>
      </c>
      <c r="T27" s="280"/>
      <c r="U27" s="280"/>
      <c r="V27" s="280"/>
      <c r="W27" s="280"/>
      <c r="X27" s="147" t="s">
        <v>173</v>
      </c>
      <c r="Y27" s="147" t="s">
        <v>173</v>
      </c>
      <c r="Z27" s="280" t="s">
        <v>173</v>
      </c>
      <c r="AA27" s="280"/>
      <c r="AB27" s="280"/>
      <c r="AC27" s="280"/>
      <c r="AD27" s="147" t="s">
        <v>173</v>
      </c>
      <c r="AE27" s="166"/>
      <c r="AF27" s="166">
        <v>1</v>
      </c>
      <c r="AG27" s="166"/>
      <c r="AH27" s="219"/>
      <c r="AI27" s="166"/>
      <c r="AJ27" s="166"/>
      <c r="AK27" s="166"/>
      <c r="AL27" s="166"/>
      <c r="AM27" s="142">
        <f t="shared" si="0"/>
        <v>1</v>
      </c>
      <c r="AN27" s="178">
        <f t="shared" si="1"/>
        <v>0</v>
      </c>
    </row>
    <row r="28" spans="1:57" ht="33" customHeight="1" x14ac:dyDescent="0.25">
      <c r="A28" s="146" t="s">
        <v>194</v>
      </c>
      <c r="B28" s="298" t="s">
        <v>195</v>
      </c>
      <c r="C28" s="298"/>
      <c r="D28" s="298"/>
      <c r="E28" s="298"/>
      <c r="F28" s="298"/>
      <c r="G28" s="298"/>
      <c r="H28" s="298"/>
      <c r="I28" s="298"/>
      <c r="J28" s="298"/>
      <c r="K28" s="282" t="s">
        <v>10</v>
      </c>
      <c r="L28" s="279"/>
      <c r="M28" s="279"/>
      <c r="N28" s="279"/>
      <c r="O28" s="291">
        <v>28</v>
      </c>
      <c r="P28" s="279"/>
      <c r="Q28" s="279"/>
      <c r="R28" s="279"/>
      <c r="S28" s="280" t="s">
        <v>173</v>
      </c>
      <c r="T28" s="280"/>
      <c r="U28" s="280"/>
      <c r="V28" s="280"/>
      <c r="W28" s="280"/>
      <c r="X28" s="147" t="s">
        <v>173</v>
      </c>
      <c r="Y28" s="147" t="s">
        <v>173</v>
      </c>
      <c r="Z28" s="280" t="s">
        <v>173</v>
      </c>
      <c r="AA28" s="280"/>
      <c r="AB28" s="280"/>
      <c r="AC28" s="280"/>
      <c r="AD28" s="147" t="s">
        <v>173</v>
      </c>
      <c r="AE28" s="153"/>
      <c r="AF28" s="153">
        <v>28</v>
      </c>
      <c r="AG28" s="153"/>
      <c r="AH28" s="217"/>
      <c r="AI28" s="153"/>
      <c r="AJ28" s="153"/>
      <c r="AK28" s="153"/>
      <c r="AL28" s="153"/>
      <c r="AM28" s="142">
        <f t="shared" si="0"/>
        <v>28</v>
      </c>
      <c r="AN28" s="178">
        <f t="shared" si="1"/>
        <v>0</v>
      </c>
    </row>
    <row r="29" spans="1:57" ht="33" customHeight="1" x14ac:dyDescent="0.25">
      <c r="A29" s="146" t="s">
        <v>196</v>
      </c>
      <c r="B29" s="298" t="s">
        <v>197</v>
      </c>
      <c r="C29" s="298"/>
      <c r="D29" s="298"/>
      <c r="E29" s="298"/>
      <c r="F29" s="298"/>
      <c r="G29" s="298"/>
      <c r="H29" s="298"/>
      <c r="I29" s="298"/>
      <c r="J29" s="298"/>
      <c r="K29" s="279" t="s">
        <v>10</v>
      </c>
      <c r="L29" s="279"/>
      <c r="M29" s="279"/>
      <c r="N29" s="152"/>
      <c r="O29" s="291">
        <v>13</v>
      </c>
      <c r="P29" s="279"/>
      <c r="Q29" s="279"/>
      <c r="R29" s="279"/>
      <c r="S29" s="280" t="s">
        <v>173</v>
      </c>
      <c r="T29" s="280"/>
      <c r="U29" s="280"/>
      <c r="V29" s="280"/>
      <c r="W29" s="280"/>
      <c r="X29" s="147" t="s">
        <v>173</v>
      </c>
      <c r="Y29" s="147" t="s">
        <v>173</v>
      </c>
      <c r="Z29" s="280" t="s">
        <v>173</v>
      </c>
      <c r="AA29" s="280"/>
      <c r="AB29" s="280"/>
      <c r="AC29" s="280"/>
      <c r="AD29" s="147" t="s">
        <v>173</v>
      </c>
      <c r="AE29" s="153"/>
      <c r="AF29" s="153">
        <v>13</v>
      </c>
      <c r="AG29" s="153"/>
      <c r="AH29" s="217"/>
      <c r="AI29" s="153"/>
      <c r="AJ29" s="153"/>
      <c r="AK29" s="153"/>
      <c r="AL29" s="153"/>
      <c r="AM29" s="142">
        <f t="shared" si="0"/>
        <v>13</v>
      </c>
      <c r="AN29" s="178">
        <f t="shared" si="1"/>
        <v>0</v>
      </c>
    </row>
    <row r="30" spans="1:57" ht="27" customHeight="1" x14ac:dyDescent="0.25">
      <c r="A30" s="146" t="s">
        <v>198</v>
      </c>
      <c r="B30" s="298" t="s">
        <v>199</v>
      </c>
      <c r="C30" s="298"/>
      <c r="D30" s="298"/>
      <c r="E30" s="298"/>
      <c r="F30" s="298"/>
      <c r="G30" s="298"/>
      <c r="H30" s="298"/>
      <c r="I30" s="298"/>
      <c r="J30" s="298"/>
      <c r="K30" s="282" t="s">
        <v>10</v>
      </c>
      <c r="L30" s="279"/>
      <c r="M30" s="279"/>
      <c r="N30" s="279"/>
      <c r="O30" s="291">
        <v>49</v>
      </c>
      <c r="P30" s="279"/>
      <c r="Q30" s="279"/>
      <c r="R30" s="279"/>
      <c r="S30" s="280" t="s">
        <v>173</v>
      </c>
      <c r="T30" s="280"/>
      <c r="U30" s="280"/>
      <c r="V30" s="280"/>
      <c r="W30" s="280"/>
      <c r="X30" s="147" t="s">
        <v>173</v>
      </c>
      <c r="Y30" s="147" t="s">
        <v>173</v>
      </c>
      <c r="Z30" s="280" t="s">
        <v>173</v>
      </c>
      <c r="AA30" s="280"/>
      <c r="AB30" s="280"/>
      <c r="AC30" s="280"/>
      <c r="AD30" s="147" t="s">
        <v>173</v>
      </c>
      <c r="AE30" s="153"/>
      <c r="AF30" s="153">
        <v>49</v>
      </c>
      <c r="AG30" s="153"/>
      <c r="AH30" s="217"/>
      <c r="AI30" s="153"/>
      <c r="AJ30" s="153"/>
      <c r="AK30" s="153"/>
      <c r="AL30" s="153"/>
      <c r="AM30" s="142">
        <f t="shared" si="0"/>
        <v>49</v>
      </c>
      <c r="AN30" s="178">
        <f t="shared" si="1"/>
        <v>0</v>
      </c>
    </row>
    <row r="31" spans="1:57" ht="36" customHeight="1" x14ac:dyDescent="0.25">
      <c r="A31" s="146" t="s">
        <v>200</v>
      </c>
      <c r="B31" s="298" t="s">
        <v>201</v>
      </c>
      <c r="C31" s="298"/>
      <c r="D31" s="298"/>
      <c r="E31" s="298"/>
      <c r="F31" s="298"/>
      <c r="G31" s="298"/>
      <c r="H31" s="298"/>
      <c r="I31" s="298"/>
      <c r="J31" s="298"/>
      <c r="K31" s="282" t="s">
        <v>10</v>
      </c>
      <c r="L31" s="279"/>
      <c r="M31" s="279"/>
      <c r="N31" s="279"/>
      <c r="O31" s="291">
        <v>50</v>
      </c>
      <c r="P31" s="291"/>
      <c r="Q31" s="291"/>
      <c r="R31" s="153"/>
      <c r="S31" s="280" t="s">
        <v>173</v>
      </c>
      <c r="T31" s="280"/>
      <c r="U31" s="280"/>
      <c r="V31" s="280"/>
      <c r="W31" s="280"/>
      <c r="X31" s="147" t="s">
        <v>173</v>
      </c>
      <c r="Y31" s="147" t="s">
        <v>173</v>
      </c>
      <c r="Z31" s="280" t="s">
        <v>173</v>
      </c>
      <c r="AA31" s="280"/>
      <c r="AB31" s="280"/>
      <c r="AC31" s="280"/>
      <c r="AD31" s="147" t="s">
        <v>173</v>
      </c>
      <c r="AE31" s="153"/>
      <c r="AF31" s="153"/>
      <c r="AG31" s="153">
        <v>50</v>
      </c>
      <c r="AH31" s="217"/>
      <c r="AI31" s="153"/>
      <c r="AJ31" s="153"/>
      <c r="AK31" s="153"/>
      <c r="AL31" s="153"/>
      <c r="AM31" s="142">
        <f t="shared" si="0"/>
        <v>50</v>
      </c>
      <c r="AN31" s="178">
        <f t="shared" si="1"/>
        <v>0</v>
      </c>
    </row>
    <row r="32" spans="1:57" s="143" customFormat="1" ht="29.25" customHeight="1" x14ac:dyDescent="0.25">
      <c r="A32" s="146" t="s">
        <v>202</v>
      </c>
      <c r="B32" s="281" t="s">
        <v>203</v>
      </c>
      <c r="C32" s="281"/>
      <c r="D32" s="281"/>
      <c r="E32" s="281"/>
      <c r="F32" s="281"/>
      <c r="G32" s="281"/>
      <c r="H32" s="281"/>
      <c r="I32" s="281"/>
      <c r="J32" s="281"/>
      <c r="K32" s="282" t="s">
        <v>10</v>
      </c>
      <c r="L32" s="279"/>
      <c r="M32" s="279"/>
      <c r="N32" s="279"/>
      <c r="O32" s="280">
        <v>4</v>
      </c>
      <c r="P32" s="280"/>
      <c r="Q32" s="280"/>
      <c r="R32" s="280"/>
      <c r="S32" s="280" t="s">
        <v>173</v>
      </c>
      <c r="T32" s="280"/>
      <c r="U32" s="280"/>
      <c r="V32" s="280"/>
      <c r="W32" s="280"/>
      <c r="X32" s="147" t="s">
        <v>173</v>
      </c>
      <c r="Y32" s="147" t="s">
        <v>173</v>
      </c>
      <c r="Z32" s="280" t="s">
        <v>173</v>
      </c>
      <c r="AA32" s="280"/>
      <c r="AB32" s="280"/>
      <c r="AC32" s="280"/>
      <c r="AD32" s="147" t="s">
        <v>173</v>
      </c>
      <c r="AE32" s="142"/>
      <c r="AF32" s="142"/>
      <c r="AG32" s="142">
        <v>4</v>
      </c>
      <c r="AH32" s="216"/>
      <c r="AI32" s="142"/>
      <c r="AJ32" s="142"/>
      <c r="AK32" s="142"/>
      <c r="AL32" s="142"/>
      <c r="AM32" s="142">
        <f t="shared" si="0"/>
        <v>4</v>
      </c>
      <c r="AN32" s="178">
        <f t="shared" si="1"/>
        <v>0</v>
      </c>
    </row>
    <row r="33" spans="1:57" s="143" customFormat="1" ht="29.25" customHeight="1" x14ac:dyDescent="0.25">
      <c r="A33" s="146" t="s">
        <v>204</v>
      </c>
      <c r="B33" s="286" t="s">
        <v>205</v>
      </c>
      <c r="C33" s="287"/>
      <c r="D33" s="287"/>
      <c r="E33" s="287"/>
      <c r="F33" s="287"/>
      <c r="G33" s="287"/>
      <c r="H33" s="287"/>
      <c r="I33" s="287"/>
      <c r="J33" s="287"/>
      <c r="K33" s="288" t="s">
        <v>171</v>
      </c>
      <c r="L33" s="288"/>
      <c r="M33" s="288"/>
      <c r="N33" s="144"/>
      <c r="O33" s="289">
        <v>1</v>
      </c>
      <c r="P33" s="289"/>
      <c r="Q33" s="289"/>
      <c r="R33" s="145"/>
      <c r="S33" s="289">
        <v>528453.80000000005</v>
      </c>
      <c r="T33" s="289"/>
      <c r="U33" s="289"/>
      <c r="V33" s="289"/>
      <c r="W33" s="289"/>
      <c r="X33" s="145">
        <f>O33*S33</f>
        <v>528453.80000000005</v>
      </c>
      <c r="Y33" s="145">
        <v>789971.01</v>
      </c>
      <c r="Z33" s="289">
        <f>O33*Y33</f>
        <v>789971.01</v>
      </c>
      <c r="AA33" s="297"/>
      <c r="AB33" s="297"/>
      <c r="AC33" s="297"/>
      <c r="AD33" s="145">
        <f>X33+Z33</f>
        <v>1318424.81</v>
      </c>
      <c r="AE33" s="142"/>
      <c r="AF33" s="142">
        <v>0.8</v>
      </c>
      <c r="AG33" s="142">
        <v>0.1</v>
      </c>
      <c r="AH33" s="216"/>
      <c r="AI33" s="142"/>
      <c r="AJ33" s="142"/>
      <c r="AK33" s="142"/>
      <c r="AL33" s="142"/>
      <c r="AM33" s="142">
        <f t="shared" si="0"/>
        <v>0.9</v>
      </c>
      <c r="AN33" s="178">
        <f t="shared" si="1"/>
        <v>9.9999999999999978E-2</v>
      </c>
    </row>
    <row r="34" spans="1:57" s="143" customFormat="1" ht="29.25" customHeight="1" x14ac:dyDescent="0.25">
      <c r="A34" s="146" t="s">
        <v>206</v>
      </c>
      <c r="B34" s="284" t="s">
        <v>207</v>
      </c>
      <c r="C34" s="284"/>
      <c r="D34" s="284"/>
      <c r="E34" s="284"/>
      <c r="F34" s="284"/>
      <c r="G34" s="284"/>
      <c r="H34" s="284"/>
      <c r="I34" s="284"/>
      <c r="J34" s="284"/>
      <c r="K34" s="282" t="s">
        <v>88</v>
      </c>
      <c r="L34" s="282"/>
      <c r="M34" s="282"/>
      <c r="N34" s="282"/>
      <c r="O34" s="280">
        <v>177.55699999999999</v>
      </c>
      <c r="P34" s="280"/>
      <c r="Q34" s="280"/>
      <c r="R34" s="280"/>
      <c r="S34" s="280" t="s">
        <v>173</v>
      </c>
      <c r="T34" s="280"/>
      <c r="U34" s="280"/>
      <c r="V34" s="280"/>
      <c r="W34" s="280"/>
      <c r="X34" s="147" t="s">
        <v>173</v>
      </c>
      <c r="Y34" s="147" t="s">
        <v>173</v>
      </c>
      <c r="Z34" s="280" t="s">
        <v>173</v>
      </c>
      <c r="AA34" s="280"/>
      <c r="AB34" s="280"/>
      <c r="AC34" s="280"/>
      <c r="AD34" s="147" t="s">
        <v>173</v>
      </c>
      <c r="AE34" s="142"/>
      <c r="AF34" s="142">
        <v>177.56</v>
      </c>
      <c r="AG34" s="142"/>
      <c r="AH34" s="216"/>
      <c r="AI34" s="142"/>
      <c r="AJ34" s="142"/>
      <c r="AK34" s="142"/>
      <c r="AL34" s="142"/>
      <c r="AM34" s="142">
        <f t="shared" si="0"/>
        <v>177.56</v>
      </c>
      <c r="AN34" s="178">
        <f t="shared" si="1"/>
        <v>-3.0000000000143245E-3</v>
      </c>
    </row>
    <row r="35" spans="1:57" ht="30" customHeight="1" x14ac:dyDescent="0.25">
      <c r="A35" s="146" t="s">
        <v>208</v>
      </c>
      <c r="B35" s="284" t="s">
        <v>209</v>
      </c>
      <c r="C35" s="285"/>
      <c r="D35" s="285"/>
      <c r="E35" s="285"/>
      <c r="F35" s="285"/>
      <c r="G35" s="285"/>
      <c r="H35" s="285"/>
      <c r="I35" s="285"/>
      <c r="J35" s="285"/>
      <c r="K35" s="282" t="s">
        <v>88</v>
      </c>
      <c r="L35" s="279"/>
      <c r="M35" s="279"/>
      <c r="N35" s="148"/>
      <c r="O35" s="280">
        <v>161.75399999999999</v>
      </c>
      <c r="P35" s="280"/>
      <c r="Q35" s="280"/>
      <c r="R35" s="280"/>
      <c r="S35" s="280" t="s">
        <v>173</v>
      </c>
      <c r="T35" s="280"/>
      <c r="U35" s="280"/>
      <c r="V35" s="280"/>
      <c r="W35" s="280"/>
      <c r="X35" s="147" t="s">
        <v>173</v>
      </c>
      <c r="Y35" s="147" t="s">
        <v>173</v>
      </c>
      <c r="Z35" s="280" t="s">
        <v>173</v>
      </c>
      <c r="AA35" s="280"/>
      <c r="AB35" s="280"/>
      <c r="AC35" s="280"/>
      <c r="AD35" s="147" t="s">
        <v>173</v>
      </c>
      <c r="AE35" s="153"/>
      <c r="AF35" s="153">
        <v>161.75</v>
      </c>
      <c r="AG35" s="153"/>
      <c r="AH35" s="217"/>
      <c r="AI35" s="153"/>
      <c r="AJ35" s="153"/>
      <c r="AK35" s="153"/>
      <c r="AL35" s="153"/>
      <c r="AM35" s="142">
        <f t="shared" si="0"/>
        <v>161.75</v>
      </c>
      <c r="AN35" s="178">
        <f t="shared" si="1"/>
        <v>3.9999999999906777E-3</v>
      </c>
      <c r="AQ35" s="149" t="s">
        <v>181</v>
      </c>
      <c r="AR35" s="149"/>
      <c r="AS35" s="294"/>
      <c r="AT35" s="295"/>
      <c r="AU35" s="295"/>
      <c r="AV35" s="296"/>
      <c r="AW35" s="293" t="s">
        <v>182</v>
      </c>
      <c r="AX35" s="293"/>
      <c r="AY35" s="293"/>
      <c r="AZ35" s="293"/>
      <c r="BA35" s="293"/>
      <c r="BB35" s="293" t="e">
        <f>Z37+#REF!+#REF!+#REF!+#REF!+#REF!</f>
        <v>#VALUE!</v>
      </c>
      <c r="BC35" s="293"/>
      <c r="BD35" s="293"/>
      <c r="BE35" s="293"/>
    </row>
    <row r="36" spans="1:57" ht="32.25" customHeight="1" x14ac:dyDescent="0.25">
      <c r="A36" s="146" t="s">
        <v>210</v>
      </c>
      <c r="B36" s="284" t="s">
        <v>174</v>
      </c>
      <c r="C36" s="285"/>
      <c r="D36" s="285"/>
      <c r="E36" s="285"/>
      <c r="F36" s="285"/>
      <c r="G36" s="285"/>
      <c r="H36" s="285"/>
      <c r="I36" s="285"/>
      <c r="J36" s="285"/>
      <c r="K36" s="282" t="s">
        <v>88</v>
      </c>
      <c r="L36" s="279"/>
      <c r="M36" s="279"/>
      <c r="N36" s="148"/>
      <c r="O36" s="291">
        <v>13.58</v>
      </c>
      <c r="P36" s="279"/>
      <c r="Q36" s="279"/>
      <c r="R36" s="279"/>
      <c r="S36" s="280" t="s">
        <v>173</v>
      </c>
      <c r="T36" s="280"/>
      <c r="U36" s="280"/>
      <c r="V36" s="280"/>
      <c r="W36" s="280"/>
      <c r="X36" s="147" t="s">
        <v>173</v>
      </c>
      <c r="Y36" s="147" t="s">
        <v>173</v>
      </c>
      <c r="Z36" s="280" t="s">
        <v>173</v>
      </c>
      <c r="AA36" s="280"/>
      <c r="AB36" s="280"/>
      <c r="AC36" s="280"/>
      <c r="AD36" s="147" t="s">
        <v>173</v>
      </c>
      <c r="AE36" s="153"/>
      <c r="AF36" s="153">
        <v>13.58</v>
      </c>
      <c r="AG36" s="153"/>
      <c r="AH36" s="217"/>
      <c r="AI36" s="153"/>
      <c r="AJ36" s="153"/>
      <c r="AK36" s="153"/>
      <c r="AL36" s="153"/>
      <c r="AM36" s="142">
        <f t="shared" si="0"/>
        <v>13.58</v>
      </c>
      <c r="AN36" s="178">
        <f t="shared" si="1"/>
        <v>0</v>
      </c>
    </row>
    <row r="37" spans="1:57" s="150" customFormat="1" ht="33" customHeight="1" x14ac:dyDescent="0.25">
      <c r="A37" s="146" t="s">
        <v>211</v>
      </c>
      <c r="B37" s="284" t="s">
        <v>175</v>
      </c>
      <c r="C37" s="285"/>
      <c r="D37" s="285"/>
      <c r="E37" s="285"/>
      <c r="F37" s="285"/>
      <c r="G37" s="285"/>
      <c r="H37" s="285"/>
      <c r="I37" s="285"/>
      <c r="J37" s="285"/>
      <c r="K37" s="282" t="s">
        <v>88</v>
      </c>
      <c r="L37" s="279"/>
      <c r="M37" s="279"/>
      <c r="N37" s="148"/>
      <c r="O37" s="291">
        <v>48.53</v>
      </c>
      <c r="P37" s="279"/>
      <c r="Q37" s="279"/>
      <c r="R37" s="279"/>
      <c r="S37" s="280" t="s">
        <v>173</v>
      </c>
      <c r="T37" s="280"/>
      <c r="U37" s="280"/>
      <c r="V37" s="280"/>
      <c r="W37" s="280"/>
      <c r="X37" s="147" t="s">
        <v>173</v>
      </c>
      <c r="Y37" s="147" t="s">
        <v>173</v>
      </c>
      <c r="Z37" s="280" t="s">
        <v>173</v>
      </c>
      <c r="AA37" s="280"/>
      <c r="AB37" s="280"/>
      <c r="AC37" s="280"/>
      <c r="AD37" s="147" t="s">
        <v>173</v>
      </c>
      <c r="AE37" s="165"/>
      <c r="AF37" s="165">
        <v>48.53</v>
      </c>
      <c r="AG37" s="165"/>
      <c r="AH37" s="218"/>
      <c r="AI37" s="165"/>
      <c r="AJ37" s="165"/>
      <c r="AK37" s="165"/>
      <c r="AL37" s="165"/>
      <c r="AM37" s="142">
        <f t="shared" si="0"/>
        <v>48.53</v>
      </c>
      <c r="AN37" s="178">
        <f t="shared" si="1"/>
        <v>0</v>
      </c>
    </row>
    <row r="38" spans="1:57" s="151" customFormat="1" ht="35.25" customHeight="1" x14ac:dyDescent="0.25">
      <c r="A38" s="146" t="s">
        <v>212</v>
      </c>
      <c r="B38" s="284" t="s">
        <v>176</v>
      </c>
      <c r="C38" s="285"/>
      <c r="D38" s="285"/>
      <c r="E38" s="285"/>
      <c r="F38" s="285"/>
      <c r="G38" s="285"/>
      <c r="H38" s="285"/>
      <c r="I38" s="285"/>
      <c r="J38" s="285"/>
      <c r="K38" s="282" t="s">
        <v>88</v>
      </c>
      <c r="L38" s="279"/>
      <c r="M38" s="279"/>
      <c r="N38" s="148"/>
      <c r="O38" s="291">
        <v>29.49</v>
      </c>
      <c r="P38" s="279"/>
      <c r="Q38" s="279"/>
      <c r="R38" s="279"/>
      <c r="S38" s="280" t="s">
        <v>173</v>
      </c>
      <c r="T38" s="280"/>
      <c r="U38" s="280"/>
      <c r="V38" s="280"/>
      <c r="W38" s="280"/>
      <c r="X38" s="147" t="s">
        <v>173</v>
      </c>
      <c r="Y38" s="147" t="s">
        <v>173</v>
      </c>
      <c r="Z38" s="280" t="s">
        <v>173</v>
      </c>
      <c r="AA38" s="280"/>
      <c r="AB38" s="280"/>
      <c r="AC38" s="280"/>
      <c r="AD38" s="147" t="s">
        <v>173</v>
      </c>
      <c r="AE38" s="166"/>
      <c r="AF38" s="166">
        <v>29.49</v>
      </c>
      <c r="AG38" s="166"/>
      <c r="AH38" s="219"/>
      <c r="AI38" s="166"/>
      <c r="AJ38" s="166"/>
      <c r="AK38" s="166"/>
      <c r="AL38" s="166"/>
      <c r="AM38" s="142">
        <f t="shared" si="0"/>
        <v>29.49</v>
      </c>
      <c r="AN38" s="178">
        <f t="shared" si="1"/>
        <v>0</v>
      </c>
    </row>
    <row r="39" spans="1:57" s="151" customFormat="1" ht="35.25" customHeight="1" x14ac:dyDescent="0.25">
      <c r="A39" s="146" t="s">
        <v>213</v>
      </c>
      <c r="B39" s="292" t="s">
        <v>214</v>
      </c>
      <c r="C39" s="292"/>
      <c r="D39" s="292"/>
      <c r="E39" s="292"/>
      <c r="F39" s="292"/>
      <c r="G39" s="292"/>
      <c r="H39" s="292"/>
      <c r="I39" s="292"/>
      <c r="J39" s="292"/>
      <c r="K39" s="282" t="s">
        <v>10</v>
      </c>
      <c r="L39" s="279"/>
      <c r="M39" s="279"/>
      <c r="N39" s="148"/>
      <c r="O39" s="280">
        <v>4</v>
      </c>
      <c r="P39" s="280"/>
      <c r="Q39" s="280"/>
      <c r="R39" s="147"/>
      <c r="S39" s="280" t="s">
        <v>173</v>
      </c>
      <c r="T39" s="280"/>
      <c r="U39" s="280"/>
      <c r="V39" s="280"/>
      <c r="W39" s="280"/>
      <c r="X39" s="147" t="s">
        <v>173</v>
      </c>
      <c r="Y39" s="147" t="s">
        <v>173</v>
      </c>
      <c r="Z39" s="280" t="s">
        <v>173</v>
      </c>
      <c r="AA39" s="280"/>
      <c r="AB39" s="280"/>
      <c r="AC39" s="280"/>
      <c r="AD39" s="147" t="s">
        <v>173</v>
      </c>
      <c r="AE39" s="166"/>
      <c r="AF39" s="166">
        <v>4</v>
      </c>
      <c r="AG39" s="166"/>
      <c r="AH39" s="219"/>
      <c r="AI39" s="166"/>
      <c r="AJ39" s="166"/>
      <c r="AK39" s="166"/>
      <c r="AL39" s="166"/>
      <c r="AM39" s="142">
        <f t="shared" si="0"/>
        <v>4</v>
      </c>
      <c r="AN39" s="178">
        <f t="shared" si="1"/>
        <v>0</v>
      </c>
    </row>
    <row r="40" spans="1:57" ht="36" customHeight="1" x14ac:dyDescent="0.25">
      <c r="A40" s="146" t="s">
        <v>215</v>
      </c>
      <c r="B40" s="281" t="s">
        <v>179</v>
      </c>
      <c r="C40" s="281"/>
      <c r="D40" s="281"/>
      <c r="E40" s="281"/>
      <c r="F40" s="281"/>
      <c r="G40" s="281"/>
      <c r="H40" s="281"/>
      <c r="I40" s="281"/>
      <c r="J40" s="281"/>
      <c r="K40" s="291" t="s">
        <v>180</v>
      </c>
      <c r="L40" s="279"/>
      <c r="M40" s="279"/>
      <c r="N40" s="154"/>
      <c r="O40" s="291">
        <v>2</v>
      </c>
      <c r="P40" s="279"/>
      <c r="Q40" s="279"/>
      <c r="R40" s="279"/>
      <c r="S40" s="280" t="s">
        <v>173</v>
      </c>
      <c r="T40" s="280"/>
      <c r="U40" s="280"/>
      <c r="V40" s="280"/>
      <c r="W40" s="280"/>
      <c r="X40" s="147" t="s">
        <v>173</v>
      </c>
      <c r="Y40" s="147" t="s">
        <v>173</v>
      </c>
      <c r="Z40" s="280" t="s">
        <v>173</v>
      </c>
      <c r="AA40" s="280"/>
      <c r="AB40" s="280"/>
      <c r="AC40" s="280"/>
      <c r="AD40" s="147" t="s">
        <v>173</v>
      </c>
      <c r="AE40" s="153"/>
      <c r="AF40" s="153">
        <v>2</v>
      </c>
      <c r="AG40" s="153"/>
      <c r="AH40" s="217"/>
      <c r="AI40" s="153"/>
      <c r="AJ40" s="153"/>
      <c r="AK40" s="153"/>
      <c r="AL40" s="153"/>
      <c r="AM40" s="142">
        <f t="shared" si="0"/>
        <v>2</v>
      </c>
      <c r="AN40" s="178">
        <f t="shared" si="1"/>
        <v>0</v>
      </c>
    </row>
    <row r="41" spans="1:57" s="150" customFormat="1" ht="29.25" customHeight="1" x14ac:dyDescent="0.25">
      <c r="A41" s="146" t="s">
        <v>216</v>
      </c>
      <c r="B41" s="281" t="s">
        <v>183</v>
      </c>
      <c r="C41" s="281"/>
      <c r="D41" s="281"/>
      <c r="E41" s="281"/>
      <c r="F41" s="281"/>
      <c r="G41" s="281"/>
      <c r="H41" s="281"/>
      <c r="I41" s="281"/>
      <c r="J41" s="281"/>
      <c r="K41" s="291" t="s">
        <v>10</v>
      </c>
      <c r="L41" s="279"/>
      <c r="M41" s="279"/>
      <c r="N41" s="154"/>
      <c r="O41" s="291">
        <v>2</v>
      </c>
      <c r="P41" s="279"/>
      <c r="Q41" s="279"/>
      <c r="R41" s="279"/>
      <c r="S41" s="280" t="s">
        <v>173</v>
      </c>
      <c r="T41" s="280"/>
      <c r="U41" s="280"/>
      <c r="V41" s="280"/>
      <c r="W41" s="280"/>
      <c r="X41" s="147" t="s">
        <v>173</v>
      </c>
      <c r="Y41" s="147" t="s">
        <v>173</v>
      </c>
      <c r="Z41" s="280" t="s">
        <v>173</v>
      </c>
      <c r="AA41" s="280"/>
      <c r="AB41" s="280"/>
      <c r="AC41" s="280"/>
      <c r="AD41" s="147" t="s">
        <v>173</v>
      </c>
      <c r="AE41" s="165"/>
      <c r="AF41" s="165">
        <v>2</v>
      </c>
      <c r="AG41" s="165"/>
      <c r="AH41" s="218"/>
      <c r="AI41" s="165"/>
      <c r="AJ41" s="165"/>
      <c r="AK41" s="165"/>
      <c r="AL41" s="165"/>
      <c r="AM41" s="142">
        <f t="shared" si="0"/>
        <v>2</v>
      </c>
      <c r="AN41" s="178">
        <f t="shared" si="1"/>
        <v>0</v>
      </c>
    </row>
    <row r="42" spans="1:57" ht="26.25" customHeight="1" x14ac:dyDescent="0.25">
      <c r="A42" s="146" t="s">
        <v>217</v>
      </c>
      <c r="B42" s="281" t="s">
        <v>184</v>
      </c>
      <c r="C42" s="281"/>
      <c r="D42" s="281"/>
      <c r="E42" s="281"/>
      <c r="F42" s="281"/>
      <c r="G42" s="281"/>
      <c r="H42" s="281"/>
      <c r="I42" s="281"/>
      <c r="J42" s="281"/>
      <c r="K42" s="291" t="s">
        <v>10</v>
      </c>
      <c r="L42" s="279"/>
      <c r="M42" s="279"/>
      <c r="N42" s="154"/>
      <c r="O42" s="291">
        <v>22</v>
      </c>
      <c r="P42" s="279"/>
      <c r="Q42" s="279"/>
      <c r="R42" s="279"/>
      <c r="S42" s="280" t="s">
        <v>173</v>
      </c>
      <c r="T42" s="280"/>
      <c r="U42" s="280"/>
      <c r="V42" s="280"/>
      <c r="W42" s="280"/>
      <c r="X42" s="147" t="s">
        <v>173</v>
      </c>
      <c r="Y42" s="147" t="s">
        <v>173</v>
      </c>
      <c r="Z42" s="280" t="s">
        <v>173</v>
      </c>
      <c r="AA42" s="280"/>
      <c r="AB42" s="280"/>
      <c r="AC42" s="280"/>
      <c r="AD42" s="147" t="s">
        <v>173</v>
      </c>
      <c r="AE42" s="153"/>
      <c r="AF42" s="153"/>
      <c r="AG42" s="153">
        <v>22</v>
      </c>
      <c r="AH42" s="217"/>
      <c r="AI42" s="153"/>
      <c r="AJ42" s="153"/>
      <c r="AK42" s="153"/>
      <c r="AL42" s="153"/>
      <c r="AM42" s="142">
        <f t="shared" si="0"/>
        <v>22</v>
      </c>
      <c r="AN42" s="178">
        <f t="shared" si="1"/>
        <v>0</v>
      </c>
    </row>
    <row r="43" spans="1:57" ht="29.25" customHeight="1" x14ac:dyDescent="0.25">
      <c r="A43" s="146" t="s">
        <v>218</v>
      </c>
      <c r="B43" s="281" t="s">
        <v>187</v>
      </c>
      <c r="C43" s="281"/>
      <c r="D43" s="281"/>
      <c r="E43" s="281"/>
      <c r="F43" s="281"/>
      <c r="G43" s="281"/>
      <c r="H43" s="281"/>
      <c r="I43" s="281"/>
      <c r="J43" s="281"/>
      <c r="K43" s="291" t="s">
        <v>10</v>
      </c>
      <c r="L43" s="291"/>
      <c r="M43" s="291"/>
      <c r="N43" s="154"/>
      <c r="O43" s="291">
        <v>22</v>
      </c>
      <c r="P43" s="291"/>
      <c r="Q43" s="291"/>
      <c r="R43" s="153"/>
      <c r="S43" s="280" t="s">
        <v>173</v>
      </c>
      <c r="T43" s="280"/>
      <c r="U43" s="280"/>
      <c r="V43" s="280"/>
      <c r="W43" s="280"/>
      <c r="X43" s="147" t="s">
        <v>173</v>
      </c>
      <c r="Y43" s="147" t="s">
        <v>173</v>
      </c>
      <c r="Z43" s="280" t="s">
        <v>173</v>
      </c>
      <c r="AA43" s="280"/>
      <c r="AB43" s="280"/>
      <c r="AC43" s="280"/>
      <c r="AD43" s="147" t="s">
        <v>173</v>
      </c>
      <c r="AE43" s="153"/>
      <c r="AF43" s="153"/>
      <c r="AG43" s="153">
        <v>22</v>
      </c>
      <c r="AH43" s="217"/>
      <c r="AI43" s="153"/>
      <c r="AJ43" s="153"/>
      <c r="AK43" s="153"/>
      <c r="AL43" s="153"/>
      <c r="AM43" s="142">
        <f t="shared" si="0"/>
        <v>22</v>
      </c>
      <c r="AN43" s="178">
        <f t="shared" si="1"/>
        <v>0</v>
      </c>
    </row>
    <row r="44" spans="1:57" ht="37.9" customHeight="1" x14ac:dyDescent="0.25">
      <c r="A44" s="146" t="s">
        <v>219</v>
      </c>
      <c r="B44" s="281" t="s">
        <v>220</v>
      </c>
      <c r="C44" s="281"/>
      <c r="D44" s="281"/>
      <c r="E44" s="281"/>
      <c r="F44" s="281"/>
      <c r="G44" s="281"/>
      <c r="H44" s="281"/>
      <c r="I44" s="281"/>
      <c r="J44" s="281"/>
      <c r="K44" s="291" t="s">
        <v>10</v>
      </c>
      <c r="L44" s="279"/>
      <c r="M44" s="279"/>
      <c r="N44" s="154"/>
      <c r="O44" s="291">
        <v>4</v>
      </c>
      <c r="P44" s="279"/>
      <c r="Q44" s="279"/>
      <c r="R44" s="279"/>
      <c r="S44" s="280" t="s">
        <v>173</v>
      </c>
      <c r="T44" s="280"/>
      <c r="U44" s="280"/>
      <c r="V44" s="280"/>
      <c r="W44" s="280"/>
      <c r="X44" s="147" t="s">
        <v>173</v>
      </c>
      <c r="Y44" s="147" t="s">
        <v>173</v>
      </c>
      <c r="Z44" s="280" t="s">
        <v>173</v>
      </c>
      <c r="AA44" s="280"/>
      <c r="AB44" s="280"/>
      <c r="AC44" s="280"/>
      <c r="AD44" s="147" t="s">
        <v>173</v>
      </c>
      <c r="AE44" s="153"/>
      <c r="AF44" s="153"/>
      <c r="AG44" s="153">
        <v>4</v>
      </c>
      <c r="AH44" s="217"/>
      <c r="AI44" s="153"/>
      <c r="AJ44" s="153"/>
      <c r="AK44" s="153"/>
      <c r="AL44" s="153"/>
      <c r="AM44" s="142">
        <f t="shared" si="0"/>
        <v>4</v>
      </c>
      <c r="AN44" s="178">
        <f t="shared" si="1"/>
        <v>0</v>
      </c>
    </row>
    <row r="45" spans="1:57" ht="33" customHeight="1" x14ac:dyDescent="0.25">
      <c r="A45" s="146" t="s">
        <v>221</v>
      </c>
      <c r="B45" s="281" t="s">
        <v>191</v>
      </c>
      <c r="C45" s="281"/>
      <c r="D45" s="281"/>
      <c r="E45" s="281"/>
      <c r="F45" s="281"/>
      <c r="G45" s="281"/>
      <c r="H45" s="281"/>
      <c r="I45" s="281"/>
      <c r="J45" s="281"/>
      <c r="K45" s="291" t="s">
        <v>10</v>
      </c>
      <c r="L45" s="279"/>
      <c r="M45" s="279"/>
      <c r="N45" s="154"/>
      <c r="O45" s="291">
        <v>23</v>
      </c>
      <c r="P45" s="279"/>
      <c r="Q45" s="279"/>
      <c r="R45" s="279"/>
      <c r="S45" s="280" t="s">
        <v>173</v>
      </c>
      <c r="T45" s="280"/>
      <c r="U45" s="280"/>
      <c r="V45" s="280"/>
      <c r="W45" s="280"/>
      <c r="X45" s="147" t="s">
        <v>173</v>
      </c>
      <c r="Y45" s="147" t="s">
        <v>173</v>
      </c>
      <c r="Z45" s="280" t="s">
        <v>173</v>
      </c>
      <c r="AA45" s="280"/>
      <c r="AB45" s="280"/>
      <c r="AC45" s="280"/>
      <c r="AD45" s="147" t="s">
        <v>173</v>
      </c>
      <c r="AE45" s="153"/>
      <c r="AF45" s="153"/>
      <c r="AG45" s="153"/>
      <c r="AH45" s="217"/>
      <c r="AI45" s="153"/>
      <c r="AJ45" s="153"/>
      <c r="AK45" s="153"/>
      <c r="AL45" s="153"/>
      <c r="AM45" s="142">
        <f t="shared" si="0"/>
        <v>0</v>
      </c>
      <c r="AN45" s="178">
        <f t="shared" si="1"/>
        <v>23</v>
      </c>
    </row>
    <row r="46" spans="1:57" ht="40.15" customHeight="1" x14ac:dyDescent="0.25">
      <c r="A46" s="146" t="s">
        <v>222</v>
      </c>
      <c r="B46" s="281" t="s">
        <v>193</v>
      </c>
      <c r="C46" s="281"/>
      <c r="D46" s="281"/>
      <c r="E46" s="281"/>
      <c r="F46" s="281"/>
      <c r="G46" s="281"/>
      <c r="H46" s="281"/>
      <c r="I46" s="281"/>
      <c r="J46" s="281"/>
      <c r="K46" s="291" t="s">
        <v>10</v>
      </c>
      <c r="L46" s="279"/>
      <c r="M46" s="279"/>
      <c r="N46" s="154"/>
      <c r="O46" s="291">
        <v>1</v>
      </c>
      <c r="P46" s="279"/>
      <c r="Q46" s="279"/>
      <c r="R46" s="279"/>
      <c r="S46" s="280" t="s">
        <v>173</v>
      </c>
      <c r="T46" s="280"/>
      <c r="U46" s="280"/>
      <c r="V46" s="280"/>
      <c r="W46" s="280"/>
      <c r="X46" s="147" t="s">
        <v>173</v>
      </c>
      <c r="Y46" s="147" t="s">
        <v>173</v>
      </c>
      <c r="Z46" s="280" t="s">
        <v>173</v>
      </c>
      <c r="AA46" s="280"/>
      <c r="AB46" s="280"/>
      <c r="AC46" s="280"/>
      <c r="AD46" s="147" t="s">
        <v>173</v>
      </c>
      <c r="AE46" s="153"/>
      <c r="AF46" s="153"/>
      <c r="AG46" s="153"/>
      <c r="AH46" s="217"/>
      <c r="AI46" s="153"/>
      <c r="AJ46" s="153"/>
      <c r="AK46" s="153"/>
      <c r="AL46" s="153"/>
      <c r="AM46" s="142">
        <f t="shared" si="0"/>
        <v>0</v>
      </c>
      <c r="AN46" s="178">
        <f t="shared" si="1"/>
        <v>1</v>
      </c>
    </row>
    <row r="47" spans="1:57" s="143" customFormat="1" ht="39.4" customHeight="1" x14ac:dyDescent="0.25">
      <c r="A47" s="146" t="s">
        <v>223</v>
      </c>
      <c r="B47" s="284" t="s">
        <v>224</v>
      </c>
      <c r="C47" s="285"/>
      <c r="D47" s="285"/>
      <c r="E47" s="285"/>
      <c r="F47" s="285"/>
      <c r="G47" s="285"/>
      <c r="H47" s="285"/>
      <c r="I47" s="285"/>
      <c r="J47" s="285"/>
      <c r="K47" s="291" t="s">
        <v>10</v>
      </c>
      <c r="L47" s="279"/>
      <c r="M47" s="279"/>
      <c r="N47" s="154"/>
      <c r="O47" s="291">
        <v>7</v>
      </c>
      <c r="P47" s="279"/>
      <c r="Q47" s="279"/>
      <c r="R47" s="279"/>
      <c r="S47" s="280" t="s">
        <v>173</v>
      </c>
      <c r="T47" s="280"/>
      <c r="U47" s="280"/>
      <c r="V47" s="280"/>
      <c r="W47" s="280"/>
      <c r="X47" s="147" t="s">
        <v>173</v>
      </c>
      <c r="Y47" s="147" t="s">
        <v>173</v>
      </c>
      <c r="Z47" s="280" t="s">
        <v>173</v>
      </c>
      <c r="AA47" s="280"/>
      <c r="AB47" s="280"/>
      <c r="AC47" s="280"/>
      <c r="AD47" s="147" t="s">
        <v>173</v>
      </c>
      <c r="AE47" s="142"/>
      <c r="AF47" s="142"/>
      <c r="AG47" s="142"/>
      <c r="AH47" s="216"/>
      <c r="AI47" s="142"/>
      <c r="AJ47" s="142"/>
      <c r="AK47" s="142"/>
      <c r="AL47" s="142"/>
      <c r="AM47" s="142">
        <f t="shared" si="0"/>
        <v>0</v>
      </c>
      <c r="AN47" s="178">
        <f t="shared" si="1"/>
        <v>7</v>
      </c>
    </row>
    <row r="48" spans="1:57" s="143" customFormat="1" ht="48" customHeight="1" x14ac:dyDescent="0.25">
      <c r="A48" s="146" t="s">
        <v>225</v>
      </c>
      <c r="B48" s="284" t="s">
        <v>226</v>
      </c>
      <c r="C48" s="285"/>
      <c r="D48" s="285"/>
      <c r="E48" s="285"/>
      <c r="F48" s="285"/>
      <c r="G48" s="285"/>
      <c r="H48" s="285"/>
      <c r="I48" s="285"/>
      <c r="J48" s="285"/>
      <c r="K48" s="291" t="s">
        <v>10</v>
      </c>
      <c r="L48" s="279"/>
      <c r="M48" s="279"/>
      <c r="N48" s="154"/>
      <c r="O48" s="291">
        <v>7</v>
      </c>
      <c r="P48" s="279"/>
      <c r="Q48" s="279"/>
      <c r="R48" s="279"/>
      <c r="S48" s="280" t="s">
        <v>173</v>
      </c>
      <c r="T48" s="280"/>
      <c r="U48" s="280"/>
      <c r="V48" s="280"/>
      <c r="W48" s="280"/>
      <c r="X48" s="147" t="s">
        <v>173</v>
      </c>
      <c r="Y48" s="147" t="s">
        <v>173</v>
      </c>
      <c r="Z48" s="280" t="s">
        <v>173</v>
      </c>
      <c r="AA48" s="280"/>
      <c r="AB48" s="280"/>
      <c r="AC48" s="280"/>
      <c r="AD48" s="147" t="s">
        <v>173</v>
      </c>
      <c r="AE48" s="142"/>
      <c r="AF48" s="142"/>
      <c r="AG48" s="142"/>
      <c r="AH48" s="216"/>
      <c r="AI48" s="142"/>
      <c r="AJ48" s="142"/>
      <c r="AK48" s="142"/>
      <c r="AL48" s="142"/>
      <c r="AM48" s="142">
        <f t="shared" si="0"/>
        <v>0</v>
      </c>
      <c r="AN48" s="178">
        <f t="shared" si="1"/>
        <v>7</v>
      </c>
    </row>
    <row r="49" spans="1:40" ht="46.15" customHeight="1" x14ac:dyDescent="0.25">
      <c r="A49" s="146" t="s">
        <v>227</v>
      </c>
      <c r="B49" s="281" t="s">
        <v>228</v>
      </c>
      <c r="C49" s="281"/>
      <c r="D49" s="281"/>
      <c r="E49" s="281"/>
      <c r="F49" s="281"/>
      <c r="G49" s="281"/>
      <c r="H49" s="281"/>
      <c r="I49" s="281"/>
      <c r="J49" s="281"/>
      <c r="K49" s="282" t="s">
        <v>10</v>
      </c>
      <c r="L49" s="279"/>
      <c r="M49" s="279"/>
      <c r="N49" s="148"/>
      <c r="O49" s="291">
        <v>28</v>
      </c>
      <c r="P49" s="279"/>
      <c r="Q49" s="279"/>
      <c r="R49" s="279"/>
      <c r="S49" s="280" t="s">
        <v>173</v>
      </c>
      <c r="T49" s="280"/>
      <c r="U49" s="280"/>
      <c r="V49" s="280"/>
      <c r="W49" s="280"/>
      <c r="X49" s="147" t="s">
        <v>173</v>
      </c>
      <c r="Y49" s="147" t="s">
        <v>173</v>
      </c>
      <c r="Z49" s="280" t="s">
        <v>173</v>
      </c>
      <c r="AA49" s="280"/>
      <c r="AB49" s="280"/>
      <c r="AC49" s="280"/>
      <c r="AD49" s="147" t="s">
        <v>173</v>
      </c>
      <c r="AE49" s="153"/>
      <c r="AF49" s="153">
        <v>28</v>
      </c>
      <c r="AG49" s="153"/>
      <c r="AH49" s="217"/>
      <c r="AI49" s="153"/>
      <c r="AJ49" s="153"/>
      <c r="AK49" s="153"/>
      <c r="AL49" s="153"/>
      <c r="AM49" s="142">
        <f t="shared" si="0"/>
        <v>28</v>
      </c>
      <c r="AN49" s="178">
        <f t="shared" si="1"/>
        <v>0</v>
      </c>
    </row>
    <row r="50" spans="1:40" ht="39.4" customHeight="1" x14ac:dyDescent="0.25">
      <c r="A50" s="146" t="s">
        <v>229</v>
      </c>
      <c r="B50" s="281" t="s">
        <v>230</v>
      </c>
      <c r="C50" s="281"/>
      <c r="D50" s="281"/>
      <c r="E50" s="281"/>
      <c r="F50" s="281"/>
      <c r="G50" s="281"/>
      <c r="H50" s="281"/>
      <c r="I50" s="281"/>
      <c r="J50" s="281"/>
      <c r="K50" s="282" t="s">
        <v>10</v>
      </c>
      <c r="L50" s="279"/>
      <c r="M50" s="279"/>
      <c r="N50" s="148"/>
      <c r="O50" s="291">
        <v>28</v>
      </c>
      <c r="P50" s="279"/>
      <c r="Q50" s="279"/>
      <c r="R50" s="279"/>
      <c r="S50" s="280" t="s">
        <v>173</v>
      </c>
      <c r="T50" s="280"/>
      <c r="U50" s="280"/>
      <c r="V50" s="280"/>
      <c r="W50" s="280"/>
      <c r="X50" s="147" t="s">
        <v>173</v>
      </c>
      <c r="Y50" s="147" t="s">
        <v>173</v>
      </c>
      <c r="Z50" s="280" t="s">
        <v>173</v>
      </c>
      <c r="AA50" s="280"/>
      <c r="AB50" s="280"/>
      <c r="AC50" s="280"/>
      <c r="AD50" s="147" t="s">
        <v>173</v>
      </c>
      <c r="AE50" s="153"/>
      <c r="AF50" s="153">
        <v>28</v>
      </c>
      <c r="AG50" s="153"/>
      <c r="AH50" s="217"/>
      <c r="AI50" s="153"/>
      <c r="AJ50" s="153"/>
      <c r="AK50" s="153"/>
      <c r="AL50" s="153"/>
      <c r="AM50" s="142">
        <f t="shared" si="0"/>
        <v>28</v>
      </c>
      <c r="AN50" s="178">
        <f t="shared" si="1"/>
        <v>0</v>
      </c>
    </row>
    <row r="51" spans="1:40" ht="32.25" customHeight="1" x14ac:dyDescent="0.25">
      <c r="A51" s="146" t="s">
        <v>231</v>
      </c>
      <c r="B51" s="281" t="s">
        <v>197</v>
      </c>
      <c r="C51" s="281"/>
      <c r="D51" s="281"/>
      <c r="E51" s="281"/>
      <c r="F51" s="281"/>
      <c r="G51" s="281"/>
      <c r="H51" s="281"/>
      <c r="I51" s="281"/>
      <c r="J51" s="281"/>
      <c r="K51" s="282" t="s">
        <v>10</v>
      </c>
      <c r="L51" s="279"/>
      <c r="M51" s="279"/>
      <c r="N51" s="148"/>
      <c r="O51" s="291">
        <v>13</v>
      </c>
      <c r="P51" s="279"/>
      <c r="Q51" s="279"/>
      <c r="R51" s="279"/>
      <c r="S51" s="280" t="s">
        <v>173</v>
      </c>
      <c r="T51" s="280"/>
      <c r="U51" s="280"/>
      <c r="V51" s="280"/>
      <c r="W51" s="280"/>
      <c r="X51" s="147" t="s">
        <v>173</v>
      </c>
      <c r="Y51" s="147" t="s">
        <v>173</v>
      </c>
      <c r="Z51" s="280" t="s">
        <v>173</v>
      </c>
      <c r="AA51" s="280"/>
      <c r="AB51" s="280"/>
      <c r="AC51" s="280"/>
      <c r="AD51" s="147" t="s">
        <v>173</v>
      </c>
      <c r="AE51" s="153"/>
      <c r="AF51" s="153">
        <v>13</v>
      </c>
      <c r="AG51" s="153"/>
      <c r="AH51" s="217"/>
      <c r="AI51" s="153"/>
      <c r="AJ51" s="153"/>
      <c r="AK51" s="153"/>
      <c r="AL51" s="153"/>
      <c r="AM51" s="142">
        <f t="shared" si="0"/>
        <v>13</v>
      </c>
      <c r="AN51" s="178">
        <f t="shared" si="1"/>
        <v>0</v>
      </c>
    </row>
    <row r="52" spans="1:40" ht="32.25" customHeight="1" x14ac:dyDescent="0.25">
      <c r="A52" s="146" t="s">
        <v>232</v>
      </c>
      <c r="B52" s="281" t="s">
        <v>199</v>
      </c>
      <c r="C52" s="281"/>
      <c r="D52" s="281"/>
      <c r="E52" s="281"/>
      <c r="F52" s="281"/>
      <c r="G52" s="281"/>
      <c r="H52" s="281"/>
      <c r="I52" s="281"/>
      <c r="J52" s="281"/>
      <c r="K52" s="282" t="s">
        <v>10</v>
      </c>
      <c r="L52" s="282"/>
      <c r="M52" s="282"/>
      <c r="N52" s="148"/>
      <c r="O52" s="291">
        <v>49</v>
      </c>
      <c r="P52" s="291"/>
      <c r="Q52" s="291"/>
      <c r="R52" s="153"/>
      <c r="S52" s="280" t="s">
        <v>173</v>
      </c>
      <c r="T52" s="280"/>
      <c r="U52" s="280"/>
      <c r="V52" s="280"/>
      <c r="W52" s="280"/>
      <c r="X52" s="147" t="s">
        <v>173</v>
      </c>
      <c r="Y52" s="147" t="s">
        <v>173</v>
      </c>
      <c r="Z52" s="280" t="s">
        <v>173</v>
      </c>
      <c r="AA52" s="280"/>
      <c r="AB52" s="280"/>
      <c r="AC52" s="280"/>
      <c r="AD52" s="147" t="s">
        <v>173</v>
      </c>
      <c r="AE52" s="153"/>
      <c r="AF52" s="153">
        <v>49</v>
      </c>
      <c r="AG52" s="153"/>
      <c r="AH52" s="217"/>
      <c r="AI52" s="153"/>
      <c r="AJ52" s="153"/>
      <c r="AK52" s="153"/>
      <c r="AL52" s="153"/>
      <c r="AM52" s="142">
        <f t="shared" si="0"/>
        <v>49</v>
      </c>
      <c r="AN52" s="178">
        <f t="shared" si="1"/>
        <v>0</v>
      </c>
    </row>
    <row r="53" spans="1:40" s="150" customFormat="1" ht="33" customHeight="1" x14ac:dyDescent="0.25">
      <c r="A53" s="146" t="s">
        <v>233</v>
      </c>
      <c r="B53" s="281" t="s">
        <v>201</v>
      </c>
      <c r="C53" s="281"/>
      <c r="D53" s="281"/>
      <c r="E53" s="281"/>
      <c r="F53" s="281"/>
      <c r="G53" s="281"/>
      <c r="H53" s="281"/>
      <c r="I53" s="281"/>
      <c r="J53" s="281"/>
      <c r="K53" s="282" t="s">
        <v>10</v>
      </c>
      <c r="L53" s="279"/>
      <c r="M53" s="279"/>
      <c r="N53" s="148"/>
      <c r="O53" s="291">
        <v>30</v>
      </c>
      <c r="P53" s="279"/>
      <c r="Q53" s="279"/>
      <c r="R53" s="279"/>
      <c r="S53" s="280" t="s">
        <v>173</v>
      </c>
      <c r="T53" s="280"/>
      <c r="U53" s="280"/>
      <c r="V53" s="280"/>
      <c r="W53" s="280"/>
      <c r="X53" s="147" t="s">
        <v>173</v>
      </c>
      <c r="Y53" s="147" t="s">
        <v>173</v>
      </c>
      <c r="Z53" s="280" t="s">
        <v>173</v>
      </c>
      <c r="AA53" s="280"/>
      <c r="AB53" s="280"/>
      <c r="AC53" s="280"/>
      <c r="AD53" s="147" t="s">
        <v>173</v>
      </c>
      <c r="AE53" s="165"/>
      <c r="AF53" s="165">
        <v>30</v>
      </c>
      <c r="AG53" s="165"/>
      <c r="AH53" s="218"/>
      <c r="AI53" s="165"/>
      <c r="AJ53" s="165"/>
      <c r="AK53" s="165"/>
      <c r="AL53" s="165"/>
      <c r="AM53" s="142">
        <f t="shared" si="0"/>
        <v>30</v>
      </c>
      <c r="AN53" s="178">
        <f t="shared" si="1"/>
        <v>0</v>
      </c>
    </row>
    <row r="54" spans="1:40" ht="30.75" customHeight="1" x14ac:dyDescent="0.25">
      <c r="A54" s="146" t="s">
        <v>234</v>
      </c>
      <c r="B54" s="281" t="s">
        <v>235</v>
      </c>
      <c r="C54" s="281"/>
      <c r="D54" s="281"/>
      <c r="E54" s="281"/>
      <c r="F54" s="281"/>
      <c r="G54" s="281"/>
      <c r="H54" s="281"/>
      <c r="I54" s="281"/>
      <c r="J54" s="281"/>
      <c r="K54" s="282" t="s">
        <v>10</v>
      </c>
      <c r="L54" s="279"/>
      <c r="M54" s="279"/>
      <c r="N54" s="148"/>
      <c r="O54" s="291">
        <v>4</v>
      </c>
      <c r="P54" s="279"/>
      <c r="Q54" s="279"/>
      <c r="R54" s="279"/>
      <c r="S54" s="280" t="s">
        <v>173</v>
      </c>
      <c r="T54" s="280"/>
      <c r="U54" s="280"/>
      <c r="V54" s="280"/>
      <c r="W54" s="280"/>
      <c r="X54" s="147" t="s">
        <v>173</v>
      </c>
      <c r="Y54" s="147" t="s">
        <v>173</v>
      </c>
      <c r="Z54" s="280" t="s">
        <v>173</v>
      </c>
      <c r="AA54" s="280"/>
      <c r="AB54" s="280"/>
      <c r="AC54" s="280"/>
      <c r="AD54" s="147" t="s">
        <v>173</v>
      </c>
      <c r="AE54" s="153"/>
      <c r="AF54" s="153"/>
      <c r="AG54" s="153">
        <v>4</v>
      </c>
      <c r="AH54" s="217"/>
      <c r="AI54" s="153"/>
      <c r="AJ54" s="153"/>
      <c r="AK54" s="153"/>
      <c r="AL54" s="153"/>
      <c r="AM54" s="142">
        <f t="shared" si="0"/>
        <v>4</v>
      </c>
      <c r="AN54" s="178">
        <f t="shared" si="1"/>
        <v>0</v>
      </c>
    </row>
    <row r="55" spans="1:40" ht="26.25" customHeight="1" x14ac:dyDescent="0.25">
      <c r="A55" s="146" t="s">
        <v>236</v>
      </c>
      <c r="B55" s="286" t="s">
        <v>237</v>
      </c>
      <c r="C55" s="287"/>
      <c r="D55" s="287"/>
      <c r="E55" s="287"/>
      <c r="F55" s="287"/>
      <c r="G55" s="287"/>
      <c r="H55" s="287"/>
      <c r="I55" s="287"/>
      <c r="J55" s="287"/>
      <c r="K55" s="288" t="s">
        <v>171</v>
      </c>
      <c r="L55" s="288"/>
      <c r="M55" s="288"/>
      <c r="N55" s="288"/>
      <c r="O55" s="289">
        <v>1</v>
      </c>
      <c r="P55" s="289"/>
      <c r="Q55" s="289"/>
      <c r="R55" s="289"/>
      <c r="S55" s="289">
        <v>1133140</v>
      </c>
      <c r="T55" s="289"/>
      <c r="U55" s="289"/>
      <c r="V55" s="289"/>
      <c r="W55" s="289"/>
      <c r="X55" s="145">
        <f>O55*S55</f>
        <v>1133140</v>
      </c>
      <c r="Y55" s="145">
        <v>1669460</v>
      </c>
      <c r="Z55" s="289">
        <f>O55*Y55</f>
        <v>1669460</v>
      </c>
      <c r="AA55" s="289"/>
      <c r="AB55" s="289"/>
      <c r="AC55" s="289"/>
      <c r="AD55" s="145">
        <f>X55+Z55</f>
        <v>2802600</v>
      </c>
      <c r="AE55" s="153"/>
      <c r="AF55" s="164">
        <v>0.8</v>
      </c>
      <c r="AG55" s="164">
        <v>0.1</v>
      </c>
      <c r="AH55" s="217">
        <v>3</v>
      </c>
      <c r="AI55" s="153"/>
      <c r="AJ55" s="153"/>
      <c r="AK55" s="153"/>
      <c r="AL55" s="153"/>
      <c r="AM55" s="142">
        <f t="shared" si="0"/>
        <v>3.9</v>
      </c>
      <c r="AN55" s="178">
        <f t="shared" si="1"/>
        <v>-2.9</v>
      </c>
    </row>
    <row r="56" spans="1:40" ht="27.75" customHeight="1" x14ac:dyDescent="0.25">
      <c r="A56" s="146" t="s">
        <v>238</v>
      </c>
      <c r="B56" s="281" t="s">
        <v>239</v>
      </c>
      <c r="C56" s="281"/>
      <c r="D56" s="281"/>
      <c r="E56" s="281"/>
      <c r="F56" s="281"/>
      <c r="G56" s="281"/>
      <c r="H56" s="281"/>
      <c r="I56" s="281"/>
      <c r="J56" s="281"/>
      <c r="K56" s="282" t="s">
        <v>88</v>
      </c>
      <c r="L56" s="279"/>
      <c r="M56" s="279"/>
      <c r="N56" s="148" t="s">
        <v>88</v>
      </c>
      <c r="O56" s="280">
        <v>444.7</v>
      </c>
      <c r="P56" s="280"/>
      <c r="Q56" s="280"/>
      <c r="R56" s="280"/>
      <c r="S56" s="280" t="s">
        <v>173</v>
      </c>
      <c r="T56" s="280"/>
      <c r="U56" s="280"/>
      <c r="V56" s="280"/>
      <c r="W56" s="280"/>
      <c r="X56" s="147" t="s">
        <v>173</v>
      </c>
      <c r="Y56" s="147" t="s">
        <v>173</v>
      </c>
      <c r="Z56" s="280" t="s">
        <v>173</v>
      </c>
      <c r="AA56" s="280"/>
      <c r="AB56" s="280"/>
      <c r="AC56" s="280"/>
      <c r="AD56" s="147" t="s">
        <v>173</v>
      </c>
      <c r="AE56" s="153"/>
      <c r="AF56" s="153">
        <v>444.7</v>
      </c>
      <c r="AG56" s="153"/>
      <c r="AH56" s="217"/>
      <c r="AI56" s="153"/>
      <c r="AJ56" s="153"/>
      <c r="AK56" s="153"/>
      <c r="AL56" s="153"/>
      <c r="AM56" s="142">
        <f t="shared" si="0"/>
        <v>444.7</v>
      </c>
      <c r="AN56" s="178">
        <f t="shared" si="1"/>
        <v>0</v>
      </c>
    </row>
    <row r="57" spans="1:40" ht="29.25" customHeight="1" x14ac:dyDescent="0.25">
      <c r="A57" s="146" t="s">
        <v>240</v>
      </c>
      <c r="B57" s="281" t="s">
        <v>241</v>
      </c>
      <c r="C57" s="281"/>
      <c r="D57" s="281"/>
      <c r="E57" s="281"/>
      <c r="F57" s="281"/>
      <c r="G57" s="281"/>
      <c r="H57" s="281"/>
      <c r="I57" s="281"/>
      <c r="J57" s="281"/>
      <c r="K57" s="282" t="s">
        <v>88</v>
      </c>
      <c r="L57" s="279"/>
      <c r="M57" s="279"/>
      <c r="N57" s="148" t="s">
        <v>88</v>
      </c>
      <c r="O57" s="280">
        <v>119.8</v>
      </c>
      <c r="P57" s="280"/>
      <c r="Q57" s="280"/>
      <c r="R57" s="280"/>
      <c r="S57" s="280" t="s">
        <v>173</v>
      </c>
      <c r="T57" s="280"/>
      <c r="U57" s="280"/>
      <c r="V57" s="280"/>
      <c r="W57" s="280"/>
      <c r="X57" s="147" t="s">
        <v>173</v>
      </c>
      <c r="Y57" s="147" t="s">
        <v>173</v>
      </c>
      <c r="Z57" s="280" t="s">
        <v>173</v>
      </c>
      <c r="AA57" s="280"/>
      <c r="AB57" s="280"/>
      <c r="AC57" s="280"/>
      <c r="AD57" s="147" t="s">
        <v>173</v>
      </c>
      <c r="AE57" s="153"/>
      <c r="AF57" s="153">
        <v>119.8</v>
      </c>
      <c r="AG57" s="153"/>
      <c r="AH57" s="217"/>
      <c r="AI57" s="153"/>
      <c r="AJ57" s="153"/>
      <c r="AK57" s="153"/>
      <c r="AL57" s="153"/>
      <c r="AM57" s="142">
        <f t="shared" si="0"/>
        <v>119.8</v>
      </c>
      <c r="AN57" s="178">
        <f t="shared" si="1"/>
        <v>0</v>
      </c>
    </row>
    <row r="58" spans="1:40" ht="27.75" customHeight="1" x14ac:dyDescent="0.25">
      <c r="A58" s="146" t="s">
        <v>242</v>
      </c>
      <c r="B58" s="281" t="s">
        <v>243</v>
      </c>
      <c r="C58" s="281"/>
      <c r="D58" s="281"/>
      <c r="E58" s="281"/>
      <c r="F58" s="281"/>
      <c r="G58" s="281"/>
      <c r="H58" s="281"/>
      <c r="I58" s="281"/>
      <c r="J58" s="281"/>
      <c r="K58" s="291" t="s">
        <v>10</v>
      </c>
      <c r="L58" s="279"/>
      <c r="M58" s="279"/>
      <c r="N58" s="154" t="s">
        <v>10</v>
      </c>
      <c r="O58" s="283">
        <v>8</v>
      </c>
      <c r="P58" s="283"/>
      <c r="Q58" s="283"/>
      <c r="R58" s="283"/>
      <c r="S58" s="280" t="s">
        <v>173</v>
      </c>
      <c r="T58" s="280"/>
      <c r="U58" s="280"/>
      <c r="V58" s="280"/>
      <c r="W58" s="280"/>
      <c r="X58" s="147" t="s">
        <v>173</v>
      </c>
      <c r="Y58" s="147" t="s">
        <v>173</v>
      </c>
      <c r="Z58" s="280" t="s">
        <v>173</v>
      </c>
      <c r="AA58" s="280"/>
      <c r="AB58" s="280"/>
      <c r="AC58" s="280"/>
      <c r="AD58" s="147" t="s">
        <v>173</v>
      </c>
      <c r="AE58" s="153"/>
      <c r="AF58" s="153">
        <v>8</v>
      </c>
      <c r="AG58" s="153"/>
      <c r="AH58" s="217"/>
      <c r="AI58" s="153"/>
      <c r="AJ58" s="153"/>
      <c r="AK58" s="153"/>
      <c r="AL58" s="153"/>
      <c r="AM58" s="142">
        <f t="shared" si="0"/>
        <v>8</v>
      </c>
      <c r="AN58" s="178">
        <f t="shared" si="1"/>
        <v>0</v>
      </c>
    </row>
    <row r="59" spans="1:40" ht="33" customHeight="1" x14ac:dyDescent="0.25">
      <c r="A59" s="146" t="s">
        <v>244</v>
      </c>
      <c r="B59" s="284" t="s">
        <v>245</v>
      </c>
      <c r="C59" s="285"/>
      <c r="D59" s="285"/>
      <c r="E59" s="285"/>
      <c r="F59" s="285"/>
      <c r="G59" s="285"/>
      <c r="H59" s="285"/>
      <c r="I59" s="285"/>
      <c r="J59" s="285"/>
      <c r="K59" s="291" t="s">
        <v>10</v>
      </c>
      <c r="L59" s="279"/>
      <c r="M59" s="279"/>
      <c r="N59" s="154" t="s">
        <v>10</v>
      </c>
      <c r="O59" s="280">
        <v>23</v>
      </c>
      <c r="P59" s="280"/>
      <c r="Q59" s="280"/>
      <c r="R59" s="280"/>
      <c r="S59" s="280" t="s">
        <v>173</v>
      </c>
      <c r="T59" s="280"/>
      <c r="U59" s="280"/>
      <c r="V59" s="280"/>
      <c r="W59" s="280"/>
      <c r="X59" s="147" t="s">
        <v>173</v>
      </c>
      <c r="Y59" s="147" t="s">
        <v>173</v>
      </c>
      <c r="Z59" s="280" t="s">
        <v>173</v>
      </c>
      <c r="AA59" s="280"/>
      <c r="AB59" s="280"/>
      <c r="AC59" s="280"/>
      <c r="AD59" s="147" t="s">
        <v>173</v>
      </c>
      <c r="AE59" s="153"/>
      <c r="AF59" s="153"/>
      <c r="AG59" s="153">
        <v>23</v>
      </c>
      <c r="AH59" s="217"/>
      <c r="AI59" s="153"/>
      <c r="AJ59" s="153"/>
      <c r="AK59" s="153"/>
      <c r="AL59" s="153"/>
      <c r="AM59" s="142">
        <f t="shared" si="0"/>
        <v>23</v>
      </c>
      <c r="AN59" s="178">
        <f t="shared" si="1"/>
        <v>0</v>
      </c>
    </row>
    <row r="60" spans="1:40" ht="33" customHeight="1" x14ac:dyDescent="0.25">
      <c r="A60" s="146" t="s">
        <v>246</v>
      </c>
      <c r="B60" s="292" t="s">
        <v>247</v>
      </c>
      <c r="C60" s="292"/>
      <c r="D60" s="292"/>
      <c r="E60" s="292"/>
      <c r="F60" s="292"/>
      <c r="G60" s="292"/>
      <c r="H60" s="292"/>
      <c r="I60" s="292"/>
      <c r="J60" s="292"/>
      <c r="K60" s="291" t="s">
        <v>10</v>
      </c>
      <c r="L60" s="291"/>
      <c r="M60" s="291"/>
      <c r="N60" s="154"/>
      <c r="O60" s="280">
        <v>7</v>
      </c>
      <c r="P60" s="280"/>
      <c r="Q60" s="280"/>
      <c r="R60" s="147"/>
      <c r="S60" s="280" t="s">
        <v>173</v>
      </c>
      <c r="T60" s="280"/>
      <c r="U60" s="280"/>
      <c r="V60" s="280"/>
      <c r="W60" s="280"/>
      <c r="X60" s="147" t="s">
        <v>173</v>
      </c>
      <c r="Y60" s="147" t="s">
        <v>173</v>
      </c>
      <c r="Z60" s="280" t="s">
        <v>173</v>
      </c>
      <c r="AA60" s="280"/>
      <c r="AB60" s="280"/>
      <c r="AC60" s="280"/>
      <c r="AD60" s="147" t="s">
        <v>173</v>
      </c>
      <c r="AE60" s="153"/>
      <c r="AF60" s="153"/>
      <c r="AG60" s="153">
        <v>7</v>
      </c>
      <c r="AH60" s="217"/>
      <c r="AI60" s="153"/>
      <c r="AJ60" s="153"/>
      <c r="AK60" s="153"/>
      <c r="AL60" s="153"/>
      <c r="AM60" s="142">
        <f t="shared" si="0"/>
        <v>7</v>
      </c>
      <c r="AN60" s="178">
        <f t="shared" si="1"/>
        <v>0</v>
      </c>
    </row>
    <row r="61" spans="1:40" ht="27.75" customHeight="1" x14ac:dyDescent="0.25">
      <c r="A61" s="146" t="s">
        <v>248</v>
      </c>
      <c r="B61" s="281" t="s">
        <v>249</v>
      </c>
      <c r="C61" s="281"/>
      <c r="D61" s="281"/>
      <c r="E61" s="281"/>
      <c r="F61" s="281"/>
      <c r="G61" s="281"/>
      <c r="H61" s="281"/>
      <c r="I61" s="281"/>
      <c r="J61" s="281"/>
      <c r="K61" s="291" t="s">
        <v>10</v>
      </c>
      <c r="L61" s="279"/>
      <c r="M61" s="279"/>
      <c r="N61" s="154" t="s">
        <v>10</v>
      </c>
      <c r="O61" s="280">
        <v>30</v>
      </c>
      <c r="P61" s="280"/>
      <c r="Q61" s="280"/>
      <c r="R61" s="280"/>
      <c r="S61" s="280" t="s">
        <v>173</v>
      </c>
      <c r="T61" s="280"/>
      <c r="U61" s="280"/>
      <c r="V61" s="280"/>
      <c r="W61" s="280"/>
      <c r="X61" s="147" t="s">
        <v>173</v>
      </c>
      <c r="Y61" s="147" t="s">
        <v>173</v>
      </c>
      <c r="Z61" s="280" t="s">
        <v>173</v>
      </c>
      <c r="AA61" s="280"/>
      <c r="AB61" s="280"/>
      <c r="AC61" s="280"/>
      <c r="AD61" s="147" t="s">
        <v>173</v>
      </c>
      <c r="AE61" s="153"/>
      <c r="AF61" s="153"/>
      <c r="AG61" s="153"/>
      <c r="AH61" s="217">
        <v>30</v>
      </c>
      <c r="AI61" s="153"/>
      <c r="AJ61" s="153"/>
      <c r="AK61" s="153"/>
      <c r="AL61" s="153"/>
      <c r="AM61" s="142">
        <f t="shared" si="0"/>
        <v>30</v>
      </c>
      <c r="AN61" s="178">
        <f t="shared" si="1"/>
        <v>0</v>
      </c>
    </row>
    <row r="62" spans="1:40" ht="27.75" customHeight="1" x14ac:dyDescent="0.25">
      <c r="A62" s="146" t="s">
        <v>250</v>
      </c>
      <c r="B62" s="281" t="s">
        <v>251</v>
      </c>
      <c r="C62" s="281"/>
      <c r="D62" s="281"/>
      <c r="E62" s="281"/>
      <c r="F62" s="281"/>
      <c r="G62" s="281"/>
      <c r="H62" s="281"/>
      <c r="I62" s="281"/>
      <c r="J62" s="281"/>
      <c r="K62" s="291" t="s">
        <v>10</v>
      </c>
      <c r="L62" s="279"/>
      <c r="M62" s="279"/>
      <c r="N62" s="154" t="s">
        <v>10</v>
      </c>
      <c r="O62" s="280">
        <v>30</v>
      </c>
      <c r="P62" s="280"/>
      <c r="Q62" s="280"/>
      <c r="R62" s="280"/>
      <c r="S62" s="280" t="s">
        <v>173</v>
      </c>
      <c r="T62" s="280"/>
      <c r="U62" s="280"/>
      <c r="V62" s="280"/>
      <c r="W62" s="280"/>
      <c r="X62" s="147" t="s">
        <v>173</v>
      </c>
      <c r="Y62" s="147" t="s">
        <v>173</v>
      </c>
      <c r="Z62" s="280" t="s">
        <v>173</v>
      </c>
      <c r="AA62" s="280"/>
      <c r="AB62" s="280"/>
      <c r="AC62" s="280"/>
      <c r="AD62" s="147" t="s">
        <v>173</v>
      </c>
      <c r="AE62" s="153"/>
      <c r="AF62" s="153"/>
      <c r="AG62" s="153"/>
      <c r="AH62" s="217">
        <v>30</v>
      </c>
      <c r="AI62" s="153"/>
      <c r="AJ62" s="153"/>
      <c r="AK62" s="153"/>
      <c r="AL62" s="153"/>
      <c r="AM62" s="142">
        <f t="shared" si="0"/>
        <v>30</v>
      </c>
      <c r="AN62" s="178">
        <f t="shared" si="1"/>
        <v>0</v>
      </c>
    </row>
    <row r="63" spans="1:40" ht="29.25" customHeight="1" x14ac:dyDescent="0.25">
      <c r="A63" s="146" t="s">
        <v>252</v>
      </c>
      <c r="B63" s="284" t="s">
        <v>253</v>
      </c>
      <c r="C63" s="285"/>
      <c r="D63" s="285"/>
      <c r="E63" s="285"/>
      <c r="F63" s="285"/>
      <c r="G63" s="285"/>
      <c r="H63" s="285"/>
      <c r="I63" s="285"/>
      <c r="J63" s="285"/>
      <c r="K63" s="291" t="s">
        <v>10</v>
      </c>
      <c r="L63" s="279"/>
      <c r="M63" s="279"/>
      <c r="N63" s="154" t="s">
        <v>10</v>
      </c>
      <c r="O63" s="280">
        <v>33</v>
      </c>
      <c r="P63" s="280"/>
      <c r="Q63" s="280"/>
      <c r="R63" s="280"/>
      <c r="S63" s="280" t="s">
        <v>173</v>
      </c>
      <c r="T63" s="280"/>
      <c r="U63" s="280"/>
      <c r="V63" s="280"/>
      <c r="W63" s="280"/>
      <c r="X63" s="147" t="s">
        <v>173</v>
      </c>
      <c r="Y63" s="147" t="s">
        <v>173</v>
      </c>
      <c r="Z63" s="280" t="s">
        <v>173</v>
      </c>
      <c r="AA63" s="280"/>
      <c r="AB63" s="280"/>
      <c r="AC63" s="280"/>
      <c r="AD63" s="147" t="s">
        <v>173</v>
      </c>
      <c r="AE63" s="153"/>
      <c r="AF63" s="153"/>
      <c r="AG63" s="153"/>
      <c r="AH63" s="217">
        <v>33</v>
      </c>
      <c r="AI63" s="153"/>
      <c r="AJ63" s="153"/>
      <c r="AK63" s="153"/>
      <c r="AL63" s="153"/>
      <c r="AM63" s="142">
        <f t="shared" si="0"/>
        <v>33</v>
      </c>
      <c r="AN63" s="178">
        <f t="shared" si="1"/>
        <v>0</v>
      </c>
    </row>
    <row r="64" spans="1:40" ht="27.75" customHeight="1" x14ac:dyDescent="0.25">
      <c r="A64" s="146" t="s">
        <v>254</v>
      </c>
      <c r="B64" s="281" t="s">
        <v>255</v>
      </c>
      <c r="C64" s="281"/>
      <c r="D64" s="281"/>
      <c r="E64" s="281"/>
      <c r="F64" s="281"/>
      <c r="G64" s="281"/>
      <c r="H64" s="281"/>
      <c r="I64" s="281"/>
      <c r="J64" s="281"/>
      <c r="K64" s="291" t="s">
        <v>10</v>
      </c>
      <c r="L64" s="279"/>
      <c r="M64" s="279"/>
      <c r="N64" s="154" t="s">
        <v>10</v>
      </c>
      <c r="O64" s="280">
        <v>33</v>
      </c>
      <c r="P64" s="280"/>
      <c r="Q64" s="280"/>
      <c r="R64" s="280"/>
      <c r="S64" s="280" t="s">
        <v>173</v>
      </c>
      <c r="T64" s="280"/>
      <c r="U64" s="280"/>
      <c r="V64" s="280"/>
      <c r="W64" s="280"/>
      <c r="X64" s="147" t="s">
        <v>173</v>
      </c>
      <c r="Y64" s="147" t="s">
        <v>173</v>
      </c>
      <c r="Z64" s="280" t="s">
        <v>173</v>
      </c>
      <c r="AA64" s="280"/>
      <c r="AB64" s="280"/>
      <c r="AC64" s="280"/>
      <c r="AD64" s="147" t="s">
        <v>173</v>
      </c>
      <c r="AE64" s="153"/>
      <c r="AF64" s="153"/>
      <c r="AG64" s="153"/>
      <c r="AH64" s="217">
        <v>33</v>
      </c>
      <c r="AI64" s="153"/>
      <c r="AJ64" s="153"/>
      <c r="AK64" s="153"/>
      <c r="AL64" s="153"/>
      <c r="AM64" s="142">
        <f t="shared" si="0"/>
        <v>33</v>
      </c>
      <c r="AN64" s="178">
        <f t="shared" si="1"/>
        <v>0</v>
      </c>
    </row>
    <row r="65" spans="1:40" ht="33" customHeight="1" x14ac:dyDescent="0.25">
      <c r="A65" s="146" t="s">
        <v>256</v>
      </c>
      <c r="B65" s="281" t="s">
        <v>257</v>
      </c>
      <c r="C65" s="281"/>
      <c r="D65" s="281"/>
      <c r="E65" s="281"/>
      <c r="F65" s="281"/>
      <c r="G65" s="281"/>
      <c r="H65" s="281"/>
      <c r="I65" s="281"/>
      <c r="J65" s="281"/>
      <c r="K65" s="291" t="s">
        <v>10</v>
      </c>
      <c r="L65" s="279"/>
      <c r="M65" s="279"/>
      <c r="N65" s="154" t="s">
        <v>10</v>
      </c>
      <c r="O65" s="280">
        <v>66</v>
      </c>
      <c r="P65" s="280"/>
      <c r="Q65" s="280"/>
      <c r="R65" s="280"/>
      <c r="S65" s="280" t="s">
        <v>173</v>
      </c>
      <c r="T65" s="280"/>
      <c r="U65" s="280"/>
      <c r="V65" s="280"/>
      <c r="W65" s="280"/>
      <c r="X65" s="147" t="s">
        <v>173</v>
      </c>
      <c r="Y65" s="147" t="s">
        <v>173</v>
      </c>
      <c r="Z65" s="280" t="s">
        <v>173</v>
      </c>
      <c r="AA65" s="280"/>
      <c r="AB65" s="280"/>
      <c r="AC65" s="280"/>
      <c r="AD65" s="147" t="s">
        <v>173</v>
      </c>
      <c r="AE65" s="153"/>
      <c r="AF65" s="153"/>
      <c r="AG65" s="153"/>
      <c r="AH65" s="217">
        <v>66</v>
      </c>
      <c r="AI65" s="153"/>
      <c r="AJ65" s="153"/>
      <c r="AK65" s="153"/>
      <c r="AL65" s="153"/>
      <c r="AM65" s="142">
        <f t="shared" si="0"/>
        <v>66</v>
      </c>
      <c r="AN65" s="178">
        <f t="shared" si="1"/>
        <v>0</v>
      </c>
    </row>
    <row r="66" spans="1:40" ht="29.25" customHeight="1" x14ac:dyDescent="0.25">
      <c r="A66" s="146" t="s">
        <v>258</v>
      </c>
      <c r="B66" s="281" t="s">
        <v>259</v>
      </c>
      <c r="C66" s="281"/>
      <c r="D66" s="281"/>
      <c r="E66" s="281"/>
      <c r="F66" s="281"/>
      <c r="G66" s="281"/>
      <c r="H66" s="281"/>
      <c r="I66" s="281"/>
      <c r="J66" s="281"/>
      <c r="K66" s="282" t="s">
        <v>10</v>
      </c>
      <c r="L66" s="279"/>
      <c r="M66" s="279"/>
      <c r="N66" s="148" t="s">
        <v>10</v>
      </c>
      <c r="O66" s="280">
        <v>32</v>
      </c>
      <c r="P66" s="280"/>
      <c r="Q66" s="280"/>
      <c r="R66" s="280"/>
      <c r="S66" s="280" t="s">
        <v>173</v>
      </c>
      <c r="T66" s="280"/>
      <c r="U66" s="280"/>
      <c r="V66" s="280"/>
      <c r="W66" s="280"/>
      <c r="X66" s="147" t="s">
        <v>173</v>
      </c>
      <c r="Y66" s="147" t="s">
        <v>173</v>
      </c>
      <c r="Z66" s="280" t="s">
        <v>173</v>
      </c>
      <c r="AA66" s="280"/>
      <c r="AB66" s="280"/>
      <c r="AC66" s="280"/>
      <c r="AD66" s="147" t="s">
        <v>173</v>
      </c>
      <c r="AE66" s="153"/>
      <c r="AF66" s="153">
        <v>32</v>
      </c>
      <c r="AG66" s="153"/>
      <c r="AH66" s="217"/>
      <c r="AI66" s="153"/>
      <c r="AJ66" s="153"/>
      <c r="AK66" s="153"/>
      <c r="AL66" s="153"/>
      <c r="AM66" s="142">
        <f t="shared" si="0"/>
        <v>32</v>
      </c>
      <c r="AN66" s="178">
        <f t="shared" si="1"/>
        <v>0</v>
      </c>
    </row>
    <row r="67" spans="1:40" ht="36" customHeight="1" x14ac:dyDescent="0.25">
      <c r="A67" s="146" t="s">
        <v>260</v>
      </c>
      <c r="B67" s="281" t="s">
        <v>261</v>
      </c>
      <c r="C67" s="281"/>
      <c r="D67" s="281"/>
      <c r="E67" s="281"/>
      <c r="F67" s="281"/>
      <c r="G67" s="281"/>
      <c r="H67" s="281"/>
      <c r="I67" s="281"/>
      <c r="J67" s="281"/>
      <c r="K67" s="282" t="s">
        <v>10</v>
      </c>
      <c r="L67" s="279"/>
      <c r="M67" s="279"/>
      <c r="N67" s="148" t="s">
        <v>10</v>
      </c>
      <c r="O67" s="283">
        <v>32</v>
      </c>
      <c r="P67" s="283"/>
      <c r="Q67" s="283"/>
      <c r="R67" s="283"/>
      <c r="S67" s="280" t="s">
        <v>173</v>
      </c>
      <c r="T67" s="280"/>
      <c r="U67" s="280"/>
      <c r="V67" s="280"/>
      <c r="W67" s="280"/>
      <c r="X67" s="147" t="s">
        <v>173</v>
      </c>
      <c r="Y67" s="147" t="s">
        <v>173</v>
      </c>
      <c r="Z67" s="280" t="s">
        <v>173</v>
      </c>
      <c r="AA67" s="280"/>
      <c r="AB67" s="280"/>
      <c r="AC67" s="280"/>
      <c r="AD67" s="147" t="s">
        <v>173</v>
      </c>
      <c r="AE67" s="153"/>
      <c r="AF67" s="153">
        <v>32</v>
      </c>
      <c r="AG67" s="153"/>
      <c r="AH67" s="217"/>
      <c r="AI67" s="153"/>
      <c r="AJ67" s="153"/>
      <c r="AK67" s="153"/>
      <c r="AL67" s="153"/>
      <c r="AM67" s="142">
        <f t="shared" si="0"/>
        <v>32</v>
      </c>
      <c r="AN67" s="178">
        <f t="shared" si="1"/>
        <v>0</v>
      </c>
    </row>
    <row r="68" spans="1:40" ht="36" customHeight="1" x14ac:dyDescent="0.25">
      <c r="A68" s="146" t="s">
        <v>262</v>
      </c>
      <c r="B68" s="290" t="s">
        <v>263</v>
      </c>
      <c r="C68" s="290"/>
      <c r="D68" s="290"/>
      <c r="E68" s="290"/>
      <c r="F68" s="290"/>
      <c r="G68" s="290"/>
      <c r="H68" s="290"/>
      <c r="I68" s="290"/>
      <c r="J68" s="290"/>
      <c r="K68" s="282" t="s">
        <v>10</v>
      </c>
      <c r="L68" s="279"/>
      <c r="M68" s="279"/>
      <c r="N68" s="148"/>
      <c r="O68" s="280">
        <v>18</v>
      </c>
      <c r="P68" s="280"/>
      <c r="Q68" s="280"/>
      <c r="R68" s="147"/>
      <c r="S68" s="280" t="s">
        <v>173</v>
      </c>
      <c r="T68" s="280"/>
      <c r="U68" s="280"/>
      <c r="V68" s="280"/>
      <c r="W68" s="280"/>
      <c r="X68" s="147" t="s">
        <v>173</v>
      </c>
      <c r="Y68" s="147" t="s">
        <v>173</v>
      </c>
      <c r="Z68" s="280" t="s">
        <v>173</v>
      </c>
      <c r="AA68" s="280"/>
      <c r="AB68" s="280"/>
      <c r="AC68" s="280"/>
      <c r="AD68" s="147" t="s">
        <v>173</v>
      </c>
      <c r="AE68" s="153"/>
      <c r="AF68" s="153">
        <v>18</v>
      </c>
      <c r="AG68" s="153"/>
      <c r="AH68" s="217"/>
      <c r="AI68" s="153"/>
      <c r="AJ68" s="153"/>
      <c r="AK68" s="153"/>
      <c r="AL68" s="153"/>
      <c r="AM68" s="142">
        <f t="shared" si="0"/>
        <v>18</v>
      </c>
      <c r="AN68" s="178">
        <f t="shared" si="1"/>
        <v>0</v>
      </c>
    </row>
    <row r="69" spans="1:40" ht="33" customHeight="1" x14ac:dyDescent="0.25">
      <c r="A69" s="146" t="s">
        <v>264</v>
      </c>
      <c r="B69" s="281" t="s">
        <v>265</v>
      </c>
      <c r="C69" s="281"/>
      <c r="D69" s="281"/>
      <c r="E69" s="281"/>
      <c r="F69" s="281"/>
      <c r="G69" s="281"/>
      <c r="H69" s="281"/>
      <c r="I69" s="281"/>
      <c r="J69" s="281"/>
      <c r="K69" s="282" t="s">
        <v>88</v>
      </c>
      <c r="L69" s="279"/>
      <c r="M69" s="279"/>
      <c r="N69" s="148" t="s">
        <v>88</v>
      </c>
      <c r="O69" s="280">
        <v>156</v>
      </c>
      <c r="P69" s="280"/>
      <c r="Q69" s="280"/>
      <c r="R69" s="280"/>
      <c r="S69" s="280" t="s">
        <v>173</v>
      </c>
      <c r="T69" s="280"/>
      <c r="U69" s="280"/>
      <c r="V69" s="280"/>
      <c r="W69" s="280"/>
      <c r="X69" s="147" t="s">
        <v>173</v>
      </c>
      <c r="Y69" s="147" t="s">
        <v>173</v>
      </c>
      <c r="Z69" s="280" t="s">
        <v>173</v>
      </c>
      <c r="AA69" s="280"/>
      <c r="AB69" s="280"/>
      <c r="AC69" s="280"/>
      <c r="AD69" s="147" t="s">
        <v>173</v>
      </c>
      <c r="AE69" s="153"/>
      <c r="AF69" s="153">
        <v>156</v>
      </c>
      <c r="AG69" s="153"/>
      <c r="AH69" s="217"/>
      <c r="AI69" s="153"/>
      <c r="AJ69" s="153"/>
      <c r="AK69" s="153"/>
      <c r="AL69" s="153"/>
      <c r="AM69" s="142">
        <f t="shared" si="0"/>
        <v>156</v>
      </c>
      <c r="AN69" s="178">
        <f t="shared" si="1"/>
        <v>0</v>
      </c>
    </row>
    <row r="70" spans="1:40" ht="33.75" customHeight="1" x14ac:dyDescent="0.25">
      <c r="A70" s="146" t="s">
        <v>266</v>
      </c>
      <c r="B70" s="281" t="s">
        <v>267</v>
      </c>
      <c r="C70" s="281"/>
      <c r="D70" s="281"/>
      <c r="E70" s="281"/>
      <c r="F70" s="281"/>
      <c r="G70" s="281"/>
      <c r="H70" s="281"/>
      <c r="I70" s="281"/>
      <c r="J70" s="281"/>
      <c r="K70" s="282" t="s">
        <v>10</v>
      </c>
      <c r="L70" s="279"/>
      <c r="M70" s="279"/>
      <c r="N70" s="148"/>
      <c r="O70" s="280">
        <v>59</v>
      </c>
      <c r="P70" s="280"/>
      <c r="Q70" s="280"/>
      <c r="R70" s="147"/>
      <c r="S70" s="280" t="s">
        <v>173</v>
      </c>
      <c r="T70" s="280"/>
      <c r="U70" s="280"/>
      <c r="V70" s="280"/>
      <c r="W70" s="280"/>
      <c r="X70" s="147" t="s">
        <v>173</v>
      </c>
      <c r="Y70" s="147" t="s">
        <v>173</v>
      </c>
      <c r="Z70" s="280" t="s">
        <v>173</v>
      </c>
      <c r="AA70" s="280"/>
      <c r="AB70" s="280"/>
      <c r="AC70" s="280"/>
      <c r="AD70" s="147" t="s">
        <v>173</v>
      </c>
      <c r="AE70" s="153"/>
      <c r="AF70" s="153"/>
      <c r="AG70" s="153">
        <v>59</v>
      </c>
      <c r="AH70" s="217"/>
      <c r="AI70" s="153"/>
      <c r="AJ70" s="153"/>
      <c r="AK70" s="153"/>
      <c r="AL70" s="153"/>
      <c r="AM70" s="142">
        <f t="shared" si="0"/>
        <v>59</v>
      </c>
      <c r="AN70" s="178">
        <f t="shared" si="1"/>
        <v>0</v>
      </c>
    </row>
    <row r="71" spans="1:40" ht="27.75" customHeight="1" x14ac:dyDescent="0.25">
      <c r="A71" s="146" t="s">
        <v>268</v>
      </c>
      <c r="B71" s="286" t="s">
        <v>269</v>
      </c>
      <c r="C71" s="287"/>
      <c r="D71" s="287"/>
      <c r="E71" s="287"/>
      <c r="F71" s="287"/>
      <c r="G71" s="287"/>
      <c r="H71" s="287"/>
      <c r="I71" s="287"/>
      <c r="J71" s="287"/>
      <c r="K71" s="288" t="s">
        <v>171</v>
      </c>
      <c r="L71" s="288"/>
      <c r="M71" s="288"/>
      <c r="N71" s="288"/>
      <c r="O71" s="289">
        <v>1</v>
      </c>
      <c r="P71" s="289"/>
      <c r="Q71" s="289"/>
      <c r="R71" s="289"/>
      <c r="S71" s="289">
        <v>236375</v>
      </c>
      <c r="T71" s="289"/>
      <c r="U71" s="289"/>
      <c r="V71" s="289"/>
      <c r="W71" s="289"/>
      <c r="X71" s="145">
        <f>O71*S71</f>
        <v>236375</v>
      </c>
      <c r="Y71" s="145">
        <v>439234</v>
      </c>
      <c r="Z71" s="289">
        <f>O71*Y71</f>
        <v>439234</v>
      </c>
      <c r="AA71" s="289"/>
      <c r="AB71" s="289"/>
      <c r="AC71" s="289"/>
      <c r="AD71" s="145">
        <f>X71+Z71</f>
        <v>675609</v>
      </c>
      <c r="AE71" s="164">
        <v>0.5</v>
      </c>
      <c r="AF71" s="164">
        <v>0.3</v>
      </c>
      <c r="AG71" s="164">
        <v>0.1</v>
      </c>
      <c r="AH71" s="217">
        <v>0.1</v>
      </c>
      <c r="AI71" s="153"/>
      <c r="AJ71" s="153"/>
      <c r="AK71" s="153"/>
      <c r="AL71" s="153"/>
      <c r="AM71" s="142">
        <f t="shared" si="0"/>
        <v>1</v>
      </c>
      <c r="AN71" s="178">
        <f t="shared" si="1"/>
        <v>0</v>
      </c>
    </row>
    <row r="72" spans="1:40" ht="33" customHeight="1" x14ac:dyDescent="0.25">
      <c r="A72" s="146" t="s">
        <v>270</v>
      </c>
      <c r="B72" s="281" t="s">
        <v>271</v>
      </c>
      <c r="C72" s="281"/>
      <c r="D72" s="281"/>
      <c r="E72" s="281"/>
      <c r="F72" s="281"/>
      <c r="G72" s="281"/>
      <c r="H72" s="281"/>
      <c r="I72" s="281"/>
      <c r="J72" s="281"/>
      <c r="K72" s="282" t="s">
        <v>88</v>
      </c>
      <c r="L72" s="279"/>
      <c r="M72" s="279"/>
      <c r="N72" s="148" t="s">
        <v>88</v>
      </c>
      <c r="O72" s="280">
        <v>77.28</v>
      </c>
      <c r="P72" s="280"/>
      <c r="Q72" s="280"/>
      <c r="R72" s="280"/>
      <c r="S72" s="280" t="s">
        <v>173</v>
      </c>
      <c r="T72" s="280"/>
      <c r="U72" s="280"/>
      <c r="V72" s="280"/>
      <c r="W72" s="280"/>
      <c r="X72" s="147" t="s">
        <v>173</v>
      </c>
      <c r="Y72" s="147" t="s">
        <v>173</v>
      </c>
      <c r="Z72" s="280" t="s">
        <v>173</v>
      </c>
      <c r="AA72" s="280"/>
      <c r="AB72" s="280"/>
      <c r="AC72" s="280"/>
      <c r="AD72" s="147" t="s">
        <v>173</v>
      </c>
      <c r="AE72" s="153">
        <v>77.28</v>
      </c>
      <c r="AF72" s="153"/>
      <c r="AG72" s="153"/>
      <c r="AH72" s="217"/>
      <c r="AI72" s="153"/>
      <c r="AJ72" s="153"/>
      <c r="AK72" s="153"/>
      <c r="AL72" s="153"/>
      <c r="AM72" s="142">
        <f t="shared" si="0"/>
        <v>77.28</v>
      </c>
      <c r="AN72" s="178">
        <f t="shared" si="1"/>
        <v>0</v>
      </c>
    </row>
    <row r="73" spans="1:40" ht="27.75" customHeight="1" x14ac:dyDescent="0.25">
      <c r="A73" s="146" t="s">
        <v>272</v>
      </c>
      <c r="B73" s="281" t="s">
        <v>273</v>
      </c>
      <c r="C73" s="281"/>
      <c r="D73" s="281"/>
      <c r="E73" s="281"/>
      <c r="F73" s="281"/>
      <c r="G73" s="281"/>
      <c r="H73" s="281"/>
      <c r="I73" s="281"/>
      <c r="J73" s="281"/>
      <c r="K73" s="282" t="s">
        <v>88</v>
      </c>
      <c r="L73" s="279"/>
      <c r="M73" s="279"/>
      <c r="N73" s="148" t="s">
        <v>88</v>
      </c>
      <c r="O73" s="280">
        <v>15.97</v>
      </c>
      <c r="P73" s="280"/>
      <c r="Q73" s="280"/>
      <c r="R73" s="280"/>
      <c r="S73" s="280" t="s">
        <v>173</v>
      </c>
      <c r="T73" s="280"/>
      <c r="U73" s="280"/>
      <c r="V73" s="280"/>
      <c r="W73" s="280"/>
      <c r="X73" s="147" t="s">
        <v>173</v>
      </c>
      <c r="Y73" s="147" t="s">
        <v>173</v>
      </c>
      <c r="Z73" s="280" t="s">
        <v>173</v>
      </c>
      <c r="AA73" s="280"/>
      <c r="AB73" s="280"/>
      <c r="AC73" s="280"/>
      <c r="AD73" s="147" t="s">
        <v>173</v>
      </c>
      <c r="AE73" s="153">
        <v>15.97</v>
      </c>
      <c r="AF73" s="153"/>
      <c r="AG73" s="153"/>
      <c r="AH73" s="217"/>
      <c r="AI73" s="153"/>
      <c r="AJ73" s="153"/>
      <c r="AK73" s="153"/>
      <c r="AL73" s="153"/>
      <c r="AM73" s="142">
        <f t="shared" si="0"/>
        <v>15.97</v>
      </c>
      <c r="AN73" s="178">
        <f t="shared" si="1"/>
        <v>0</v>
      </c>
    </row>
    <row r="74" spans="1:40" ht="27.75" customHeight="1" x14ac:dyDescent="0.25">
      <c r="A74" s="146" t="s">
        <v>274</v>
      </c>
      <c r="B74" s="281" t="s">
        <v>275</v>
      </c>
      <c r="C74" s="281"/>
      <c r="D74" s="281"/>
      <c r="E74" s="281"/>
      <c r="F74" s="281"/>
      <c r="G74" s="281"/>
      <c r="H74" s="281"/>
      <c r="I74" s="281"/>
      <c r="J74" s="281"/>
      <c r="K74" s="282" t="s">
        <v>10</v>
      </c>
      <c r="L74" s="279"/>
      <c r="M74" s="279"/>
      <c r="N74" s="148" t="s">
        <v>10</v>
      </c>
      <c r="O74" s="280">
        <v>6</v>
      </c>
      <c r="P74" s="280"/>
      <c r="Q74" s="280"/>
      <c r="R74" s="280"/>
      <c r="S74" s="280" t="s">
        <v>173</v>
      </c>
      <c r="T74" s="280"/>
      <c r="U74" s="280"/>
      <c r="V74" s="280"/>
      <c r="W74" s="280"/>
      <c r="X74" s="147" t="s">
        <v>173</v>
      </c>
      <c r="Y74" s="147" t="s">
        <v>173</v>
      </c>
      <c r="Z74" s="280" t="s">
        <v>173</v>
      </c>
      <c r="AA74" s="280"/>
      <c r="AB74" s="280"/>
      <c r="AC74" s="280"/>
      <c r="AD74" s="147" t="s">
        <v>173</v>
      </c>
      <c r="AE74" s="153">
        <v>6</v>
      </c>
      <c r="AF74" s="153"/>
      <c r="AG74" s="153"/>
      <c r="AH74" s="217"/>
      <c r="AI74" s="153"/>
      <c r="AJ74" s="153"/>
      <c r="AK74" s="153"/>
      <c r="AL74" s="153"/>
      <c r="AM74" s="142">
        <f t="shared" si="0"/>
        <v>6</v>
      </c>
      <c r="AN74" s="178">
        <f t="shared" si="1"/>
        <v>0</v>
      </c>
    </row>
    <row r="75" spans="1:40" ht="29.25" customHeight="1" x14ac:dyDescent="0.25">
      <c r="A75" s="146" t="s">
        <v>276</v>
      </c>
      <c r="B75" s="281" t="s">
        <v>277</v>
      </c>
      <c r="C75" s="281"/>
      <c r="D75" s="281"/>
      <c r="E75" s="281"/>
      <c r="F75" s="281"/>
      <c r="G75" s="281"/>
      <c r="H75" s="281"/>
      <c r="I75" s="281"/>
      <c r="J75" s="281"/>
      <c r="K75" s="282" t="s">
        <v>10</v>
      </c>
      <c r="L75" s="279"/>
      <c r="M75" s="279"/>
      <c r="N75" s="148" t="s">
        <v>10</v>
      </c>
      <c r="O75" s="280">
        <v>15</v>
      </c>
      <c r="P75" s="280"/>
      <c r="Q75" s="280"/>
      <c r="R75" s="280"/>
      <c r="S75" s="280" t="s">
        <v>173</v>
      </c>
      <c r="T75" s="280"/>
      <c r="U75" s="280"/>
      <c r="V75" s="280"/>
      <c r="W75" s="280"/>
      <c r="X75" s="147" t="s">
        <v>173</v>
      </c>
      <c r="Y75" s="147" t="s">
        <v>173</v>
      </c>
      <c r="Z75" s="280" t="s">
        <v>173</v>
      </c>
      <c r="AA75" s="280"/>
      <c r="AB75" s="280"/>
      <c r="AC75" s="280"/>
      <c r="AD75" s="147" t="s">
        <v>173</v>
      </c>
      <c r="AE75" s="153">
        <v>15</v>
      </c>
      <c r="AF75" s="153"/>
      <c r="AG75" s="153"/>
      <c r="AH75" s="217"/>
      <c r="AI75" s="153"/>
      <c r="AJ75" s="153"/>
      <c r="AK75" s="153"/>
      <c r="AL75" s="153"/>
      <c r="AM75" s="142">
        <f t="shared" si="0"/>
        <v>15</v>
      </c>
      <c r="AN75" s="178">
        <f t="shared" si="1"/>
        <v>0</v>
      </c>
    </row>
    <row r="76" spans="1:40" ht="27.75" customHeight="1" x14ac:dyDescent="0.25">
      <c r="A76" s="146" t="s">
        <v>278</v>
      </c>
      <c r="B76" s="281" t="s">
        <v>279</v>
      </c>
      <c r="C76" s="281"/>
      <c r="D76" s="281"/>
      <c r="E76" s="281"/>
      <c r="F76" s="281"/>
      <c r="G76" s="281"/>
      <c r="H76" s="281"/>
      <c r="I76" s="281"/>
      <c r="J76" s="281"/>
      <c r="K76" s="282" t="s">
        <v>10</v>
      </c>
      <c r="L76" s="279"/>
      <c r="M76" s="279"/>
      <c r="N76" s="148" t="s">
        <v>10</v>
      </c>
      <c r="O76" s="283">
        <v>2</v>
      </c>
      <c r="P76" s="283"/>
      <c r="Q76" s="283"/>
      <c r="R76" s="283"/>
      <c r="S76" s="280" t="s">
        <v>173</v>
      </c>
      <c r="T76" s="280"/>
      <c r="U76" s="280"/>
      <c r="V76" s="280"/>
      <c r="W76" s="280"/>
      <c r="X76" s="147" t="s">
        <v>173</v>
      </c>
      <c r="Y76" s="147" t="s">
        <v>173</v>
      </c>
      <c r="Z76" s="280" t="s">
        <v>173</v>
      </c>
      <c r="AA76" s="280"/>
      <c r="AB76" s="280"/>
      <c r="AC76" s="280"/>
      <c r="AD76" s="147" t="s">
        <v>173</v>
      </c>
      <c r="AE76" s="153">
        <v>2</v>
      </c>
      <c r="AF76" s="153"/>
      <c r="AG76" s="153"/>
      <c r="AH76" s="217"/>
      <c r="AI76" s="153"/>
      <c r="AJ76" s="153"/>
      <c r="AK76" s="153"/>
      <c r="AL76" s="153"/>
      <c r="AM76" s="142">
        <f t="shared" si="0"/>
        <v>2</v>
      </c>
      <c r="AN76" s="178">
        <f t="shared" si="1"/>
        <v>0</v>
      </c>
    </row>
    <row r="77" spans="1:40" ht="33" customHeight="1" x14ac:dyDescent="0.25">
      <c r="A77" s="146" t="s">
        <v>280</v>
      </c>
      <c r="B77" s="281" t="s">
        <v>281</v>
      </c>
      <c r="C77" s="281"/>
      <c r="D77" s="281"/>
      <c r="E77" s="281"/>
      <c r="F77" s="281"/>
      <c r="G77" s="281"/>
      <c r="H77" s="281"/>
      <c r="I77" s="281"/>
      <c r="J77" s="281"/>
      <c r="K77" s="282" t="s">
        <v>10</v>
      </c>
      <c r="L77" s="279"/>
      <c r="M77" s="279"/>
      <c r="N77" s="148" t="s">
        <v>10</v>
      </c>
      <c r="O77" s="280">
        <v>51</v>
      </c>
      <c r="P77" s="280"/>
      <c r="Q77" s="280"/>
      <c r="R77" s="280"/>
      <c r="S77" s="280" t="s">
        <v>173</v>
      </c>
      <c r="T77" s="280"/>
      <c r="U77" s="280"/>
      <c r="V77" s="280"/>
      <c r="W77" s="280"/>
      <c r="X77" s="147" t="s">
        <v>173</v>
      </c>
      <c r="Y77" s="147" t="s">
        <v>173</v>
      </c>
      <c r="Z77" s="280" t="s">
        <v>173</v>
      </c>
      <c r="AA77" s="280"/>
      <c r="AB77" s="280"/>
      <c r="AC77" s="280"/>
      <c r="AD77" s="147" t="s">
        <v>173</v>
      </c>
      <c r="AE77" s="153">
        <v>51</v>
      </c>
      <c r="AF77" s="153"/>
      <c r="AG77" s="153"/>
      <c r="AH77" s="217"/>
      <c r="AI77" s="153"/>
      <c r="AJ77" s="153"/>
      <c r="AK77" s="153"/>
      <c r="AL77" s="153"/>
      <c r="AM77" s="142">
        <f t="shared" ref="AM77:AM93" si="2">AE77+AF77+AG77+AH77+AI77+AJ77+AK77+AL77</f>
        <v>51</v>
      </c>
      <c r="AN77" s="178">
        <f t="shared" ref="AN77:AN93" si="3">O77-AM77</f>
        <v>0</v>
      </c>
    </row>
    <row r="78" spans="1:40" ht="33" customHeight="1" x14ac:dyDescent="0.25">
      <c r="A78" s="146" t="s">
        <v>282</v>
      </c>
      <c r="B78" s="281" t="s">
        <v>283</v>
      </c>
      <c r="C78" s="281"/>
      <c r="D78" s="281"/>
      <c r="E78" s="281"/>
      <c r="F78" s="281"/>
      <c r="G78" s="281"/>
      <c r="H78" s="281"/>
      <c r="I78" s="281"/>
      <c r="J78" s="281"/>
      <c r="K78" s="282" t="s">
        <v>10</v>
      </c>
      <c r="L78" s="282"/>
      <c r="M78" s="282"/>
      <c r="N78" s="148"/>
      <c r="O78" s="280">
        <v>1</v>
      </c>
      <c r="P78" s="280"/>
      <c r="Q78" s="280"/>
      <c r="R78" s="147"/>
      <c r="S78" s="280" t="s">
        <v>173</v>
      </c>
      <c r="T78" s="280"/>
      <c r="U78" s="280"/>
      <c r="V78" s="280"/>
      <c r="W78" s="280"/>
      <c r="X78" s="147" t="s">
        <v>173</v>
      </c>
      <c r="Y78" s="147" t="s">
        <v>173</v>
      </c>
      <c r="Z78" s="280" t="s">
        <v>173</v>
      </c>
      <c r="AA78" s="280"/>
      <c r="AB78" s="280"/>
      <c r="AC78" s="280"/>
      <c r="AD78" s="147" t="s">
        <v>173</v>
      </c>
      <c r="AE78" s="153">
        <v>1</v>
      </c>
      <c r="AF78" s="153"/>
      <c r="AG78" s="153"/>
      <c r="AH78" s="217"/>
      <c r="AI78" s="153"/>
      <c r="AJ78" s="153"/>
      <c r="AK78" s="153"/>
      <c r="AL78" s="153"/>
      <c r="AM78" s="142">
        <f t="shared" si="2"/>
        <v>1</v>
      </c>
      <c r="AN78" s="178">
        <f t="shared" si="3"/>
        <v>0</v>
      </c>
    </row>
    <row r="79" spans="1:40" ht="27.75" customHeight="1" x14ac:dyDescent="0.25">
      <c r="A79" s="146" t="s">
        <v>284</v>
      </c>
      <c r="B79" s="281" t="s">
        <v>285</v>
      </c>
      <c r="C79" s="281"/>
      <c r="D79" s="281"/>
      <c r="E79" s="281"/>
      <c r="F79" s="281"/>
      <c r="G79" s="281"/>
      <c r="H79" s="281"/>
      <c r="I79" s="281"/>
      <c r="J79" s="281"/>
      <c r="K79" s="282" t="s">
        <v>10</v>
      </c>
      <c r="L79" s="279"/>
      <c r="M79" s="279"/>
      <c r="N79" s="148" t="s">
        <v>10</v>
      </c>
      <c r="O79" s="280">
        <v>51</v>
      </c>
      <c r="P79" s="280"/>
      <c r="Q79" s="280"/>
      <c r="R79" s="280"/>
      <c r="S79" s="280" t="s">
        <v>173</v>
      </c>
      <c r="T79" s="280"/>
      <c r="U79" s="280"/>
      <c r="V79" s="280"/>
      <c r="W79" s="280"/>
      <c r="X79" s="147" t="s">
        <v>173</v>
      </c>
      <c r="Y79" s="147" t="s">
        <v>173</v>
      </c>
      <c r="Z79" s="280" t="s">
        <v>173</v>
      </c>
      <c r="AA79" s="280"/>
      <c r="AB79" s="280"/>
      <c r="AC79" s="280"/>
      <c r="AD79" s="147" t="s">
        <v>173</v>
      </c>
      <c r="AE79" s="153">
        <v>51</v>
      </c>
      <c r="AF79" s="153"/>
      <c r="AG79" s="153"/>
      <c r="AH79" s="217"/>
      <c r="AI79" s="153"/>
      <c r="AJ79" s="153"/>
      <c r="AK79" s="153"/>
      <c r="AL79" s="153"/>
      <c r="AM79" s="142">
        <f t="shared" si="2"/>
        <v>51</v>
      </c>
      <c r="AN79" s="178">
        <f t="shared" si="3"/>
        <v>0</v>
      </c>
    </row>
    <row r="80" spans="1:40" ht="33" customHeight="1" x14ac:dyDescent="0.25">
      <c r="A80" s="146" t="s">
        <v>286</v>
      </c>
      <c r="B80" s="281" t="s">
        <v>287</v>
      </c>
      <c r="C80" s="281"/>
      <c r="D80" s="281"/>
      <c r="E80" s="281"/>
      <c r="F80" s="281"/>
      <c r="G80" s="281"/>
      <c r="H80" s="281"/>
      <c r="I80" s="281"/>
      <c r="J80" s="281"/>
      <c r="K80" s="282" t="s">
        <v>10</v>
      </c>
      <c r="L80" s="279"/>
      <c r="M80" s="279"/>
      <c r="N80" s="148" t="s">
        <v>10</v>
      </c>
      <c r="O80" s="280">
        <v>24</v>
      </c>
      <c r="P80" s="280"/>
      <c r="Q80" s="280"/>
      <c r="R80" s="280"/>
      <c r="S80" s="280" t="s">
        <v>173</v>
      </c>
      <c r="T80" s="280"/>
      <c r="U80" s="280"/>
      <c r="V80" s="280"/>
      <c r="W80" s="280"/>
      <c r="X80" s="147" t="s">
        <v>173</v>
      </c>
      <c r="Y80" s="147" t="s">
        <v>173</v>
      </c>
      <c r="Z80" s="280" t="s">
        <v>173</v>
      </c>
      <c r="AA80" s="280"/>
      <c r="AB80" s="280"/>
      <c r="AC80" s="280"/>
      <c r="AD80" s="147" t="s">
        <v>173</v>
      </c>
      <c r="AE80" s="153"/>
      <c r="AF80" s="153">
        <v>24</v>
      </c>
      <c r="AG80" s="153"/>
      <c r="AH80" s="217"/>
      <c r="AI80" s="153"/>
      <c r="AJ80" s="153"/>
      <c r="AK80" s="153"/>
      <c r="AL80" s="153"/>
      <c r="AM80" s="142">
        <f t="shared" si="2"/>
        <v>24</v>
      </c>
      <c r="AN80" s="178">
        <f t="shared" si="3"/>
        <v>0</v>
      </c>
    </row>
    <row r="81" spans="1:40" ht="27.75" customHeight="1" x14ac:dyDescent="0.25">
      <c r="A81" s="146" t="s">
        <v>288</v>
      </c>
      <c r="B81" s="281" t="s">
        <v>289</v>
      </c>
      <c r="C81" s="281"/>
      <c r="D81" s="281"/>
      <c r="E81" s="281"/>
      <c r="F81" s="281"/>
      <c r="G81" s="281"/>
      <c r="H81" s="281"/>
      <c r="I81" s="281"/>
      <c r="J81" s="281"/>
      <c r="K81" s="282" t="s">
        <v>10</v>
      </c>
      <c r="L81" s="279"/>
      <c r="M81" s="279"/>
      <c r="N81" s="148" t="s">
        <v>10</v>
      </c>
      <c r="O81" s="280">
        <v>5</v>
      </c>
      <c r="P81" s="280"/>
      <c r="Q81" s="280"/>
      <c r="R81" s="280"/>
      <c r="S81" s="280" t="s">
        <v>173</v>
      </c>
      <c r="T81" s="280"/>
      <c r="U81" s="280"/>
      <c r="V81" s="280"/>
      <c r="W81" s="280"/>
      <c r="X81" s="147" t="s">
        <v>173</v>
      </c>
      <c r="Y81" s="147" t="s">
        <v>173</v>
      </c>
      <c r="Z81" s="280" t="s">
        <v>173</v>
      </c>
      <c r="AA81" s="280"/>
      <c r="AB81" s="280"/>
      <c r="AC81" s="280"/>
      <c r="AD81" s="147" t="s">
        <v>173</v>
      </c>
      <c r="AE81" s="153"/>
      <c r="AF81" s="153">
        <v>5</v>
      </c>
      <c r="AG81" s="153"/>
      <c r="AH81" s="217"/>
      <c r="AI81" s="153"/>
      <c r="AJ81" s="153"/>
      <c r="AK81" s="153"/>
      <c r="AL81" s="153"/>
      <c r="AM81" s="142">
        <f t="shared" si="2"/>
        <v>5</v>
      </c>
      <c r="AN81" s="178">
        <f t="shared" si="3"/>
        <v>0</v>
      </c>
    </row>
    <row r="82" spans="1:40" ht="29.25" customHeight="1" x14ac:dyDescent="0.25">
      <c r="A82" s="146" t="s">
        <v>290</v>
      </c>
      <c r="B82" s="281" t="s">
        <v>291</v>
      </c>
      <c r="C82" s="281"/>
      <c r="D82" s="281"/>
      <c r="E82" s="281"/>
      <c r="F82" s="281"/>
      <c r="G82" s="281"/>
      <c r="H82" s="281"/>
      <c r="I82" s="281"/>
      <c r="J82" s="281"/>
      <c r="K82" s="282" t="s">
        <v>44</v>
      </c>
      <c r="L82" s="279"/>
      <c r="M82" s="279"/>
      <c r="N82" s="148" t="s">
        <v>44</v>
      </c>
      <c r="O82" s="280">
        <v>22</v>
      </c>
      <c r="P82" s="280"/>
      <c r="Q82" s="280"/>
      <c r="R82" s="280"/>
      <c r="S82" s="280" t="s">
        <v>173</v>
      </c>
      <c r="T82" s="280"/>
      <c r="U82" s="280"/>
      <c r="V82" s="280"/>
      <c r="W82" s="280"/>
      <c r="X82" s="147" t="s">
        <v>173</v>
      </c>
      <c r="Y82" s="147" t="s">
        <v>173</v>
      </c>
      <c r="Z82" s="280" t="s">
        <v>173</v>
      </c>
      <c r="AA82" s="280"/>
      <c r="AB82" s="280"/>
      <c r="AC82" s="280"/>
      <c r="AD82" s="147" t="s">
        <v>173</v>
      </c>
      <c r="AE82" s="153"/>
      <c r="AF82" s="153"/>
      <c r="AG82" s="153">
        <v>22</v>
      </c>
      <c r="AH82" s="217"/>
      <c r="AI82" s="153"/>
      <c r="AJ82" s="153"/>
      <c r="AK82" s="153"/>
      <c r="AL82" s="153"/>
      <c r="AM82" s="142">
        <f t="shared" si="2"/>
        <v>22</v>
      </c>
      <c r="AN82" s="178">
        <f t="shared" si="3"/>
        <v>0</v>
      </c>
    </row>
    <row r="83" spans="1:40" ht="27.75" customHeight="1" x14ac:dyDescent="0.25">
      <c r="A83" s="146" t="s">
        <v>292</v>
      </c>
      <c r="B83" s="284" t="s">
        <v>293</v>
      </c>
      <c r="C83" s="285"/>
      <c r="D83" s="285"/>
      <c r="E83" s="285"/>
      <c r="F83" s="285"/>
      <c r="G83" s="285"/>
      <c r="H83" s="285"/>
      <c r="I83" s="285"/>
      <c r="J83" s="285"/>
      <c r="K83" s="282" t="s">
        <v>44</v>
      </c>
      <c r="L83" s="279"/>
      <c r="M83" s="279"/>
      <c r="N83" s="148" t="s">
        <v>44</v>
      </c>
      <c r="O83" s="280">
        <v>13</v>
      </c>
      <c r="P83" s="280"/>
      <c r="Q83" s="280"/>
      <c r="R83" s="280"/>
      <c r="S83" s="280" t="s">
        <v>173</v>
      </c>
      <c r="T83" s="280"/>
      <c r="U83" s="280"/>
      <c r="V83" s="280"/>
      <c r="W83" s="280"/>
      <c r="X83" s="147" t="s">
        <v>173</v>
      </c>
      <c r="Y83" s="147" t="s">
        <v>173</v>
      </c>
      <c r="Z83" s="280" t="s">
        <v>173</v>
      </c>
      <c r="AA83" s="280"/>
      <c r="AB83" s="280"/>
      <c r="AC83" s="280"/>
      <c r="AD83" s="147" t="s">
        <v>173</v>
      </c>
      <c r="AE83" s="153"/>
      <c r="AF83" s="153"/>
      <c r="AG83" s="153"/>
      <c r="AH83" s="217">
        <v>13</v>
      </c>
      <c r="AI83" s="153"/>
      <c r="AJ83" s="153"/>
      <c r="AK83" s="153"/>
      <c r="AL83" s="153"/>
      <c r="AM83" s="142">
        <f t="shared" si="2"/>
        <v>13</v>
      </c>
      <c r="AN83" s="178">
        <f t="shared" si="3"/>
        <v>0</v>
      </c>
    </row>
    <row r="84" spans="1:40" ht="33" customHeight="1" x14ac:dyDescent="0.25">
      <c r="A84" s="146" t="s">
        <v>294</v>
      </c>
      <c r="B84" s="281" t="s">
        <v>295</v>
      </c>
      <c r="C84" s="281"/>
      <c r="D84" s="281"/>
      <c r="E84" s="281"/>
      <c r="F84" s="281"/>
      <c r="G84" s="281"/>
      <c r="H84" s="281"/>
      <c r="I84" s="281"/>
      <c r="J84" s="281"/>
      <c r="K84" s="282" t="s">
        <v>44</v>
      </c>
      <c r="L84" s="279"/>
      <c r="M84" s="279"/>
      <c r="N84" s="148" t="s">
        <v>44</v>
      </c>
      <c r="O84" s="280">
        <v>1</v>
      </c>
      <c r="P84" s="280"/>
      <c r="Q84" s="280"/>
      <c r="R84" s="280"/>
      <c r="S84" s="280" t="s">
        <v>173</v>
      </c>
      <c r="T84" s="280"/>
      <c r="U84" s="280"/>
      <c r="V84" s="280"/>
      <c r="W84" s="280"/>
      <c r="X84" s="147" t="s">
        <v>173</v>
      </c>
      <c r="Y84" s="147" t="s">
        <v>173</v>
      </c>
      <c r="Z84" s="280" t="s">
        <v>173</v>
      </c>
      <c r="AA84" s="280"/>
      <c r="AB84" s="280"/>
      <c r="AC84" s="280"/>
      <c r="AD84" s="147" t="s">
        <v>173</v>
      </c>
      <c r="AE84" s="153"/>
      <c r="AF84" s="153"/>
      <c r="AG84" s="153"/>
      <c r="AH84" s="217">
        <v>1</v>
      </c>
      <c r="AI84" s="153"/>
      <c r="AJ84" s="153"/>
      <c r="AK84" s="153"/>
      <c r="AL84" s="153"/>
      <c r="AM84" s="142">
        <f t="shared" si="2"/>
        <v>1</v>
      </c>
      <c r="AN84" s="178">
        <f t="shared" si="3"/>
        <v>0</v>
      </c>
    </row>
    <row r="85" spans="1:40" ht="27.75" customHeight="1" x14ac:dyDescent="0.25">
      <c r="A85" s="146" t="s">
        <v>296</v>
      </c>
      <c r="B85" s="281" t="s">
        <v>297</v>
      </c>
      <c r="C85" s="281"/>
      <c r="D85" s="281"/>
      <c r="E85" s="281"/>
      <c r="F85" s="281"/>
      <c r="G85" s="281"/>
      <c r="H85" s="281"/>
      <c r="I85" s="281"/>
      <c r="J85" s="281"/>
      <c r="K85" s="282" t="s">
        <v>10</v>
      </c>
      <c r="L85" s="279"/>
      <c r="M85" s="279"/>
      <c r="N85" s="148" t="s">
        <v>10</v>
      </c>
      <c r="O85" s="280">
        <v>6</v>
      </c>
      <c r="P85" s="280"/>
      <c r="Q85" s="280"/>
      <c r="R85" s="280"/>
      <c r="S85" s="280" t="s">
        <v>173</v>
      </c>
      <c r="T85" s="280"/>
      <c r="U85" s="280"/>
      <c r="V85" s="280"/>
      <c r="W85" s="280"/>
      <c r="X85" s="147" t="s">
        <v>173</v>
      </c>
      <c r="Y85" s="147" t="s">
        <v>173</v>
      </c>
      <c r="Z85" s="280" t="s">
        <v>173</v>
      </c>
      <c r="AA85" s="280"/>
      <c r="AB85" s="280"/>
      <c r="AC85" s="280"/>
      <c r="AD85" s="147" t="s">
        <v>173</v>
      </c>
      <c r="AE85" s="153"/>
      <c r="AF85" s="153">
        <v>6</v>
      </c>
      <c r="AG85" s="153"/>
      <c r="AH85" s="217"/>
      <c r="AI85" s="153"/>
      <c r="AJ85" s="153"/>
      <c r="AK85" s="153"/>
      <c r="AL85" s="153"/>
      <c r="AM85" s="142">
        <f t="shared" si="2"/>
        <v>6</v>
      </c>
      <c r="AN85" s="178">
        <f t="shared" si="3"/>
        <v>0</v>
      </c>
    </row>
    <row r="86" spans="1:40" ht="29.25" customHeight="1" x14ac:dyDescent="0.25">
      <c r="A86" s="146" t="s">
        <v>298</v>
      </c>
      <c r="B86" s="281" t="s">
        <v>299</v>
      </c>
      <c r="C86" s="281"/>
      <c r="D86" s="281"/>
      <c r="E86" s="281"/>
      <c r="F86" s="281"/>
      <c r="G86" s="281"/>
      <c r="H86" s="281"/>
      <c r="I86" s="281"/>
      <c r="J86" s="281"/>
      <c r="K86" s="282" t="s">
        <v>10</v>
      </c>
      <c r="L86" s="279"/>
      <c r="M86" s="279"/>
      <c r="N86" s="148" t="s">
        <v>10</v>
      </c>
      <c r="O86" s="280">
        <v>3</v>
      </c>
      <c r="P86" s="280"/>
      <c r="Q86" s="280"/>
      <c r="R86" s="280"/>
      <c r="S86" s="280" t="s">
        <v>173</v>
      </c>
      <c r="T86" s="280"/>
      <c r="U86" s="280"/>
      <c r="V86" s="280"/>
      <c r="W86" s="280"/>
      <c r="X86" s="147" t="s">
        <v>173</v>
      </c>
      <c r="Y86" s="147" t="s">
        <v>173</v>
      </c>
      <c r="Z86" s="280" t="s">
        <v>173</v>
      </c>
      <c r="AA86" s="280"/>
      <c r="AB86" s="280"/>
      <c r="AC86" s="280"/>
      <c r="AD86" s="147" t="s">
        <v>173</v>
      </c>
      <c r="AE86" s="153"/>
      <c r="AF86" s="153">
        <v>3</v>
      </c>
      <c r="AG86" s="153"/>
      <c r="AH86" s="217"/>
      <c r="AI86" s="153"/>
      <c r="AJ86" s="153"/>
      <c r="AK86" s="153"/>
      <c r="AL86" s="153"/>
      <c r="AM86" s="142">
        <f t="shared" si="2"/>
        <v>3</v>
      </c>
      <c r="AN86" s="178">
        <f t="shared" si="3"/>
        <v>0</v>
      </c>
    </row>
    <row r="87" spans="1:40" ht="27.75" customHeight="1" x14ac:dyDescent="0.25">
      <c r="A87" s="146" t="s">
        <v>300</v>
      </c>
      <c r="B87" s="281" t="s">
        <v>301</v>
      </c>
      <c r="C87" s="281"/>
      <c r="D87" s="281"/>
      <c r="E87" s="281"/>
      <c r="F87" s="281"/>
      <c r="G87" s="281"/>
      <c r="H87" s="281"/>
      <c r="I87" s="281"/>
      <c r="J87" s="281"/>
      <c r="K87" s="282" t="s">
        <v>10</v>
      </c>
      <c r="L87" s="279"/>
      <c r="M87" s="279"/>
      <c r="N87" s="148" t="s">
        <v>10</v>
      </c>
      <c r="O87" s="283">
        <v>3</v>
      </c>
      <c r="P87" s="283"/>
      <c r="Q87" s="283"/>
      <c r="R87" s="283"/>
      <c r="S87" s="280" t="s">
        <v>173</v>
      </c>
      <c r="T87" s="280"/>
      <c r="U87" s="280"/>
      <c r="V87" s="280"/>
      <c r="W87" s="280"/>
      <c r="X87" s="147" t="s">
        <v>173</v>
      </c>
      <c r="Y87" s="147" t="s">
        <v>173</v>
      </c>
      <c r="Z87" s="280" t="s">
        <v>173</v>
      </c>
      <c r="AA87" s="280"/>
      <c r="AB87" s="280"/>
      <c r="AC87" s="280"/>
      <c r="AD87" s="147" t="s">
        <v>173</v>
      </c>
      <c r="AE87" s="153"/>
      <c r="AF87" s="153">
        <v>3</v>
      </c>
      <c r="AG87" s="153"/>
      <c r="AH87" s="217"/>
      <c r="AI87" s="153"/>
      <c r="AJ87" s="153"/>
      <c r="AK87" s="153"/>
      <c r="AL87" s="153"/>
      <c r="AM87" s="142">
        <f t="shared" si="2"/>
        <v>3</v>
      </c>
      <c r="AN87" s="178">
        <f t="shared" si="3"/>
        <v>0</v>
      </c>
    </row>
    <row r="88" spans="1:40" ht="33" customHeight="1" x14ac:dyDescent="0.25">
      <c r="A88" s="146" t="s">
        <v>302</v>
      </c>
      <c r="B88" s="281" t="s">
        <v>303</v>
      </c>
      <c r="C88" s="281"/>
      <c r="D88" s="281"/>
      <c r="E88" s="281"/>
      <c r="F88" s="281"/>
      <c r="G88" s="281"/>
      <c r="H88" s="281"/>
      <c r="I88" s="281"/>
      <c r="J88" s="281"/>
      <c r="K88" s="282" t="s">
        <v>10</v>
      </c>
      <c r="L88" s="279"/>
      <c r="M88" s="279"/>
      <c r="N88" s="148" t="s">
        <v>10</v>
      </c>
      <c r="O88" s="280">
        <v>4</v>
      </c>
      <c r="P88" s="280"/>
      <c r="Q88" s="280"/>
      <c r="R88" s="280"/>
      <c r="S88" s="280" t="s">
        <v>173</v>
      </c>
      <c r="T88" s="280"/>
      <c r="U88" s="280"/>
      <c r="V88" s="280"/>
      <c r="W88" s="280"/>
      <c r="X88" s="147" t="s">
        <v>173</v>
      </c>
      <c r="Y88" s="147" t="s">
        <v>173</v>
      </c>
      <c r="Z88" s="280" t="s">
        <v>173</v>
      </c>
      <c r="AA88" s="280"/>
      <c r="AB88" s="280"/>
      <c r="AC88" s="280"/>
      <c r="AD88" s="147" t="s">
        <v>173</v>
      </c>
      <c r="AE88" s="153"/>
      <c r="AF88" s="153">
        <v>4</v>
      </c>
      <c r="AG88" s="153"/>
      <c r="AH88" s="217"/>
      <c r="AI88" s="153"/>
      <c r="AJ88" s="153"/>
      <c r="AK88" s="153"/>
      <c r="AL88" s="153"/>
      <c r="AM88" s="142">
        <f t="shared" si="2"/>
        <v>4</v>
      </c>
      <c r="AN88" s="178">
        <f t="shared" si="3"/>
        <v>0</v>
      </c>
    </row>
    <row r="89" spans="1:40" ht="27.75" customHeight="1" x14ac:dyDescent="0.25">
      <c r="A89" s="146" t="s">
        <v>304</v>
      </c>
      <c r="B89" s="277" t="s">
        <v>305</v>
      </c>
      <c r="C89" s="277"/>
      <c r="D89" s="277"/>
      <c r="E89" s="277"/>
      <c r="F89" s="277"/>
      <c r="G89" s="277"/>
      <c r="H89" s="277"/>
      <c r="I89" s="277"/>
      <c r="J89" s="277"/>
      <c r="K89" s="278" t="s">
        <v>44</v>
      </c>
      <c r="L89" s="279"/>
      <c r="M89" s="279"/>
      <c r="N89" s="155" t="s">
        <v>44</v>
      </c>
      <c r="O89" s="280">
        <v>4</v>
      </c>
      <c r="P89" s="280"/>
      <c r="Q89" s="280"/>
      <c r="R89" s="280"/>
      <c r="S89" s="280" t="s">
        <v>173</v>
      </c>
      <c r="T89" s="280"/>
      <c r="U89" s="280"/>
      <c r="V89" s="280"/>
      <c r="W89" s="280"/>
      <c r="X89" s="147" t="s">
        <v>173</v>
      </c>
      <c r="Y89" s="147" t="s">
        <v>173</v>
      </c>
      <c r="Z89" s="280" t="s">
        <v>173</v>
      </c>
      <c r="AA89" s="280"/>
      <c r="AB89" s="280"/>
      <c r="AC89" s="280"/>
      <c r="AD89" s="147" t="s">
        <v>173</v>
      </c>
      <c r="AE89" s="153"/>
      <c r="AF89" s="153">
        <v>4</v>
      </c>
      <c r="AG89" s="153"/>
      <c r="AH89" s="217"/>
      <c r="AI89" s="153"/>
      <c r="AJ89" s="153"/>
      <c r="AK89" s="153"/>
      <c r="AL89" s="153"/>
      <c r="AM89" s="142">
        <f t="shared" si="2"/>
        <v>4</v>
      </c>
      <c r="AN89" s="178">
        <f t="shared" si="3"/>
        <v>0</v>
      </c>
    </row>
    <row r="90" spans="1:40" ht="27.75" customHeight="1" x14ac:dyDescent="0.25">
      <c r="A90" s="146" t="s">
        <v>306</v>
      </c>
      <c r="B90" s="281" t="s">
        <v>307</v>
      </c>
      <c r="C90" s="281"/>
      <c r="D90" s="281"/>
      <c r="E90" s="281"/>
      <c r="F90" s="281"/>
      <c r="G90" s="281"/>
      <c r="H90" s="281"/>
      <c r="I90" s="281"/>
      <c r="J90" s="281"/>
      <c r="K90" s="282" t="s">
        <v>10</v>
      </c>
      <c r="L90" s="279"/>
      <c r="M90" s="279"/>
      <c r="N90" s="148" t="s">
        <v>10</v>
      </c>
      <c r="O90" s="283">
        <v>13</v>
      </c>
      <c r="P90" s="283"/>
      <c r="Q90" s="283"/>
      <c r="R90" s="283"/>
      <c r="S90" s="280" t="s">
        <v>173</v>
      </c>
      <c r="T90" s="280"/>
      <c r="U90" s="280"/>
      <c r="V90" s="280"/>
      <c r="W90" s="280"/>
      <c r="X90" s="147" t="s">
        <v>173</v>
      </c>
      <c r="Y90" s="147" t="s">
        <v>173</v>
      </c>
      <c r="Z90" s="280" t="s">
        <v>173</v>
      </c>
      <c r="AA90" s="280"/>
      <c r="AB90" s="280"/>
      <c r="AC90" s="280"/>
      <c r="AD90" s="147" t="s">
        <v>173</v>
      </c>
      <c r="AE90" s="153"/>
      <c r="AF90" s="153">
        <v>13</v>
      </c>
      <c r="AG90" s="153"/>
      <c r="AH90" s="217"/>
      <c r="AI90" s="153"/>
      <c r="AJ90" s="153"/>
      <c r="AK90" s="153"/>
      <c r="AL90" s="153"/>
      <c r="AM90" s="142">
        <f t="shared" si="2"/>
        <v>13</v>
      </c>
      <c r="AN90" s="178">
        <f t="shared" si="3"/>
        <v>0</v>
      </c>
    </row>
    <row r="91" spans="1:40" ht="33" customHeight="1" x14ac:dyDescent="0.25">
      <c r="A91" s="146" t="s">
        <v>308</v>
      </c>
      <c r="B91" s="277" t="s">
        <v>309</v>
      </c>
      <c r="C91" s="277"/>
      <c r="D91" s="277"/>
      <c r="E91" s="277"/>
      <c r="F91" s="277"/>
      <c r="G91" s="277"/>
      <c r="H91" s="277"/>
      <c r="I91" s="277"/>
      <c r="J91" s="277"/>
      <c r="K91" s="278" t="s">
        <v>10</v>
      </c>
      <c r="L91" s="279"/>
      <c r="M91" s="279"/>
      <c r="N91" s="155" t="s">
        <v>10</v>
      </c>
      <c r="O91" s="280">
        <v>3</v>
      </c>
      <c r="P91" s="280"/>
      <c r="Q91" s="280"/>
      <c r="R91" s="280"/>
      <c r="S91" s="280" t="s">
        <v>173</v>
      </c>
      <c r="T91" s="280"/>
      <c r="U91" s="280"/>
      <c r="V91" s="280"/>
      <c r="W91" s="280"/>
      <c r="X91" s="147" t="s">
        <v>173</v>
      </c>
      <c r="Y91" s="147" t="s">
        <v>173</v>
      </c>
      <c r="Z91" s="280" t="s">
        <v>173</v>
      </c>
      <c r="AA91" s="280"/>
      <c r="AB91" s="280"/>
      <c r="AC91" s="280"/>
      <c r="AD91" s="147" t="s">
        <v>173</v>
      </c>
      <c r="AE91" s="153"/>
      <c r="AF91" s="153">
        <v>3</v>
      </c>
      <c r="AG91" s="153"/>
      <c r="AH91" s="217"/>
      <c r="AI91" s="153"/>
      <c r="AJ91" s="153"/>
      <c r="AK91" s="153"/>
      <c r="AL91" s="153"/>
      <c r="AM91" s="142">
        <f t="shared" si="2"/>
        <v>3</v>
      </c>
      <c r="AN91" s="178">
        <f t="shared" si="3"/>
        <v>0</v>
      </c>
    </row>
    <row r="92" spans="1:40" ht="27.75" customHeight="1" x14ac:dyDescent="0.25">
      <c r="A92" s="146" t="s">
        <v>310</v>
      </c>
      <c r="B92" s="277" t="s">
        <v>311</v>
      </c>
      <c r="C92" s="277"/>
      <c r="D92" s="277"/>
      <c r="E92" s="277"/>
      <c r="F92" s="277"/>
      <c r="G92" s="277"/>
      <c r="H92" s="277"/>
      <c r="I92" s="277"/>
      <c r="J92" s="277"/>
      <c r="K92" s="278" t="s">
        <v>10</v>
      </c>
      <c r="L92" s="279"/>
      <c r="M92" s="279"/>
      <c r="N92" s="155" t="s">
        <v>10</v>
      </c>
      <c r="O92" s="280">
        <v>1</v>
      </c>
      <c r="P92" s="280"/>
      <c r="Q92" s="280"/>
      <c r="R92" s="280"/>
      <c r="S92" s="280" t="s">
        <v>173</v>
      </c>
      <c r="T92" s="280"/>
      <c r="U92" s="280"/>
      <c r="V92" s="280"/>
      <c r="W92" s="280"/>
      <c r="X92" s="147" t="s">
        <v>173</v>
      </c>
      <c r="Y92" s="147" t="s">
        <v>173</v>
      </c>
      <c r="Z92" s="280" t="s">
        <v>173</v>
      </c>
      <c r="AA92" s="280"/>
      <c r="AB92" s="280"/>
      <c r="AC92" s="280"/>
      <c r="AD92" s="147" t="s">
        <v>173</v>
      </c>
      <c r="AE92" s="153"/>
      <c r="AF92" s="153">
        <v>1</v>
      </c>
      <c r="AG92" s="153"/>
      <c r="AH92" s="217"/>
      <c r="AI92" s="153"/>
      <c r="AJ92" s="153"/>
      <c r="AK92" s="153"/>
      <c r="AL92" s="153"/>
      <c r="AM92" s="142">
        <f t="shared" si="2"/>
        <v>1</v>
      </c>
      <c r="AN92" s="178">
        <f t="shared" si="3"/>
        <v>0</v>
      </c>
    </row>
    <row r="93" spans="1:40" ht="27.75" customHeight="1" thickBot="1" x14ac:dyDescent="0.3">
      <c r="A93" s="171" t="s">
        <v>312</v>
      </c>
      <c r="B93" s="269" t="s">
        <v>313</v>
      </c>
      <c r="C93" s="269"/>
      <c r="D93" s="269"/>
      <c r="E93" s="269"/>
      <c r="F93" s="269"/>
      <c r="G93" s="269"/>
      <c r="H93" s="269"/>
      <c r="I93" s="269"/>
      <c r="J93" s="269"/>
      <c r="K93" s="270" t="s">
        <v>10</v>
      </c>
      <c r="L93" s="271"/>
      <c r="M93" s="271"/>
      <c r="N93" s="172"/>
      <c r="O93" s="272">
        <v>4</v>
      </c>
      <c r="P93" s="272"/>
      <c r="Q93" s="272"/>
      <c r="R93" s="173"/>
      <c r="S93" s="272" t="s">
        <v>173</v>
      </c>
      <c r="T93" s="272"/>
      <c r="U93" s="272"/>
      <c r="V93" s="272"/>
      <c r="W93" s="272"/>
      <c r="X93" s="173" t="s">
        <v>173</v>
      </c>
      <c r="Y93" s="173" t="s">
        <v>173</v>
      </c>
      <c r="Z93" s="272" t="s">
        <v>173</v>
      </c>
      <c r="AA93" s="272"/>
      <c r="AB93" s="272"/>
      <c r="AC93" s="272"/>
      <c r="AD93" s="173" t="s">
        <v>173</v>
      </c>
      <c r="AE93" s="174"/>
      <c r="AF93" s="174">
        <v>4</v>
      </c>
      <c r="AG93" s="174"/>
      <c r="AH93" s="220"/>
      <c r="AI93" s="174"/>
      <c r="AJ93" s="174"/>
      <c r="AK93" s="174"/>
      <c r="AL93" s="174"/>
      <c r="AM93" s="175">
        <f t="shared" si="2"/>
        <v>4</v>
      </c>
      <c r="AN93" s="179">
        <f t="shared" si="3"/>
        <v>0</v>
      </c>
    </row>
    <row r="94" spans="1:40" s="139" customFormat="1" thickTop="1" x14ac:dyDescent="0.25">
      <c r="J94" s="273"/>
      <c r="K94" s="273"/>
      <c r="L94" s="273"/>
      <c r="M94" s="273"/>
      <c r="N94" s="273"/>
      <c r="O94" s="273"/>
      <c r="P94" s="273"/>
      <c r="Q94" s="273"/>
      <c r="R94" s="156"/>
      <c r="S94" s="274" t="s">
        <v>314</v>
      </c>
      <c r="T94" s="275"/>
      <c r="U94" s="275"/>
      <c r="V94" s="275"/>
      <c r="W94" s="275"/>
      <c r="X94" s="275"/>
      <c r="Y94" s="275"/>
      <c r="Z94" s="275"/>
      <c r="AA94" s="275"/>
      <c r="AB94" s="275"/>
      <c r="AC94" s="276"/>
      <c r="AD94" s="169">
        <f>AD12+AD33+AD55+AD71</f>
        <v>5701389.1299999999</v>
      </c>
      <c r="AE94" s="169">
        <v>337804.5</v>
      </c>
      <c r="AF94" s="169">
        <v>4223306.8</v>
      </c>
      <c r="AG94" s="169">
        <v>570138.91</v>
      </c>
      <c r="AH94" s="221">
        <v>347820.9</v>
      </c>
      <c r="AI94" s="169"/>
      <c r="AJ94" s="169"/>
      <c r="AK94" s="169"/>
      <c r="AL94" s="169"/>
      <c r="AM94" s="170">
        <f>AE94+AF94+AG94+AH94+AI94+AJ94+AK94+AL94</f>
        <v>5479071.1100000003</v>
      </c>
      <c r="AN94" s="170">
        <f>AD94-AM94</f>
        <v>222318.01999999955</v>
      </c>
    </row>
    <row r="95" spans="1:40" s="176" customFormat="1" x14ac:dyDescent="0.25">
      <c r="J95" s="258"/>
      <c r="K95" s="258"/>
      <c r="L95" s="258"/>
      <c r="M95" s="258"/>
      <c r="N95" s="258"/>
      <c r="O95" s="258"/>
      <c r="P95" s="258"/>
      <c r="Q95" s="258"/>
      <c r="R95" s="259"/>
      <c r="S95" s="260" t="s">
        <v>19</v>
      </c>
      <c r="T95" s="261"/>
      <c r="U95" s="261"/>
      <c r="V95" s="261"/>
      <c r="W95" s="261"/>
      <c r="X95" s="261"/>
      <c r="Y95" s="261"/>
      <c r="Z95" s="261"/>
      <c r="AA95" s="261"/>
      <c r="AB95" s="261"/>
      <c r="AC95" s="262"/>
      <c r="AD95" s="177">
        <f>AD94*0.2</f>
        <v>1140277.8260000001</v>
      </c>
      <c r="AE95" s="177">
        <f t="shared" ref="AE95:AN95" si="4">AE94*0.2</f>
        <v>67560.900000000009</v>
      </c>
      <c r="AF95" s="177">
        <f t="shared" si="4"/>
        <v>844661.36</v>
      </c>
      <c r="AG95" s="177">
        <f t="shared" si="4"/>
        <v>114027.78200000001</v>
      </c>
      <c r="AH95" s="222">
        <f t="shared" si="4"/>
        <v>69564.180000000008</v>
      </c>
      <c r="AI95" s="177">
        <f t="shared" si="4"/>
        <v>0</v>
      </c>
      <c r="AJ95" s="177">
        <f t="shared" si="4"/>
        <v>0</v>
      </c>
      <c r="AK95" s="177">
        <f t="shared" si="4"/>
        <v>0</v>
      </c>
      <c r="AL95" s="177">
        <f t="shared" si="4"/>
        <v>0</v>
      </c>
      <c r="AM95" s="177">
        <f t="shared" si="4"/>
        <v>1095814.2220000001</v>
      </c>
      <c r="AN95" s="177">
        <f t="shared" si="4"/>
        <v>44463.603999999912</v>
      </c>
    </row>
    <row r="96" spans="1:40" s="139" customFormat="1" ht="14.25" x14ac:dyDescent="0.25">
      <c r="S96" s="263" t="s">
        <v>47</v>
      </c>
      <c r="T96" s="264"/>
      <c r="U96" s="264"/>
      <c r="V96" s="264"/>
      <c r="W96" s="264"/>
      <c r="X96" s="264"/>
      <c r="Y96" s="264"/>
      <c r="Z96" s="264"/>
      <c r="AA96" s="264"/>
      <c r="AB96" s="264"/>
      <c r="AC96" s="265"/>
      <c r="AD96" s="157">
        <f>AD94+AD95</f>
        <v>6841666.9560000002</v>
      </c>
      <c r="AE96" s="157">
        <f t="shared" ref="AE96:AN96" si="5">AE94+AE95</f>
        <v>405365.4</v>
      </c>
      <c r="AF96" s="157">
        <f t="shared" si="5"/>
        <v>5067968.16</v>
      </c>
      <c r="AG96" s="157">
        <f t="shared" si="5"/>
        <v>684166.69200000004</v>
      </c>
      <c r="AH96" s="223">
        <f t="shared" si="5"/>
        <v>417385.08</v>
      </c>
      <c r="AI96" s="157">
        <f t="shared" si="5"/>
        <v>0</v>
      </c>
      <c r="AJ96" s="157">
        <f t="shared" si="5"/>
        <v>0</v>
      </c>
      <c r="AK96" s="157">
        <f t="shared" si="5"/>
        <v>0</v>
      </c>
      <c r="AL96" s="157">
        <f t="shared" si="5"/>
        <v>0</v>
      </c>
      <c r="AM96" s="157">
        <f t="shared" si="5"/>
        <v>6574885.3320000004</v>
      </c>
      <c r="AN96" s="157">
        <f t="shared" si="5"/>
        <v>266781.62399999949</v>
      </c>
    </row>
    <row r="97" spans="1:38" x14ac:dyDescent="0.2"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67"/>
    </row>
    <row r="98" spans="1:38" s="139" customFormat="1" ht="92.45" customHeight="1" x14ac:dyDescent="0.2">
      <c r="A98" s="266" t="s">
        <v>315</v>
      </c>
      <c r="B98" s="266"/>
      <c r="C98" s="266"/>
      <c r="D98" s="266"/>
      <c r="E98" s="266"/>
      <c r="F98" s="266"/>
      <c r="G98" s="266"/>
      <c r="H98" s="266"/>
      <c r="I98" s="266"/>
      <c r="J98" s="266"/>
      <c r="K98" s="266"/>
      <c r="L98" s="266"/>
      <c r="M98" s="266"/>
      <c r="N98" s="266"/>
      <c r="O98" s="266"/>
      <c r="P98" s="266"/>
      <c r="Q98" s="266"/>
      <c r="S98" s="267" t="s">
        <v>316</v>
      </c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168"/>
      <c r="AF98" s="163"/>
      <c r="AG98" s="163"/>
      <c r="AH98" s="213"/>
      <c r="AI98" s="163"/>
      <c r="AJ98" s="163"/>
      <c r="AK98" s="163"/>
      <c r="AL98" s="163"/>
    </row>
    <row r="99" spans="1:38" s="139" customFormat="1" ht="14.25" x14ac:dyDescent="0.25">
      <c r="G99" s="139" t="s">
        <v>120</v>
      </c>
      <c r="O99" s="268"/>
      <c r="P99" s="268"/>
      <c r="Q99" s="268"/>
      <c r="R99" s="268"/>
      <c r="Y99" s="139" t="s">
        <v>120</v>
      </c>
      <c r="AE99" s="163"/>
      <c r="AF99" s="163"/>
      <c r="AG99" s="163"/>
      <c r="AH99" s="213"/>
      <c r="AI99" s="163"/>
      <c r="AJ99" s="163"/>
      <c r="AK99" s="163"/>
      <c r="AL99" s="163"/>
    </row>
    <row r="100" spans="1:38" x14ac:dyDescent="0.25">
      <c r="O100" s="253"/>
      <c r="P100" s="253"/>
      <c r="Q100" s="253"/>
      <c r="R100" s="253"/>
      <c r="X100" s="121"/>
      <c r="AD100" s="121"/>
    </row>
    <row r="101" spans="1:38" x14ac:dyDescent="0.25">
      <c r="O101" s="253"/>
      <c r="P101" s="253"/>
      <c r="Q101" s="253"/>
      <c r="R101" s="253"/>
      <c r="X101" s="121"/>
      <c r="AD101" s="121"/>
    </row>
    <row r="102" spans="1:38" x14ac:dyDescent="0.25">
      <c r="O102" s="257"/>
      <c r="P102" s="257"/>
      <c r="Q102" s="257"/>
      <c r="R102" s="257"/>
      <c r="X102" s="121"/>
      <c r="AD102" s="121"/>
    </row>
    <row r="103" spans="1:38" x14ac:dyDescent="0.25">
      <c r="O103" s="253"/>
      <c r="P103" s="253"/>
      <c r="Q103" s="253"/>
      <c r="R103" s="253"/>
      <c r="X103" s="121"/>
      <c r="AD103" s="121"/>
    </row>
    <row r="104" spans="1:38" x14ac:dyDescent="0.25">
      <c r="O104" s="253"/>
      <c r="P104" s="253"/>
      <c r="Q104" s="253"/>
      <c r="R104" s="253"/>
      <c r="X104" s="121"/>
      <c r="AD104" s="121"/>
    </row>
    <row r="105" spans="1:38" x14ac:dyDescent="0.25">
      <c r="O105" s="254"/>
      <c r="P105" s="254"/>
      <c r="Q105" s="254"/>
      <c r="R105" s="254"/>
      <c r="X105" s="121"/>
      <c r="AD105" s="121"/>
    </row>
    <row r="106" spans="1:38" x14ac:dyDescent="0.25">
      <c r="O106" s="253"/>
      <c r="P106" s="253"/>
      <c r="Q106" s="253"/>
      <c r="R106" s="253"/>
      <c r="X106" s="121"/>
      <c r="AD106" s="121"/>
    </row>
    <row r="107" spans="1:38" x14ac:dyDescent="0.25">
      <c r="O107" s="253"/>
      <c r="P107" s="253"/>
      <c r="Q107" s="253"/>
      <c r="R107" s="253"/>
      <c r="X107" s="121"/>
      <c r="AD107" s="121"/>
    </row>
    <row r="108" spans="1:38" x14ac:dyDescent="0.25">
      <c r="O108" s="253"/>
      <c r="P108" s="253"/>
      <c r="Q108" s="253"/>
      <c r="R108" s="253"/>
      <c r="X108" s="121"/>
      <c r="AD108" s="121"/>
    </row>
    <row r="109" spans="1:38" x14ac:dyDescent="0.25">
      <c r="O109" s="253"/>
      <c r="P109" s="253"/>
      <c r="Q109" s="253"/>
      <c r="R109" s="253"/>
      <c r="X109" s="121"/>
      <c r="AD109" s="121"/>
    </row>
    <row r="110" spans="1:38" x14ac:dyDescent="0.25">
      <c r="O110" s="253"/>
      <c r="P110" s="253"/>
      <c r="Q110" s="253"/>
      <c r="R110" s="253"/>
      <c r="X110" s="121"/>
      <c r="AD110" s="121"/>
    </row>
    <row r="111" spans="1:38" x14ac:dyDescent="0.25">
      <c r="O111" s="253"/>
      <c r="P111" s="253"/>
      <c r="Q111" s="253"/>
      <c r="R111" s="253"/>
      <c r="X111" s="121"/>
      <c r="AD111" s="121"/>
    </row>
    <row r="112" spans="1:38" x14ac:dyDescent="0.25">
      <c r="O112" s="253"/>
      <c r="P112" s="253"/>
      <c r="Q112" s="253"/>
      <c r="R112" s="253"/>
      <c r="X112" s="121"/>
      <c r="AD112" s="121"/>
    </row>
    <row r="113" spans="15:30" x14ac:dyDescent="0.25">
      <c r="O113" s="254"/>
      <c r="P113" s="254"/>
      <c r="Q113" s="254"/>
      <c r="R113" s="254"/>
      <c r="X113" s="121"/>
      <c r="AD113" s="121"/>
    </row>
    <row r="114" spans="15:30" x14ac:dyDescent="0.25">
      <c r="O114" s="143"/>
      <c r="P114" s="143"/>
      <c r="Q114" s="143"/>
      <c r="R114" s="143"/>
      <c r="X114" s="121"/>
      <c r="AD114" s="121"/>
    </row>
    <row r="115" spans="15:30" x14ac:dyDescent="0.25">
      <c r="O115" s="255"/>
      <c r="P115" s="256"/>
      <c r="Q115" s="256"/>
      <c r="R115" s="256"/>
      <c r="X115" s="121"/>
      <c r="AD115" s="121"/>
    </row>
    <row r="116" spans="15:30" x14ac:dyDescent="0.25">
      <c r="O116" s="256"/>
      <c r="P116" s="256"/>
      <c r="Q116" s="256"/>
      <c r="R116" s="256"/>
      <c r="X116" s="121"/>
      <c r="AD116" s="121"/>
    </row>
    <row r="117" spans="15:30" x14ac:dyDescent="0.25">
      <c r="O117" s="256"/>
      <c r="P117" s="256"/>
      <c r="Q117" s="256"/>
      <c r="R117" s="256"/>
      <c r="X117" s="121"/>
      <c r="AD117" s="121"/>
    </row>
    <row r="118" spans="15:30" x14ac:dyDescent="0.25">
      <c r="O118" s="122"/>
      <c r="P118" s="122"/>
      <c r="Q118" s="122"/>
      <c r="R118" s="122"/>
      <c r="X118" s="121"/>
      <c r="AD118" s="121"/>
    </row>
    <row r="119" spans="15:30" x14ac:dyDescent="0.25">
      <c r="O119" s="159"/>
      <c r="P119" s="159"/>
      <c r="Q119" s="159"/>
      <c r="R119" s="159"/>
      <c r="X119" s="121"/>
      <c r="AD119" s="121"/>
    </row>
    <row r="120" spans="15:30" x14ac:dyDescent="0.25">
      <c r="O120" s="160"/>
      <c r="P120" s="160"/>
      <c r="Q120" s="160"/>
      <c r="R120" s="160"/>
      <c r="X120" s="121"/>
      <c r="AD120" s="121"/>
    </row>
    <row r="121" spans="15:30" x14ac:dyDescent="0.25">
      <c r="X121" s="121"/>
      <c r="AD121" s="121"/>
    </row>
    <row r="122" spans="15:30" x14ac:dyDescent="0.25">
      <c r="X122" s="121"/>
      <c r="AD122" s="121"/>
    </row>
    <row r="123" spans="15:30" x14ac:dyDescent="0.25">
      <c r="O123" s="161"/>
      <c r="P123" s="161"/>
      <c r="Q123" s="161"/>
      <c r="R123" s="161"/>
      <c r="X123" s="121"/>
      <c r="AD123" s="121"/>
    </row>
    <row r="124" spans="15:30" x14ac:dyDescent="0.25">
      <c r="O124" s="162"/>
      <c r="P124" s="162"/>
      <c r="Q124" s="162"/>
      <c r="R124" s="162"/>
      <c r="X124" s="121"/>
      <c r="AD124" s="121"/>
    </row>
    <row r="125" spans="15:30" x14ac:dyDescent="0.25">
      <c r="O125" s="160"/>
      <c r="P125" s="160"/>
      <c r="Q125" s="160"/>
      <c r="R125" s="160"/>
      <c r="X125" s="121"/>
      <c r="AD125" s="121"/>
    </row>
    <row r="126" spans="15:30" x14ac:dyDescent="0.25">
      <c r="X126" s="121"/>
      <c r="AD126" s="121"/>
    </row>
    <row r="127" spans="15:30" x14ac:dyDescent="0.25">
      <c r="X127" s="121"/>
      <c r="AD127" s="121"/>
    </row>
    <row r="128" spans="15:30" x14ac:dyDescent="0.25">
      <c r="X128" s="121"/>
      <c r="AD128" s="121"/>
    </row>
    <row r="129" spans="31:38" s="121" customFormat="1" x14ac:dyDescent="0.25">
      <c r="AE129" s="122"/>
      <c r="AF129" s="122"/>
      <c r="AG129" s="122"/>
      <c r="AH129" s="214"/>
      <c r="AI129" s="122"/>
      <c r="AJ129" s="122"/>
      <c r="AK129" s="122"/>
      <c r="AL129" s="122"/>
    </row>
    <row r="130" spans="31:38" s="121" customFormat="1" x14ac:dyDescent="0.25">
      <c r="AE130" s="122"/>
      <c r="AF130" s="122"/>
      <c r="AG130" s="122"/>
      <c r="AH130" s="214"/>
      <c r="AI130" s="122"/>
      <c r="AJ130" s="122"/>
      <c r="AK130" s="122"/>
      <c r="AL130" s="122"/>
    </row>
    <row r="131" spans="31:38" s="121" customFormat="1" x14ac:dyDescent="0.25">
      <c r="AE131" s="122"/>
      <c r="AF131" s="122"/>
      <c r="AG131" s="122"/>
      <c r="AH131" s="214"/>
      <c r="AI131" s="122"/>
      <c r="AJ131" s="122"/>
      <c r="AK131" s="122"/>
      <c r="AL131" s="122"/>
    </row>
    <row r="132" spans="31:38" s="121" customFormat="1" x14ac:dyDescent="0.25">
      <c r="AE132" s="122"/>
      <c r="AF132" s="122"/>
      <c r="AG132" s="122"/>
      <c r="AH132" s="214"/>
      <c r="AI132" s="122"/>
      <c r="AJ132" s="122"/>
      <c r="AK132" s="122"/>
      <c r="AL132" s="122"/>
    </row>
    <row r="133" spans="31:38" s="121" customFormat="1" x14ac:dyDescent="0.25">
      <c r="AE133" s="122"/>
      <c r="AF133" s="122"/>
      <c r="AG133" s="122"/>
      <c r="AH133" s="214"/>
      <c r="AI133" s="122"/>
      <c r="AJ133" s="122"/>
      <c r="AK133" s="122"/>
      <c r="AL133" s="122"/>
    </row>
    <row r="134" spans="31:38" s="121" customFormat="1" x14ac:dyDescent="0.25">
      <c r="AE134" s="122"/>
      <c r="AF134" s="122"/>
      <c r="AG134" s="122"/>
      <c r="AH134" s="214"/>
      <c r="AI134" s="122"/>
      <c r="AJ134" s="122"/>
      <c r="AK134" s="122"/>
      <c r="AL134" s="122"/>
    </row>
    <row r="135" spans="31:38" s="121" customFormat="1" x14ac:dyDescent="0.25">
      <c r="AE135" s="122"/>
      <c r="AF135" s="122"/>
      <c r="AG135" s="122"/>
      <c r="AH135" s="214"/>
      <c r="AI135" s="122"/>
      <c r="AJ135" s="122"/>
      <c r="AK135" s="122"/>
      <c r="AL135" s="122"/>
    </row>
    <row r="136" spans="31:38" s="121" customFormat="1" x14ac:dyDescent="0.25">
      <c r="AE136" s="122"/>
      <c r="AF136" s="122"/>
      <c r="AG136" s="122"/>
      <c r="AH136" s="214"/>
      <c r="AI136" s="122"/>
      <c r="AJ136" s="122"/>
      <c r="AK136" s="122"/>
      <c r="AL136" s="122"/>
    </row>
    <row r="137" spans="31:38" s="121" customFormat="1" x14ac:dyDescent="0.25">
      <c r="AE137" s="122"/>
      <c r="AF137" s="122"/>
      <c r="AG137" s="122"/>
      <c r="AH137" s="214"/>
      <c r="AI137" s="122"/>
      <c r="AJ137" s="122"/>
      <c r="AK137" s="122"/>
      <c r="AL137" s="122"/>
    </row>
    <row r="138" spans="31:38" s="121" customFormat="1" x14ac:dyDescent="0.25">
      <c r="AE138" s="122"/>
      <c r="AF138" s="122"/>
      <c r="AG138" s="122"/>
      <c r="AH138" s="214"/>
      <c r="AI138" s="122"/>
      <c r="AJ138" s="122"/>
      <c r="AK138" s="122"/>
      <c r="AL138" s="122"/>
    </row>
    <row r="139" spans="31:38" s="121" customFormat="1" x14ac:dyDescent="0.25">
      <c r="AE139" s="122"/>
      <c r="AF139" s="122"/>
      <c r="AG139" s="122"/>
      <c r="AH139" s="214"/>
      <c r="AI139" s="122"/>
      <c r="AJ139" s="122"/>
      <c r="AK139" s="122"/>
      <c r="AL139" s="122"/>
    </row>
    <row r="140" spans="31:38" s="121" customFormat="1" x14ac:dyDescent="0.25">
      <c r="AE140" s="122"/>
      <c r="AF140" s="122"/>
      <c r="AG140" s="122"/>
      <c r="AH140" s="214"/>
      <c r="AI140" s="122"/>
      <c r="AJ140" s="122"/>
      <c r="AK140" s="122"/>
      <c r="AL140" s="122"/>
    </row>
    <row r="141" spans="31:38" s="121" customFormat="1" x14ac:dyDescent="0.25">
      <c r="AE141" s="122"/>
      <c r="AF141" s="122"/>
      <c r="AG141" s="122"/>
      <c r="AH141" s="214"/>
      <c r="AI141" s="122"/>
      <c r="AJ141" s="122"/>
      <c r="AK141" s="122"/>
      <c r="AL141" s="122"/>
    </row>
    <row r="142" spans="31:38" s="121" customFormat="1" x14ac:dyDescent="0.25">
      <c r="AE142" s="122"/>
      <c r="AF142" s="122"/>
      <c r="AG142" s="122"/>
      <c r="AH142" s="214"/>
      <c r="AI142" s="122"/>
      <c r="AJ142" s="122"/>
      <c r="AK142" s="122"/>
      <c r="AL142" s="122"/>
    </row>
    <row r="143" spans="31:38" s="121" customFormat="1" x14ac:dyDescent="0.25">
      <c r="AE143" s="122"/>
      <c r="AF143" s="122"/>
      <c r="AG143" s="122"/>
      <c r="AH143" s="214"/>
      <c r="AI143" s="122"/>
      <c r="AJ143" s="122"/>
      <c r="AK143" s="122"/>
      <c r="AL143" s="122"/>
    </row>
    <row r="144" spans="31:38" s="121" customFormat="1" x14ac:dyDescent="0.25">
      <c r="AE144" s="122"/>
      <c r="AF144" s="122"/>
      <c r="AG144" s="122"/>
      <c r="AH144" s="214"/>
      <c r="AI144" s="122"/>
      <c r="AJ144" s="122"/>
      <c r="AK144" s="122"/>
      <c r="AL144" s="122"/>
    </row>
    <row r="145" spans="31:38" s="121" customFormat="1" x14ac:dyDescent="0.25">
      <c r="AE145" s="122"/>
      <c r="AF145" s="122"/>
      <c r="AG145" s="122"/>
      <c r="AH145" s="214"/>
      <c r="AI145" s="122"/>
      <c r="AJ145" s="122"/>
      <c r="AK145" s="122"/>
      <c r="AL145" s="122"/>
    </row>
    <row r="146" spans="31:38" s="121" customFormat="1" x14ac:dyDescent="0.25">
      <c r="AE146" s="122"/>
      <c r="AF146" s="122"/>
      <c r="AG146" s="122"/>
      <c r="AH146" s="214"/>
      <c r="AI146" s="122"/>
      <c r="AJ146" s="122"/>
      <c r="AK146" s="122"/>
      <c r="AL146" s="122"/>
    </row>
    <row r="147" spans="31:38" s="121" customFormat="1" x14ac:dyDescent="0.25">
      <c r="AE147" s="122"/>
      <c r="AF147" s="122"/>
      <c r="AG147" s="122"/>
      <c r="AH147" s="214"/>
      <c r="AI147" s="122"/>
      <c r="AJ147" s="122"/>
      <c r="AK147" s="122"/>
      <c r="AL147" s="122"/>
    </row>
    <row r="148" spans="31:38" s="121" customFormat="1" x14ac:dyDescent="0.25">
      <c r="AE148" s="122"/>
      <c r="AF148" s="122"/>
      <c r="AG148" s="122"/>
      <c r="AH148" s="214"/>
      <c r="AI148" s="122"/>
      <c r="AJ148" s="122"/>
      <c r="AK148" s="122"/>
      <c r="AL148" s="122"/>
    </row>
    <row r="149" spans="31:38" s="121" customFormat="1" x14ac:dyDescent="0.25">
      <c r="AE149" s="122"/>
      <c r="AF149" s="122"/>
      <c r="AG149" s="122"/>
      <c r="AH149" s="214"/>
      <c r="AI149" s="122"/>
      <c r="AJ149" s="122"/>
      <c r="AK149" s="122"/>
      <c r="AL149" s="122"/>
    </row>
    <row r="150" spans="31:38" s="121" customFormat="1" x14ac:dyDescent="0.25">
      <c r="AE150" s="122"/>
      <c r="AF150" s="122"/>
      <c r="AG150" s="122"/>
      <c r="AH150" s="214"/>
      <c r="AI150" s="122"/>
      <c r="AJ150" s="122"/>
      <c r="AK150" s="122"/>
      <c r="AL150" s="122"/>
    </row>
    <row r="151" spans="31:38" s="121" customFormat="1" x14ac:dyDescent="0.25">
      <c r="AE151" s="122"/>
      <c r="AF151" s="122"/>
      <c r="AG151" s="122"/>
      <c r="AH151" s="214"/>
      <c r="AI151" s="122"/>
      <c r="AJ151" s="122"/>
      <c r="AK151" s="122"/>
      <c r="AL151" s="122"/>
    </row>
    <row r="152" spans="31:38" s="121" customFormat="1" x14ac:dyDescent="0.25">
      <c r="AE152" s="122"/>
      <c r="AF152" s="122"/>
      <c r="AG152" s="122"/>
      <c r="AH152" s="214"/>
      <c r="AI152" s="122"/>
      <c r="AJ152" s="122"/>
      <c r="AK152" s="122"/>
      <c r="AL152" s="122"/>
    </row>
    <row r="153" spans="31:38" s="121" customFormat="1" x14ac:dyDescent="0.25">
      <c r="AE153" s="122"/>
      <c r="AF153" s="122"/>
      <c r="AG153" s="122"/>
      <c r="AH153" s="214"/>
      <c r="AI153" s="122"/>
      <c r="AJ153" s="122"/>
      <c r="AK153" s="122"/>
      <c r="AL153" s="122"/>
    </row>
    <row r="154" spans="31:38" s="121" customFormat="1" x14ac:dyDescent="0.25">
      <c r="AE154" s="122"/>
      <c r="AF154" s="122"/>
      <c r="AG154" s="122"/>
      <c r="AH154" s="214"/>
      <c r="AI154" s="122"/>
      <c r="AJ154" s="122"/>
      <c r="AK154" s="122"/>
      <c r="AL154" s="122"/>
    </row>
    <row r="155" spans="31:38" s="121" customFormat="1" x14ac:dyDescent="0.25">
      <c r="AE155" s="122"/>
      <c r="AF155" s="122"/>
      <c r="AG155" s="122"/>
      <c r="AH155" s="214"/>
      <c r="AI155" s="122"/>
      <c r="AJ155" s="122"/>
      <c r="AK155" s="122"/>
      <c r="AL155" s="122"/>
    </row>
    <row r="156" spans="31:38" s="121" customFormat="1" x14ac:dyDescent="0.25">
      <c r="AE156" s="122"/>
      <c r="AF156" s="122"/>
      <c r="AG156" s="122"/>
      <c r="AH156" s="214"/>
      <c r="AI156" s="122"/>
      <c r="AJ156" s="122"/>
      <c r="AK156" s="122"/>
      <c r="AL156" s="122"/>
    </row>
    <row r="157" spans="31:38" s="121" customFormat="1" x14ac:dyDescent="0.25">
      <c r="AE157" s="122"/>
      <c r="AF157" s="122"/>
      <c r="AG157" s="122"/>
      <c r="AH157" s="214"/>
      <c r="AI157" s="122"/>
      <c r="AJ157" s="122"/>
      <c r="AK157" s="122"/>
      <c r="AL157" s="122"/>
    </row>
    <row r="158" spans="31:38" s="121" customFormat="1" x14ac:dyDescent="0.25">
      <c r="AE158" s="122"/>
      <c r="AF158" s="122"/>
      <c r="AG158" s="122"/>
      <c r="AH158" s="214"/>
      <c r="AI158" s="122"/>
      <c r="AJ158" s="122"/>
      <c r="AK158" s="122"/>
      <c r="AL158" s="122"/>
    </row>
    <row r="159" spans="31:38" s="121" customFormat="1" x14ac:dyDescent="0.25">
      <c r="AE159" s="122"/>
      <c r="AF159" s="122"/>
      <c r="AG159" s="122"/>
      <c r="AH159" s="214"/>
      <c r="AI159" s="122"/>
      <c r="AJ159" s="122"/>
      <c r="AK159" s="122"/>
      <c r="AL159" s="122"/>
    </row>
    <row r="160" spans="31:38" s="121" customFormat="1" x14ac:dyDescent="0.25">
      <c r="AE160" s="122"/>
      <c r="AF160" s="122"/>
      <c r="AG160" s="122"/>
      <c r="AH160" s="214"/>
      <c r="AI160" s="122"/>
      <c r="AJ160" s="122"/>
      <c r="AK160" s="122"/>
      <c r="AL160" s="122"/>
    </row>
    <row r="161" spans="31:38" s="121" customFormat="1" x14ac:dyDescent="0.25">
      <c r="AE161" s="122"/>
      <c r="AF161" s="122"/>
      <c r="AG161" s="122"/>
      <c r="AH161" s="214"/>
      <c r="AI161" s="122"/>
      <c r="AJ161" s="122"/>
      <c r="AK161" s="122"/>
      <c r="AL161" s="122"/>
    </row>
    <row r="162" spans="31:38" s="121" customFormat="1" x14ac:dyDescent="0.25">
      <c r="AE162" s="122"/>
      <c r="AF162" s="122"/>
      <c r="AG162" s="122"/>
      <c r="AH162" s="214"/>
      <c r="AI162" s="122"/>
      <c r="AJ162" s="122"/>
      <c r="AK162" s="122"/>
      <c r="AL162" s="122"/>
    </row>
    <row r="163" spans="31:38" s="121" customFormat="1" x14ac:dyDescent="0.25">
      <c r="AE163" s="122"/>
      <c r="AF163" s="122"/>
      <c r="AG163" s="122"/>
      <c r="AH163" s="214"/>
      <c r="AI163" s="122"/>
      <c r="AJ163" s="122"/>
      <c r="AK163" s="122"/>
      <c r="AL163" s="122"/>
    </row>
    <row r="164" spans="31:38" s="121" customFormat="1" x14ac:dyDescent="0.25">
      <c r="AE164" s="122"/>
      <c r="AF164" s="122"/>
      <c r="AG164" s="122"/>
      <c r="AH164" s="214"/>
      <c r="AI164" s="122"/>
      <c r="AJ164" s="122"/>
      <c r="AK164" s="122"/>
      <c r="AL164" s="122"/>
    </row>
    <row r="165" spans="31:38" s="121" customFormat="1" x14ac:dyDescent="0.25">
      <c r="AE165" s="122"/>
      <c r="AF165" s="122"/>
      <c r="AG165" s="122"/>
      <c r="AH165" s="214"/>
      <c r="AI165" s="122"/>
      <c r="AJ165" s="122"/>
      <c r="AK165" s="122"/>
      <c r="AL165" s="122"/>
    </row>
    <row r="166" spans="31:38" s="121" customFormat="1" x14ac:dyDescent="0.25">
      <c r="AE166" s="122"/>
      <c r="AF166" s="122"/>
      <c r="AG166" s="122"/>
      <c r="AH166" s="214"/>
      <c r="AI166" s="122"/>
      <c r="AJ166" s="122"/>
      <c r="AK166" s="122"/>
      <c r="AL166" s="122"/>
    </row>
    <row r="167" spans="31:38" s="121" customFormat="1" x14ac:dyDescent="0.25">
      <c r="AE167" s="122"/>
      <c r="AF167" s="122"/>
      <c r="AG167" s="122"/>
      <c r="AH167" s="214"/>
      <c r="AI167" s="122"/>
      <c r="AJ167" s="122"/>
      <c r="AK167" s="122"/>
      <c r="AL167" s="122"/>
    </row>
    <row r="168" spans="31:38" s="121" customFormat="1" x14ac:dyDescent="0.25">
      <c r="AE168" s="122"/>
      <c r="AF168" s="122"/>
      <c r="AG168" s="122"/>
      <c r="AH168" s="214"/>
      <c r="AI168" s="122"/>
      <c r="AJ168" s="122"/>
      <c r="AK168" s="122"/>
      <c r="AL168" s="122"/>
    </row>
    <row r="169" spans="31:38" s="121" customFormat="1" x14ac:dyDescent="0.25">
      <c r="AE169" s="122"/>
      <c r="AF169" s="122"/>
      <c r="AG169" s="122"/>
      <c r="AH169" s="214"/>
      <c r="AI169" s="122"/>
      <c r="AJ169" s="122"/>
      <c r="AK169" s="122"/>
      <c r="AL169" s="122"/>
    </row>
    <row r="170" spans="31:38" s="121" customFormat="1" x14ac:dyDescent="0.25">
      <c r="AE170" s="122"/>
      <c r="AF170" s="122"/>
      <c r="AG170" s="122"/>
      <c r="AH170" s="214"/>
      <c r="AI170" s="122"/>
      <c r="AJ170" s="122"/>
      <c r="AK170" s="122"/>
      <c r="AL170" s="122"/>
    </row>
    <row r="171" spans="31:38" s="121" customFormat="1" x14ac:dyDescent="0.25">
      <c r="AE171" s="122"/>
      <c r="AF171" s="122"/>
      <c r="AG171" s="122"/>
      <c r="AH171" s="214"/>
      <c r="AI171" s="122"/>
      <c r="AJ171" s="122"/>
      <c r="AK171" s="122"/>
      <c r="AL171" s="122"/>
    </row>
    <row r="172" spans="31:38" s="121" customFormat="1" x14ac:dyDescent="0.25">
      <c r="AE172" s="122"/>
      <c r="AF172" s="122"/>
      <c r="AG172" s="122"/>
      <c r="AH172" s="214"/>
      <c r="AI172" s="122"/>
      <c r="AJ172" s="122"/>
      <c r="AK172" s="122"/>
      <c r="AL172" s="122"/>
    </row>
    <row r="173" spans="31:38" s="121" customFormat="1" x14ac:dyDescent="0.25">
      <c r="AE173" s="122"/>
      <c r="AF173" s="122"/>
      <c r="AG173" s="122"/>
      <c r="AH173" s="214"/>
      <c r="AI173" s="122"/>
      <c r="AJ173" s="122"/>
      <c r="AK173" s="122"/>
      <c r="AL173" s="122"/>
    </row>
    <row r="174" spans="31:38" s="121" customFormat="1" x14ac:dyDescent="0.25">
      <c r="AE174" s="122"/>
      <c r="AF174" s="122"/>
      <c r="AG174" s="122"/>
      <c r="AH174" s="214"/>
      <c r="AI174" s="122"/>
      <c r="AJ174" s="122"/>
      <c r="AK174" s="122"/>
      <c r="AL174" s="122"/>
    </row>
    <row r="175" spans="31:38" s="121" customFormat="1" x14ac:dyDescent="0.25">
      <c r="AE175" s="122"/>
      <c r="AF175" s="122"/>
      <c r="AG175" s="122"/>
      <c r="AH175" s="214"/>
      <c r="AI175" s="122"/>
      <c r="AJ175" s="122"/>
      <c r="AK175" s="122"/>
      <c r="AL175" s="122"/>
    </row>
    <row r="176" spans="31:38" s="121" customFormat="1" x14ac:dyDescent="0.25">
      <c r="AE176" s="122"/>
      <c r="AF176" s="122"/>
      <c r="AG176" s="122"/>
      <c r="AH176" s="214"/>
      <c r="AI176" s="122"/>
      <c r="AJ176" s="122"/>
      <c r="AK176" s="122"/>
      <c r="AL176" s="122"/>
    </row>
    <row r="177" spans="31:38" s="121" customFormat="1" x14ac:dyDescent="0.25">
      <c r="AE177" s="122"/>
      <c r="AF177" s="122"/>
      <c r="AG177" s="122"/>
      <c r="AH177" s="214"/>
      <c r="AI177" s="122"/>
      <c r="AJ177" s="122"/>
      <c r="AK177" s="122"/>
      <c r="AL177" s="122"/>
    </row>
    <row r="178" spans="31:38" s="121" customFormat="1" x14ac:dyDescent="0.25">
      <c r="AE178" s="122"/>
      <c r="AF178" s="122"/>
      <c r="AG178" s="122"/>
      <c r="AH178" s="214"/>
      <c r="AI178" s="122"/>
      <c r="AJ178" s="122"/>
      <c r="AK178" s="122"/>
      <c r="AL178" s="122"/>
    </row>
    <row r="179" spans="31:38" s="121" customFormat="1" x14ac:dyDescent="0.25">
      <c r="AE179" s="122"/>
      <c r="AF179" s="122"/>
      <c r="AG179" s="122"/>
      <c r="AH179" s="214"/>
      <c r="AI179" s="122"/>
      <c r="AJ179" s="122"/>
      <c r="AK179" s="122"/>
      <c r="AL179" s="122"/>
    </row>
    <row r="180" spans="31:38" s="121" customFormat="1" x14ac:dyDescent="0.25">
      <c r="AE180" s="122"/>
      <c r="AF180" s="122"/>
      <c r="AG180" s="122"/>
      <c r="AH180" s="214"/>
      <c r="AI180" s="122"/>
      <c r="AJ180" s="122"/>
      <c r="AK180" s="122"/>
      <c r="AL180" s="122"/>
    </row>
    <row r="181" spans="31:38" s="121" customFormat="1" x14ac:dyDescent="0.25">
      <c r="AE181" s="122"/>
      <c r="AF181" s="122"/>
      <c r="AG181" s="122"/>
      <c r="AH181" s="214"/>
      <c r="AI181" s="122"/>
      <c r="AJ181" s="122"/>
      <c r="AK181" s="122"/>
      <c r="AL181" s="122"/>
    </row>
    <row r="182" spans="31:38" s="121" customFormat="1" x14ac:dyDescent="0.25">
      <c r="AE182" s="122"/>
      <c r="AF182" s="122"/>
      <c r="AG182" s="122"/>
      <c r="AH182" s="214"/>
      <c r="AI182" s="122"/>
      <c r="AJ182" s="122"/>
      <c r="AK182" s="122"/>
      <c r="AL182" s="122"/>
    </row>
    <row r="183" spans="31:38" s="121" customFormat="1" x14ac:dyDescent="0.25">
      <c r="AE183" s="122"/>
      <c r="AF183" s="122"/>
      <c r="AG183" s="122"/>
      <c r="AH183" s="214"/>
      <c r="AI183" s="122"/>
      <c r="AJ183" s="122"/>
      <c r="AK183" s="122"/>
      <c r="AL183" s="122"/>
    </row>
    <row r="184" spans="31:38" s="121" customFormat="1" x14ac:dyDescent="0.25">
      <c r="AE184" s="122"/>
      <c r="AF184" s="122"/>
      <c r="AG184" s="122"/>
      <c r="AH184" s="214"/>
      <c r="AI184" s="122"/>
      <c r="AJ184" s="122"/>
      <c r="AK184" s="122"/>
      <c r="AL184" s="122"/>
    </row>
    <row r="185" spans="31:38" s="121" customFormat="1" x14ac:dyDescent="0.25">
      <c r="AE185" s="122"/>
      <c r="AF185" s="122"/>
      <c r="AG185" s="122"/>
      <c r="AH185" s="214"/>
      <c r="AI185" s="122"/>
      <c r="AJ185" s="122"/>
      <c r="AK185" s="122"/>
      <c r="AL185" s="122"/>
    </row>
    <row r="186" spans="31:38" s="121" customFormat="1" x14ac:dyDescent="0.25">
      <c r="AE186" s="122"/>
      <c r="AF186" s="122"/>
      <c r="AG186" s="122"/>
      <c r="AH186" s="214"/>
      <c r="AI186" s="122"/>
      <c r="AJ186" s="122"/>
      <c r="AK186" s="122"/>
      <c r="AL186" s="122"/>
    </row>
    <row r="187" spans="31:38" s="121" customFormat="1" x14ac:dyDescent="0.25">
      <c r="AE187" s="122"/>
      <c r="AF187" s="122"/>
      <c r="AG187" s="122"/>
      <c r="AH187" s="214"/>
      <c r="AI187" s="122"/>
      <c r="AJ187" s="122"/>
      <c r="AK187" s="122"/>
      <c r="AL187" s="122"/>
    </row>
    <row r="188" spans="31:38" s="121" customFormat="1" x14ac:dyDescent="0.25">
      <c r="AE188" s="122"/>
      <c r="AF188" s="122"/>
      <c r="AG188" s="122"/>
      <c r="AH188" s="214"/>
      <c r="AI188" s="122"/>
      <c r="AJ188" s="122"/>
      <c r="AK188" s="122"/>
      <c r="AL188" s="122"/>
    </row>
    <row r="189" spans="31:38" s="121" customFormat="1" x14ac:dyDescent="0.25">
      <c r="AE189" s="122"/>
      <c r="AF189" s="122"/>
      <c r="AG189" s="122"/>
      <c r="AH189" s="214"/>
      <c r="AI189" s="122"/>
      <c r="AJ189" s="122"/>
      <c r="AK189" s="122"/>
      <c r="AL189" s="122"/>
    </row>
    <row r="190" spans="31:38" s="121" customFormat="1" x14ac:dyDescent="0.25">
      <c r="AE190" s="122"/>
      <c r="AF190" s="122"/>
      <c r="AG190" s="122"/>
      <c r="AH190" s="214"/>
      <c r="AI190" s="122"/>
      <c r="AJ190" s="122"/>
      <c r="AK190" s="122"/>
      <c r="AL190" s="122"/>
    </row>
    <row r="191" spans="31:38" s="121" customFormat="1" x14ac:dyDescent="0.25">
      <c r="AE191" s="122"/>
      <c r="AF191" s="122"/>
      <c r="AG191" s="122"/>
      <c r="AH191" s="214"/>
      <c r="AI191" s="122"/>
      <c r="AJ191" s="122"/>
      <c r="AK191" s="122"/>
      <c r="AL191" s="122"/>
    </row>
    <row r="192" spans="31:38" s="121" customFormat="1" x14ac:dyDescent="0.25">
      <c r="AE192" s="122"/>
      <c r="AF192" s="122"/>
      <c r="AG192" s="122"/>
      <c r="AH192" s="214"/>
      <c r="AI192" s="122"/>
      <c r="AJ192" s="122"/>
      <c r="AK192" s="122"/>
      <c r="AL192" s="122"/>
    </row>
    <row r="193" spans="31:38" s="121" customFormat="1" x14ac:dyDescent="0.25">
      <c r="AE193" s="122"/>
      <c r="AF193" s="122"/>
      <c r="AG193" s="122"/>
      <c r="AH193" s="214"/>
      <c r="AI193" s="122"/>
      <c r="AJ193" s="122"/>
      <c r="AK193" s="122"/>
      <c r="AL193" s="122"/>
    </row>
    <row r="194" spans="31:38" s="121" customFormat="1" x14ac:dyDescent="0.25">
      <c r="AE194" s="122"/>
      <c r="AF194" s="122"/>
      <c r="AG194" s="122"/>
      <c r="AH194" s="214"/>
      <c r="AI194" s="122"/>
      <c r="AJ194" s="122"/>
      <c r="AK194" s="122"/>
      <c r="AL194" s="122"/>
    </row>
    <row r="195" spans="31:38" s="121" customFormat="1" x14ac:dyDescent="0.25">
      <c r="AE195" s="122"/>
      <c r="AF195" s="122"/>
      <c r="AG195" s="122"/>
      <c r="AH195" s="214"/>
      <c r="AI195" s="122"/>
      <c r="AJ195" s="122"/>
      <c r="AK195" s="122"/>
      <c r="AL195" s="122"/>
    </row>
    <row r="196" spans="31:38" s="121" customFormat="1" x14ac:dyDescent="0.25">
      <c r="AE196" s="122"/>
      <c r="AF196" s="122"/>
      <c r="AG196" s="122"/>
      <c r="AH196" s="214"/>
      <c r="AI196" s="122"/>
      <c r="AJ196" s="122"/>
      <c r="AK196" s="122"/>
      <c r="AL196" s="122"/>
    </row>
    <row r="197" spans="31:38" s="121" customFormat="1" x14ac:dyDescent="0.25">
      <c r="AE197" s="122"/>
      <c r="AF197" s="122"/>
      <c r="AG197" s="122"/>
      <c r="AH197" s="214"/>
      <c r="AI197" s="122"/>
      <c r="AJ197" s="122"/>
      <c r="AK197" s="122"/>
      <c r="AL197" s="122"/>
    </row>
    <row r="198" spans="31:38" s="121" customFormat="1" x14ac:dyDescent="0.25">
      <c r="AE198" s="122"/>
      <c r="AF198" s="122"/>
      <c r="AG198" s="122"/>
      <c r="AH198" s="214"/>
      <c r="AI198" s="122"/>
      <c r="AJ198" s="122"/>
      <c r="AK198" s="122"/>
      <c r="AL198" s="122"/>
    </row>
    <row r="199" spans="31:38" s="121" customFormat="1" x14ac:dyDescent="0.25">
      <c r="AE199" s="122"/>
      <c r="AF199" s="122"/>
      <c r="AG199" s="122"/>
      <c r="AH199" s="214"/>
      <c r="AI199" s="122"/>
      <c r="AJ199" s="122"/>
      <c r="AK199" s="122"/>
      <c r="AL199" s="122"/>
    </row>
    <row r="200" spans="31:38" s="121" customFormat="1" x14ac:dyDescent="0.25">
      <c r="AE200" s="122"/>
      <c r="AF200" s="122"/>
      <c r="AG200" s="122"/>
      <c r="AH200" s="214"/>
      <c r="AI200" s="122"/>
      <c r="AJ200" s="122"/>
      <c r="AK200" s="122"/>
      <c r="AL200" s="122"/>
    </row>
    <row r="201" spans="31:38" s="121" customFormat="1" x14ac:dyDescent="0.25">
      <c r="AE201" s="122"/>
      <c r="AF201" s="122"/>
      <c r="AG201" s="122"/>
      <c r="AH201" s="214"/>
      <c r="AI201" s="122"/>
      <c r="AJ201" s="122"/>
      <c r="AK201" s="122"/>
      <c r="AL201" s="122"/>
    </row>
    <row r="202" spans="31:38" s="121" customFormat="1" x14ac:dyDescent="0.25">
      <c r="AE202" s="122"/>
      <c r="AF202" s="122"/>
      <c r="AG202" s="122"/>
      <c r="AH202" s="214"/>
      <c r="AI202" s="122"/>
      <c r="AJ202" s="122"/>
      <c r="AK202" s="122"/>
      <c r="AL202" s="122"/>
    </row>
    <row r="203" spans="31:38" s="121" customFormat="1" x14ac:dyDescent="0.25">
      <c r="AE203" s="122"/>
      <c r="AF203" s="122"/>
      <c r="AG203" s="122"/>
      <c r="AH203" s="214"/>
      <c r="AI203" s="122"/>
      <c r="AJ203" s="122"/>
      <c r="AK203" s="122"/>
      <c r="AL203" s="122"/>
    </row>
    <row r="204" spans="31:38" s="121" customFormat="1" x14ac:dyDescent="0.25">
      <c r="AE204" s="122"/>
      <c r="AF204" s="122"/>
      <c r="AG204" s="122"/>
      <c r="AH204" s="214"/>
      <c r="AI204" s="122"/>
      <c r="AJ204" s="122"/>
      <c r="AK204" s="122"/>
      <c r="AL204" s="122"/>
    </row>
    <row r="205" spans="31:38" s="121" customFormat="1" x14ac:dyDescent="0.25">
      <c r="AE205" s="122"/>
      <c r="AF205" s="122"/>
      <c r="AG205" s="122"/>
      <c r="AH205" s="214"/>
      <c r="AI205" s="122"/>
      <c r="AJ205" s="122"/>
      <c r="AK205" s="122"/>
      <c r="AL205" s="122"/>
    </row>
    <row r="206" spans="31:38" s="121" customFormat="1" x14ac:dyDescent="0.25">
      <c r="AE206" s="122"/>
      <c r="AF206" s="122"/>
      <c r="AG206" s="122"/>
      <c r="AH206" s="214"/>
      <c r="AI206" s="122"/>
      <c r="AJ206" s="122"/>
      <c r="AK206" s="122"/>
      <c r="AL206" s="122"/>
    </row>
    <row r="207" spans="31:38" s="121" customFormat="1" x14ac:dyDescent="0.25">
      <c r="AE207" s="122"/>
      <c r="AF207" s="122"/>
      <c r="AG207" s="122"/>
      <c r="AH207" s="214"/>
      <c r="AI207" s="122"/>
      <c r="AJ207" s="122"/>
      <c r="AK207" s="122"/>
      <c r="AL207" s="122"/>
    </row>
    <row r="208" spans="31:38" s="121" customFormat="1" x14ac:dyDescent="0.25">
      <c r="AE208" s="122"/>
      <c r="AF208" s="122"/>
      <c r="AG208" s="122"/>
      <c r="AH208" s="214"/>
      <c r="AI208" s="122"/>
      <c r="AJ208" s="122"/>
      <c r="AK208" s="122"/>
      <c r="AL208" s="122"/>
    </row>
    <row r="209" spans="31:38" s="121" customFormat="1" x14ac:dyDescent="0.25">
      <c r="AE209" s="122"/>
      <c r="AF209" s="122"/>
      <c r="AG209" s="122"/>
      <c r="AH209" s="214"/>
      <c r="AI209" s="122"/>
      <c r="AJ209" s="122"/>
      <c r="AK209" s="122"/>
      <c r="AL209" s="122"/>
    </row>
    <row r="210" spans="31:38" s="121" customFormat="1" x14ac:dyDescent="0.25">
      <c r="AE210" s="122"/>
      <c r="AF210" s="122"/>
      <c r="AG210" s="122"/>
      <c r="AH210" s="214"/>
      <c r="AI210" s="122"/>
      <c r="AJ210" s="122"/>
      <c r="AK210" s="122"/>
      <c r="AL210" s="122"/>
    </row>
    <row r="211" spans="31:38" s="121" customFormat="1" x14ac:dyDescent="0.25">
      <c r="AE211" s="122"/>
      <c r="AF211" s="122"/>
      <c r="AG211" s="122"/>
      <c r="AH211" s="214"/>
      <c r="AI211" s="122"/>
      <c r="AJ211" s="122"/>
      <c r="AK211" s="122"/>
      <c r="AL211" s="122"/>
    </row>
    <row r="212" spans="31:38" s="121" customFormat="1" x14ac:dyDescent="0.25">
      <c r="AE212" s="122"/>
      <c r="AF212" s="122"/>
      <c r="AG212" s="122"/>
      <c r="AH212" s="214"/>
      <c r="AI212" s="122"/>
      <c r="AJ212" s="122"/>
      <c r="AK212" s="122"/>
      <c r="AL212" s="122"/>
    </row>
    <row r="213" spans="31:38" s="121" customFormat="1" x14ac:dyDescent="0.25">
      <c r="AE213" s="122"/>
      <c r="AF213" s="122"/>
      <c r="AG213" s="122"/>
      <c r="AH213" s="214"/>
      <c r="AI213" s="122"/>
      <c r="AJ213" s="122"/>
      <c r="AK213" s="122"/>
      <c r="AL213" s="122"/>
    </row>
    <row r="214" spans="31:38" s="121" customFormat="1" x14ac:dyDescent="0.25">
      <c r="AE214" s="122"/>
      <c r="AF214" s="122"/>
      <c r="AG214" s="122"/>
      <c r="AH214" s="214"/>
      <c r="AI214" s="122"/>
      <c r="AJ214" s="122"/>
      <c r="AK214" s="122"/>
      <c r="AL214" s="122"/>
    </row>
    <row r="215" spans="31:38" s="121" customFormat="1" x14ac:dyDescent="0.25">
      <c r="AE215" s="122"/>
      <c r="AF215" s="122"/>
      <c r="AG215" s="122"/>
      <c r="AH215" s="214"/>
      <c r="AI215" s="122"/>
      <c r="AJ215" s="122"/>
      <c r="AK215" s="122"/>
      <c r="AL215" s="122"/>
    </row>
    <row r="216" spans="31:38" s="121" customFormat="1" x14ac:dyDescent="0.25">
      <c r="AE216" s="122"/>
      <c r="AF216" s="122"/>
      <c r="AG216" s="122"/>
      <c r="AH216" s="214"/>
      <c r="AI216" s="122"/>
      <c r="AJ216" s="122"/>
      <c r="AK216" s="122"/>
      <c r="AL216" s="122"/>
    </row>
    <row r="217" spans="31:38" s="121" customFormat="1" x14ac:dyDescent="0.25">
      <c r="AE217" s="122"/>
      <c r="AF217" s="122"/>
      <c r="AG217" s="122"/>
      <c r="AH217" s="214"/>
      <c r="AI217" s="122"/>
      <c r="AJ217" s="122"/>
      <c r="AK217" s="122"/>
      <c r="AL217" s="122"/>
    </row>
    <row r="218" spans="31:38" s="121" customFormat="1" x14ac:dyDescent="0.25">
      <c r="AE218" s="122"/>
      <c r="AF218" s="122"/>
      <c r="AG218" s="122"/>
      <c r="AH218" s="214"/>
      <c r="AI218" s="122"/>
      <c r="AJ218" s="122"/>
      <c r="AK218" s="122"/>
      <c r="AL218" s="122"/>
    </row>
    <row r="219" spans="31:38" s="121" customFormat="1" x14ac:dyDescent="0.25">
      <c r="AE219" s="122"/>
      <c r="AF219" s="122"/>
      <c r="AG219" s="122"/>
      <c r="AH219" s="214"/>
      <c r="AI219" s="122"/>
      <c r="AJ219" s="122"/>
      <c r="AK219" s="122"/>
      <c r="AL219" s="122"/>
    </row>
    <row r="220" spans="31:38" s="121" customFormat="1" x14ac:dyDescent="0.25">
      <c r="AE220" s="122"/>
      <c r="AF220" s="122"/>
      <c r="AG220" s="122"/>
      <c r="AH220" s="214"/>
      <c r="AI220" s="122"/>
      <c r="AJ220" s="122"/>
      <c r="AK220" s="122"/>
      <c r="AL220" s="122"/>
    </row>
    <row r="221" spans="31:38" s="121" customFormat="1" x14ac:dyDescent="0.25">
      <c r="AE221" s="122"/>
      <c r="AF221" s="122"/>
      <c r="AG221" s="122"/>
      <c r="AH221" s="214"/>
      <c r="AI221" s="122"/>
      <c r="AJ221" s="122"/>
      <c r="AK221" s="122"/>
      <c r="AL221" s="122"/>
    </row>
    <row r="222" spans="31:38" s="121" customFormat="1" x14ac:dyDescent="0.25">
      <c r="AE222" s="122"/>
      <c r="AF222" s="122"/>
      <c r="AG222" s="122"/>
      <c r="AH222" s="214"/>
      <c r="AI222" s="122"/>
      <c r="AJ222" s="122"/>
      <c r="AK222" s="122"/>
      <c r="AL222" s="122"/>
    </row>
    <row r="223" spans="31:38" s="121" customFormat="1" x14ac:dyDescent="0.25">
      <c r="AE223" s="122"/>
      <c r="AF223" s="122"/>
      <c r="AG223" s="122"/>
      <c r="AH223" s="214"/>
      <c r="AI223" s="122"/>
      <c r="AJ223" s="122"/>
      <c r="AK223" s="122"/>
      <c r="AL223" s="122"/>
    </row>
    <row r="224" spans="31:38" s="121" customFormat="1" x14ac:dyDescent="0.25">
      <c r="AE224" s="122"/>
      <c r="AF224" s="122"/>
      <c r="AG224" s="122"/>
      <c r="AH224" s="214"/>
      <c r="AI224" s="122"/>
      <c r="AJ224" s="122"/>
      <c r="AK224" s="122"/>
      <c r="AL224" s="122"/>
    </row>
    <row r="225" spans="31:38" s="121" customFormat="1" x14ac:dyDescent="0.25">
      <c r="AE225" s="122"/>
      <c r="AF225" s="122"/>
      <c r="AG225" s="122"/>
      <c r="AH225" s="214"/>
      <c r="AI225" s="122"/>
      <c r="AJ225" s="122"/>
      <c r="AK225" s="122"/>
      <c r="AL225" s="122"/>
    </row>
    <row r="226" spans="31:38" s="121" customFormat="1" x14ac:dyDescent="0.25">
      <c r="AE226" s="122"/>
      <c r="AF226" s="122"/>
      <c r="AG226" s="122"/>
      <c r="AH226" s="214"/>
      <c r="AI226" s="122"/>
      <c r="AJ226" s="122"/>
      <c r="AK226" s="122"/>
      <c r="AL226" s="122"/>
    </row>
    <row r="227" spans="31:38" s="121" customFormat="1" x14ac:dyDescent="0.25">
      <c r="AE227" s="122"/>
      <c r="AF227" s="122"/>
      <c r="AG227" s="122"/>
      <c r="AH227" s="214"/>
      <c r="AI227" s="122"/>
      <c r="AJ227" s="122"/>
      <c r="AK227" s="122"/>
      <c r="AL227" s="122"/>
    </row>
    <row r="228" spans="31:38" s="121" customFormat="1" x14ac:dyDescent="0.25">
      <c r="AE228" s="122"/>
      <c r="AF228" s="122"/>
      <c r="AG228" s="122"/>
      <c r="AH228" s="214"/>
      <c r="AI228" s="122"/>
      <c r="AJ228" s="122"/>
      <c r="AK228" s="122"/>
      <c r="AL228" s="122"/>
    </row>
    <row r="229" spans="31:38" s="121" customFormat="1" x14ac:dyDescent="0.25">
      <c r="AE229" s="122"/>
      <c r="AF229" s="122"/>
      <c r="AG229" s="122"/>
      <c r="AH229" s="214"/>
      <c r="AI229" s="122"/>
      <c r="AJ229" s="122"/>
      <c r="AK229" s="122"/>
      <c r="AL229" s="122"/>
    </row>
    <row r="230" spans="31:38" s="121" customFormat="1" x14ac:dyDescent="0.25">
      <c r="AE230" s="122"/>
      <c r="AF230" s="122"/>
      <c r="AG230" s="122"/>
      <c r="AH230" s="214"/>
      <c r="AI230" s="122"/>
      <c r="AJ230" s="122"/>
      <c r="AK230" s="122"/>
      <c r="AL230" s="122"/>
    </row>
    <row r="231" spans="31:38" s="121" customFormat="1" x14ac:dyDescent="0.25">
      <c r="AE231" s="122"/>
      <c r="AF231" s="122"/>
      <c r="AG231" s="122"/>
      <c r="AH231" s="214"/>
      <c r="AI231" s="122"/>
      <c r="AJ231" s="122"/>
      <c r="AK231" s="122"/>
      <c r="AL231" s="122"/>
    </row>
    <row r="232" spans="31:38" s="121" customFormat="1" x14ac:dyDescent="0.25">
      <c r="AE232" s="122"/>
      <c r="AF232" s="122"/>
      <c r="AG232" s="122"/>
      <c r="AH232" s="214"/>
      <c r="AI232" s="122"/>
      <c r="AJ232" s="122"/>
      <c r="AK232" s="122"/>
      <c r="AL232" s="122"/>
    </row>
    <row r="233" spans="31:38" s="121" customFormat="1" x14ac:dyDescent="0.25">
      <c r="AE233" s="122"/>
      <c r="AF233" s="122"/>
      <c r="AG233" s="122"/>
      <c r="AH233" s="214"/>
      <c r="AI233" s="122"/>
      <c r="AJ233" s="122"/>
      <c r="AK233" s="122"/>
      <c r="AL233" s="122"/>
    </row>
    <row r="234" spans="31:38" s="121" customFormat="1" x14ac:dyDescent="0.25">
      <c r="AE234" s="122"/>
      <c r="AF234" s="122"/>
      <c r="AG234" s="122"/>
      <c r="AH234" s="214"/>
      <c r="AI234" s="122"/>
      <c r="AJ234" s="122"/>
      <c r="AK234" s="122"/>
      <c r="AL234" s="122"/>
    </row>
    <row r="235" spans="31:38" s="121" customFormat="1" x14ac:dyDescent="0.25">
      <c r="AE235" s="122"/>
      <c r="AF235" s="122"/>
      <c r="AG235" s="122"/>
      <c r="AH235" s="214"/>
      <c r="AI235" s="122"/>
      <c r="AJ235" s="122"/>
      <c r="AK235" s="122"/>
      <c r="AL235" s="122"/>
    </row>
    <row r="236" spans="31:38" s="121" customFormat="1" x14ac:dyDescent="0.25">
      <c r="AE236" s="122"/>
      <c r="AF236" s="122"/>
      <c r="AG236" s="122"/>
      <c r="AH236" s="214"/>
      <c r="AI236" s="122"/>
      <c r="AJ236" s="122"/>
      <c r="AK236" s="122"/>
      <c r="AL236" s="122"/>
    </row>
    <row r="237" spans="31:38" s="121" customFormat="1" x14ac:dyDescent="0.25">
      <c r="AE237" s="122"/>
      <c r="AF237" s="122"/>
      <c r="AG237" s="122"/>
      <c r="AH237" s="214"/>
      <c r="AI237" s="122"/>
      <c r="AJ237" s="122"/>
      <c r="AK237" s="122"/>
      <c r="AL237" s="122"/>
    </row>
    <row r="238" spans="31:38" s="121" customFormat="1" x14ac:dyDescent="0.25">
      <c r="AE238" s="122"/>
      <c r="AF238" s="122"/>
      <c r="AG238" s="122"/>
      <c r="AH238" s="214"/>
      <c r="AI238" s="122"/>
      <c r="AJ238" s="122"/>
      <c r="AK238" s="122"/>
      <c r="AL238" s="122"/>
    </row>
    <row r="239" spans="31:38" s="121" customFormat="1" x14ac:dyDescent="0.25">
      <c r="AE239" s="122"/>
      <c r="AF239" s="122"/>
      <c r="AG239" s="122"/>
      <c r="AH239" s="214"/>
      <c r="AI239" s="122"/>
      <c r="AJ239" s="122"/>
      <c r="AK239" s="122"/>
      <c r="AL239" s="122"/>
    </row>
    <row r="240" spans="31:38" s="121" customFormat="1" x14ac:dyDescent="0.25">
      <c r="AE240" s="122"/>
      <c r="AF240" s="122"/>
      <c r="AG240" s="122"/>
      <c r="AH240" s="214"/>
      <c r="AI240" s="122"/>
      <c r="AJ240" s="122"/>
      <c r="AK240" s="122"/>
      <c r="AL240" s="122"/>
    </row>
    <row r="241" spans="31:38" s="121" customFormat="1" x14ac:dyDescent="0.25">
      <c r="AE241" s="122"/>
      <c r="AF241" s="122"/>
      <c r="AG241" s="122"/>
      <c r="AH241" s="214"/>
      <c r="AI241" s="122"/>
      <c r="AJ241" s="122"/>
      <c r="AK241" s="122"/>
      <c r="AL241" s="122"/>
    </row>
    <row r="242" spans="31:38" s="121" customFormat="1" x14ac:dyDescent="0.25">
      <c r="AE242" s="122"/>
      <c r="AF242" s="122"/>
      <c r="AG242" s="122"/>
      <c r="AH242" s="214"/>
      <c r="AI242" s="122"/>
      <c r="AJ242" s="122"/>
      <c r="AK242" s="122"/>
      <c r="AL242" s="122"/>
    </row>
    <row r="243" spans="31:38" s="121" customFormat="1" x14ac:dyDescent="0.25">
      <c r="AE243" s="122"/>
      <c r="AF243" s="122"/>
      <c r="AG243" s="122"/>
      <c r="AH243" s="214"/>
      <c r="AI243" s="122"/>
      <c r="AJ243" s="122"/>
      <c r="AK243" s="122"/>
      <c r="AL243" s="122"/>
    </row>
    <row r="244" spans="31:38" s="121" customFormat="1" x14ac:dyDescent="0.25">
      <c r="AE244" s="122"/>
      <c r="AF244" s="122"/>
      <c r="AG244" s="122"/>
      <c r="AH244" s="214"/>
      <c r="AI244" s="122"/>
      <c r="AJ244" s="122"/>
      <c r="AK244" s="122"/>
      <c r="AL244" s="122"/>
    </row>
    <row r="245" spans="31:38" s="121" customFormat="1" x14ac:dyDescent="0.25">
      <c r="AE245" s="122"/>
      <c r="AF245" s="122"/>
      <c r="AG245" s="122"/>
      <c r="AH245" s="214"/>
      <c r="AI245" s="122"/>
      <c r="AJ245" s="122"/>
      <c r="AK245" s="122"/>
      <c r="AL245" s="122"/>
    </row>
    <row r="246" spans="31:38" s="121" customFormat="1" x14ac:dyDescent="0.25">
      <c r="AE246" s="122"/>
      <c r="AF246" s="122"/>
      <c r="AG246" s="122"/>
      <c r="AH246" s="214"/>
      <c r="AI246" s="122"/>
      <c r="AJ246" s="122"/>
      <c r="AK246" s="122"/>
      <c r="AL246" s="122"/>
    </row>
    <row r="247" spans="31:38" s="121" customFormat="1" x14ac:dyDescent="0.25">
      <c r="AE247" s="122"/>
      <c r="AF247" s="122"/>
      <c r="AG247" s="122"/>
      <c r="AH247" s="214"/>
      <c r="AI247" s="122"/>
      <c r="AJ247" s="122"/>
      <c r="AK247" s="122"/>
      <c r="AL247" s="122"/>
    </row>
    <row r="248" spans="31:38" s="121" customFormat="1" x14ac:dyDescent="0.25">
      <c r="AE248" s="122"/>
      <c r="AF248" s="122"/>
      <c r="AG248" s="122"/>
      <c r="AH248" s="214"/>
      <c r="AI248" s="122"/>
      <c r="AJ248" s="122"/>
      <c r="AK248" s="122"/>
      <c r="AL248" s="122"/>
    </row>
    <row r="249" spans="31:38" s="121" customFormat="1" x14ac:dyDescent="0.25">
      <c r="AE249" s="122"/>
      <c r="AF249" s="122"/>
      <c r="AG249" s="122"/>
      <c r="AH249" s="214"/>
      <c r="AI249" s="122"/>
      <c r="AJ249" s="122"/>
      <c r="AK249" s="122"/>
      <c r="AL249" s="122"/>
    </row>
    <row r="250" spans="31:38" s="121" customFormat="1" x14ac:dyDescent="0.25">
      <c r="AE250" s="122"/>
      <c r="AF250" s="122"/>
      <c r="AG250" s="122"/>
      <c r="AH250" s="214"/>
      <c r="AI250" s="122"/>
      <c r="AJ250" s="122"/>
      <c r="AK250" s="122"/>
      <c r="AL250" s="122"/>
    </row>
    <row r="251" spans="31:38" s="121" customFormat="1" x14ac:dyDescent="0.25">
      <c r="AE251" s="122"/>
      <c r="AF251" s="122"/>
      <c r="AG251" s="122"/>
      <c r="AH251" s="214"/>
      <c r="AI251" s="122"/>
      <c r="AJ251" s="122"/>
      <c r="AK251" s="122"/>
      <c r="AL251" s="122"/>
    </row>
    <row r="252" spans="31:38" s="121" customFormat="1" x14ac:dyDescent="0.25">
      <c r="AE252" s="122"/>
      <c r="AF252" s="122"/>
      <c r="AG252" s="122"/>
      <c r="AH252" s="214"/>
      <c r="AI252" s="122"/>
      <c r="AJ252" s="122"/>
      <c r="AK252" s="122"/>
      <c r="AL252" s="122"/>
    </row>
    <row r="253" spans="31:38" s="121" customFormat="1" x14ac:dyDescent="0.25">
      <c r="AE253" s="122"/>
      <c r="AF253" s="122"/>
      <c r="AG253" s="122"/>
      <c r="AH253" s="214"/>
      <c r="AI253" s="122"/>
      <c r="AJ253" s="122"/>
      <c r="AK253" s="122"/>
      <c r="AL253" s="122"/>
    </row>
    <row r="254" spans="31:38" s="121" customFormat="1" x14ac:dyDescent="0.25">
      <c r="AE254" s="122"/>
      <c r="AF254" s="122"/>
      <c r="AG254" s="122"/>
      <c r="AH254" s="214"/>
      <c r="AI254" s="122"/>
      <c r="AJ254" s="122"/>
      <c r="AK254" s="122"/>
      <c r="AL254" s="122"/>
    </row>
    <row r="255" spans="31:38" s="121" customFormat="1" x14ac:dyDescent="0.25">
      <c r="AE255" s="122"/>
      <c r="AF255" s="122"/>
      <c r="AG255" s="122"/>
      <c r="AH255" s="214"/>
      <c r="AI255" s="122"/>
      <c r="AJ255" s="122"/>
      <c r="AK255" s="122"/>
      <c r="AL255" s="122"/>
    </row>
    <row r="256" spans="31:38" s="121" customFormat="1" x14ac:dyDescent="0.25">
      <c r="AE256" s="122"/>
      <c r="AF256" s="122"/>
      <c r="AG256" s="122"/>
      <c r="AH256" s="214"/>
      <c r="AI256" s="122"/>
      <c r="AJ256" s="122"/>
      <c r="AK256" s="122"/>
      <c r="AL256" s="122"/>
    </row>
    <row r="257" spans="31:38" s="121" customFormat="1" x14ac:dyDescent="0.25">
      <c r="AE257" s="122"/>
      <c r="AF257" s="122"/>
      <c r="AG257" s="122"/>
      <c r="AH257" s="214"/>
      <c r="AI257" s="122"/>
      <c r="AJ257" s="122"/>
      <c r="AK257" s="122"/>
      <c r="AL257" s="122"/>
    </row>
    <row r="258" spans="31:38" s="121" customFormat="1" x14ac:dyDescent="0.25">
      <c r="AE258" s="122"/>
      <c r="AF258" s="122"/>
      <c r="AG258" s="122"/>
      <c r="AH258" s="214"/>
      <c r="AI258" s="122"/>
      <c r="AJ258" s="122"/>
      <c r="AK258" s="122"/>
      <c r="AL258" s="122"/>
    </row>
    <row r="259" spans="31:38" s="121" customFormat="1" x14ac:dyDescent="0.25">
      <c r="AE259" s="122"/>
      <c r="AF259" s="122"/>
      <c r="AG259" s="122"/>
      <c r="AH259" s="214"/>
      <c r="AI259" s="122"/>
      <c r="AJ259" s="122"/>
      <c r="AK259" s="122"/>
      <c r="AL259" s="122"/>
    </row>
    <row r="260" spans="31:38" s="121" customFormat="1" x14ac:dyDescent="0.25">
      <c r="AE260" s="122"/>
      <c r="AF260" s="122"/>
      <c r="AG260" s="122"/>
      <c r="AH260" s="214"/>
      <c r="AI260" s="122"/>
      <c r="AJ260" s="122"/>
      <c r="AK260" s="122"/>
      <c r="AL260" s="122"/>
    </row>
    <row r="261" spans="31:38" s="121" customFormat="1" x14ac:dyDescent="0.25">
      <c r="AE261" s="122"/>
      <c r="AF261" s="122"/>
      <c r="AG261" s="122"/>
      <c r="AH261" s="214"/>
      <c r="AI261" s="122"/>
      <c r="AJ261" s="122"/>
      <c r="AK261" s="122"/>
      <c r="AL261" s="122"/>
    </row>
    <row r="262" spans="31:38" s="121" customFormat="1" x14ac:dyDescent="0.25">
      <c r="AE262" s="122"/>
      <c r="AF262" s="122"/>
      <c r="AG262" s="122"/>
      <c r="AH262" s="214"/>
      <c r="AI262" s="122"/>
      <c r="AJ262" s="122"/>
      <c r="AK262" s="122"/>
      <c r="AL262" s="122"/>
    </row>
    <row r="263" spans="31:38" s="121" customFormat="1" x14ac:dyDescent="0.25">
      <c r="AE263" s="122"/>
      <c r="AF263" s="122"/>
      <c r="AG263" s="122"/>
      <c r="AH263" s="214"/>
      <c r="AI263" s="122"/>
      <c r="AJ263" s="122"/>
      <c r="AK263" s="122"/>
      <c r="AL263" s="122"/>
    </row>
    <row r="264" spans="31:38" s="121" customFormat="1" x14ac:dyDescent="0.25">
      <c r="AE264" s="122"/>
      <c r="AF264" s="122"/>
      <c r="AG264" s="122"/>
      <c r="AH264" s="214"/>
      <c r="AI264" s="122"/>
      <c r="AJ264" s="122"/>
      <c r="AK264" s="122"/>
      <c r="AL264" s="122"/>
    </row>
    <row r="265" spans="31:38" s="121" customFormat="1" x14ac:dyDescent="0.25">
      <c r="AE265" s="122"/>
      <c r="AF265" s="122"/>
      <c r="AG265" s="122"/>
      <c r="AH265" s="214"/>
      <c r="AI265" s="122"/>
      <c r="AJ265" s="122"/>
      <c r="AK265" s="122"/>
      <c r="AL265" s="122"/>
    </row>
    <row r="266" spans="31:38" s="121" customFormat="1" x14ac:dyDescent="0.25">
      <c r="AE266" s="122"/>
      <c r="AF266" s="122"/>
      <c r="AG266" s="122"/>
      <c r="AH266" s="214"/>
      <c r="AI266" s="122"/>
      <c r="AJ266" s="122"/>
      <c r="AK266" s="122"/>
      <c r="AL266" s="122"/>
    </row>
    <row r="267" spans="31:38" s="121" customFormat="1" x14ac:dyDescent="0.25">
      <c r="AE267" s="122"/>
      <c r="AF267" s="122"/>
      <c r="AG267" s="122"/>
      <c r="AH267" s="214"/>
      <c r="AI267" s="122"/>
      <c r="AJ267" s="122"/>
      <c r="AK267" s="122"/>
      <c r="AL267" s="122"/>
    </row>
    <row r="268" spans="31:38" s="121" customFormat="1" x14ac:dyDescent="0.25">
      <c r="AE268" s="122"/>
      <c r="AF268" s="122"/>
      <c r="AG268" s="122"/>
      <c r="AH268" s="214"/>
      <c r="AI268" s="122"/>
      <c r="AJ268" s="122"/>
      <c r="AK268" s="122"/>
      <c r="AL268" s="122"/>
    </row>
    <row r="269" spans="31:38" s="121" customFormat="1" x14ac:dyDescent="0.25">
      <c r="AE269" s="122"/>
      <c r="AF269" s="122"/>
      <c r="AG269" s="122"/>
      <c r="AH269" s="214"/>
      <c r="AI269" s="122"/>
      <c r="AJ269" s="122"/>
      <c r="AK269" s="122"/>
      <c r="AL269" s="122"/>
    </row>
    <row r="270" spans="31:38" s="121" customFormat="1" x14ac:dyDescent="0.25">
      <c r="AE270" s="122"/>
      <c r="AF270" s="122"/>
      <c r="AG270" s="122"/>
      <c r="AH270" s="214"/>
      <c r="AI270" s="122"/>
      <c r="AJ270" s="122"/>
      <c r="AK270" s="122"/>
      <c r="AL270" s="122"/>
    </row>
    <row r="271" spans="31:38" s="121" customFormat="1" x14ac:dyDescent="0.25">
      <c r="AE271" s="122"/>
      <c r="AF271" s="122"/>
      <c r="AG271" s="122"/>
      <c r="AH271" s="214"/>
      <c r="AI271" s="122"/>
      <c r="AJ271" s="122"/>
      <c r="AK271" s="122"/>
      <c r="AL271" s="122"/>
    </row>
    <row r="272" spans="31:38" s="121" customFormat="1" x14ac:dyDescent="0.25">
      <c r="AE272" s="122"/>
      <c r="AF272" s="122"/>
      <c r="AG272" s="122"/>
      <c r="AH272" s="214"/>
      <c r="AI272" s="122"/>
      <c r="AJ272" s="122"/>
      <c r="AK272" s="122"/>
      <c r="AL272" s="122"/>
    </row>
    <row r="273" spans="31:38" s="121" customFormat="1" x14ac:dyDescent="0.25">
      <c r="AE273" s="122"/>
      <c r="AF273" s="122"/>
      <c r="AG273" s="122"/>
      <c r="AH273" s="214"/>
      <c r="AI273" s="122"/>
      <c r="AJ273" s="122"/>
      <c r="AK273" s="122"/>
      <c r="AL273" s="122"/>
    </row>
    <row r="274" spans="31:38" s="121" customFormat="1" x14ac:dyDescent="0.25">
      <c r="AE274" s="122"/>
      <c r="AF274" s="122"/>
      <c r="AG274" s="122"/>
      <c r="AH274" s="214"/>
      <c r="AI274" s="122"/>
      <c r="AJ274" s="122"/>
      <c r="AK274" s="122"/>
      <c r="AL274" s="122"/>
    </row>
    <row r="275" spans="31:38" s="121" customFormat="1" x14ac:dyDescent="0.25">
      <c r="AE275" s="122"/>
      <c r="AF275" s="122"/>
      <c r="AG275" s="122"/>
      <c r="AH275" s="214"/>
      <c r="AI275" s="122"/>
      <c r="AJ275" s="122"/>
      <c r="AK275" s="122"/>
      <c r="AL275" s="122"/>
    </row>
    <row r="276" spans="31:38" s="121" customFormat="1" x14ac:dyDescent="0.25">
      <c r="AE276" s="122"/>
      <c r="AF276" s="122"/>
      <c r="AG276" s="122"/>
      <c r="AH276" s="214"/>
      <c r="AI276" s="122"/>
      <c r="AJ276" s="122"/>
      <c r="AK276" s="122"/>
      <c r="AL276" s="122"/>
    </row>
    <row r="277" spans="31:38" s="121" customFormat="1" x14ac:dyDescent="0.25">
      <c r="AE277" s="122"/>
      <c r="AF277" s="122"/>
      <c r="AG277" s="122"/>
      <c r="AH277" s="214"/>
      <c r="AI277" s="122"/>
      <c r="AJ277" s="122"/>
      <c r="AK277" s="122"/>
      <c r="AL277" s="122"/>
    </row>
    <row r="278" spans="31:38" s="121" customFormat="1" x14ac:dyDescent="0.25">
      <c r="AE278" s="122"/>
      <c r="AF278" s="122"/>
      <c r="AG278" s="122"/>
      <c r="AH278" s="214"/>
      <c r="AI278" s="122"/>
      <c r="AJ278" s="122"/>
      <c r="AK278" s="122"/>
      <c r="AL278" s="122"/>
    </row>
    <row r="279" spans="31:38" s="121" customFormat="1" x14ac:dyDescent="0.25">
      <c r="AE279" s="122"/>
      <c r="AF279" s="122"/>
      <c r="AG279" s="122"/>
      <c r="AH279" s="214"/>
      <c r="AI279" s="122"/>
      <c r="AJ279" s="122"/>
      <c r="AK279" s="122"/>
      <c r="AL279" s="122"/>
    </row>
    <row r="280" spans="31:38" s="121" customFormat="1" x14ac:dyDescent="0.25">
      <c r="AE280" s="122"/>
      <c r="AF280" s="122"/>
      <c r="AG280" s="122"/>
      <c r="AH280" s="214"/>
      <c r="AI280" s="122"/>
      <c r="AJ280" s="122"/>
      <c r="AK280" s="122"/>
      <c r="AL280" s="122"/>
    </row>
    <row r="281" spans="31:38" s="121" customFormat="1" x14ac:dyDescent="0.25">
      <c r="AE281" s="122"/>
      <c r="AF281" s="122"/>
      <c r="AG281" s="122"/>
      <c r="AH281" s="214"/>
      <c r="AI281" s="122"/>
      <c r="AJ281" s="122"/>
      <c r="AK281" s="122"/>
      <c r="AL281" s="122"/>
    </row>
    <row r="282" spans="31:38" s="121" customFormat="1" x14ac:dyDescent="0.25">
      <c r="AE282" s="122"/>
      <c r="AF282" s="122"/>
      <c r="AG282" s="122"/>
      <c r="AH282" s="214"/>
      <c r="AI282" s="122"/>
      <c r="AJ282" s="122"/>
      <c r="AK282" s="122"/>
      <c r="AL282" s="122"/>
    </row>
    <row r="283" spans="31:38" s="121" customFormat="1" x14ac:dyDescent="0.25">
      <c r="AE283" s="122"/>
      <c r="AF283" s="122"/>
      <c r="AG283" s="122"/>
      <c r="AH283" s="214"/>
      <c r="AI283" s="122"/>
      <c r="AJ283" s="122"/>
      <c r="AK283" s="122"/>
      <c r="AL283" s="122"/>
    </row>
    <row r="284" spans="31:38" s="121" customFormat="1" x14ac:dyDescent="0.25">
      <c r="AE284" s="122"/>
      <c r="AF284" s="122"/>
      <c r="AG284" s="122"/>
      <c r="AH284" s="214"/>
      <c r="AI284" s="122"/>
      <c r="AJ284" s="122"/>
      <c r="AK284" s="122"/>
      <c r="AL284" s="122"/>
    </row>
    <row r="285" spans="31:38" s="121" customFormat="1" x14ac:dyDescent="0.25">
      <c r="AE285" s="122"/>
      <c r="AF285" s="122"/>
      <c r="AG285" s="122"/>
      <c r="AH285" s="214"/>
      <c r="AI285" s="122"/>
      <c r="AJ285" s="122"/>
      <c r="AK285" s="122"/>
      <c r="AL285" s="122"/>
    </row>
    <row r="286" spans="31:38" s="121" customFormat="1" x14ac:dyDescent="0.25">
      <c r="AE286" s="122"/>
      <c r="AF286" s="122"/>
      <c r="AG286" s="122"/>
      <c r="AH286" s="214"/>
      <c r="AI286" s="122"/>
      <c r="AJ286" s="122"/>
      <c r="AK286" s="122"/>
      <c r="AL286" s="122"/>
    </row>
    <row r="287" spans="31:38" s="121" customFormat="1" x14ac:dyDescent="0.25">
      <c r="AE287" s="122"/>
      <c r="AF287" s="122"/>
      <c r="AG287" s="122"/>
      <c r="AH287" s="214"/>
      <c r="AI287" s="122"/>
      <c r="AJ287" s="122"/>
      <c r="AK287" s="122"/>
      <c r="AL287" s="122"/>
    </row>
    <row r="288" spans="31:38" s="121" customFormat="1" x14ac:dyDescent="0.25">
      <c r="AE288" s="122"/>
      <c r="AF288" s="122"/>
      <c r="AG288" s="122"/>
      <c r="AH288" s="214"/>
      <c r="AI288" s="122"/>
      <c r="AJ288" s="122"/>
      <c r="AK288" s="122"/>
      <c r="AL288" s="122"/>
    </row>
    <row r="289" spans="31:38" s="121" customFormat="1" x14ac:dyDescent="0.25">
      <c r="AE289" s="122"/>
      <c r="AF289" s="122"/>
      <c r="AG289" s="122"/>
      <c r="AH289" s="214"/>
      <c r="AI289" s="122"/>
      <c r="AJ289" s="122"/>
      <c r="AK289" s="122"/>
      <c r="AL289" s="122"/>
    </row>
    <row r="290" spans="31:38" s="121" customFormat="1" x14ac:dyDescent="0.25">
      <c r="AE290" s="122"/>
      <c r="AF290" s="122"/>
      <c r="AG290" s="122"/>
      <c r="AH290" s="214"/>
      <c r="AI290" s="122"/>
      <c r="AJ290" s="122"/>
      <c r="AK290" s="122"/>
      <c r="AL290" s="122"/>
    </row>
    <row r="291" spans="31:38" s="121" customFormat="1" x14ac:dyDescent="0.25">
      <c r="AE291" s="122"/>
      <c r="AF291" s="122"/>
      <c r="AG291" s="122"/>
      <c r="AH291" s="214"/>
      <c r="AI291" s="122"/>
      <c r="AJ291" s="122"/>
      <c r="AK291" s="122"/>
      <c r="AL291" s="122"/>
    </row>
    <row r="292" spans="31:38" s="121" customFormat="1" x14ac:dyDescent="0.25">
      <c r="AE292" s="122"/>
      <c r="AF292" s="122"/>
      <c r="AG292" s="122"/>
      <c r="AH292" s="214"/>
      <c r="AI292" s="122"/>
      <c r="AJ292" s="122"/>
      <c r="AK292" s="122"/>
      <c r="AL292" s="122"/>
    </row>
    <row r="293" spans="31:38" s="121" customFormat="1" x14ac:dyDescent="0.25">
      <c r="AE293" s="122"/>
      <c r="AF293" s="122"/>
      <c r="AG293" s="122"/>
      <c r="AH293" s="214"/>
      <c r="AI293" s="122"/>
      <c r="AJ293" s="122"/>
      <c r="AK293" s="122"/>
      <c r="AL293" s="122"/>
    </row>
    <row r="294" spans="31:38" s="121" customFormat="1" x14ac:dyDescent="0.25">
      <c r="AE294" s="122"/>
      <c r="AF294" s="122"/>
      <c r="AG294" s="122"/>
      <c r="AH294" s="214"/>
      <c r="AI294" s="122"/>
      <c r="AJ294" s="122"/>
      <c r="AK294" s="122"/>
      <c r="AL294" s="122"/>
    </row>
    <row r="295" spans="31:38" s="121" customFormat="1" x14ac:dyDescent="0.25">
      <c r="AE295" s="122"/>
      <c r="AF295" s="122"/>
      <c r="AG295" s="122"/>
      <c r="AH295" s="214"/>
      <c r="AI295" s="122"/>
      <c r="AJ295" s="122"/>
      <c r="AK295" s="122"/>
      <c r="AL295" s="122"/>
    </row>
    <row r="296" spans="31:38" s="121" customFormat="1" x14ac:dyDescent="0.25">
      <c r="AE296" s="122"/>
      <c r="AF296" s="122"/>
      <c r="AG296" s="122"/>
      <c r="AH296" s="214"/>
      <c r="AI296" s="122"/>
      <c r="AJ296" s="122"/>
      <c r="AK296" s="122"/>
      <c r="AL296" s="122"/>
    </row>
    <row r="297" spans="31:38" s="121" customFormat="1" x14ac:dyDescent="0.25">
      <c r="AE297" s="122"/>
      <c r="AF297" s="122"/>
      <c r="AG297" s="122"/>
      <c r="AH297" s="214"/>
      <c r="AI297" s="122"/>
      <c r="AJ297" s="122"/>
      <c r="AK297" s="122"/>
      <c r="AL297" s="122"/>
    </row>
    <row r="298" spans="31:38" s="121" customFormat="1" x14ac:dyDescent="0.25">
      <c r="AE298" s="122"/>
      <c r="AF298" s="122"/>
      <c r="AG298" s="122"/>
      <c r="AH298" s="214"/>
      <c r="AI298" s="122"/>
      <c r="AJ298" s="122"/>
      <c r="AK298" s="122"/>
      <c r="AL298" s="122"/>
    </row>
    <row r="299" spans="31:38" s="121" customFormat="1" x14ac:dyDescent="0.25">
      <c r="AE299" s="122"/>
      <c r="AF299" s="122"/>
      <c r="AG299" s="122"/>
      <c r="AH299" s="214"/>
      <c r="AI299" s="122"/>
      <c r="AJ299" s="122"/>
      <c r="AK299" s="122"/>
      <c r="AL299" s="122"/>
    </row>
    <row r="300" spans="31:38" s="121" customFormat="1" x14ac:dyDescent="0.25">
      <c r="AE300" s="122"/>
      <c r="AF300" s="122"/>
      <c r="AG300" s="122"/>
      <c r="AH300" s="214"/>
      <c r="AI300" s="122"/>
      <c r="AJ300" s="122"/>
      <c r="AK300" s="122"/>
      <c r="AL300" s="122"/>
    </row>
    <row r="301" spans="31:38" s="121" customFormat="1" x14ac:dyDescent="0.25">
      <c r="AE301" s="122"/>
      <c r="AF301" s="122"/>
      <c r="AG301" s="122"/>
      <c r="AH301" s="214"/>
      <c r="AI301" s="122"/>
      <c r="AJ301" s="122"/>
      <c r="AK301" s="122"/>
      <c r="AL301" s="122"/>
    </row>
    <row r="302" spans="31:38" s="121" customFormat="1" x14ac:dyDescent="0.25">
      <c r="AE302" s="122"/>
      <c r="AF302" s="122"/>
      <c r="AG302" s="122"/>
      <c r="AH302" s="214"/>
      <c r="AI302" s="122"/>
      <c r="AJ302" s="122"/>
      <c r="AK302" s="122"/>
      <c r="AL302" s="122"/>
    </row>
    <row r="303" spans="31:38" s="121" customFormat="1" x14ac:dyDescent="0.25">
      <c r="AE303" s="122"/>
      <c r="AF303" s="122"/>
      <c r="AG303" s="122"/>
      <c r="AH303" s="214"/>
      <c r="AI303" s="122"/>
      <c r="AJ303" s="122"/>
      <c r="AK303" s="122"/>
      <c r="AL303" s="122"/>
    </row>
    <row r="304" spans="31:38" s="121" customFormat="1" x14ac:dyDescent="0.25">
      <c r="AE304" s="122"/>
      <c r="AF304" s="122"/>
      <c r="AG304" s="122"/>
      <c r="AH304" s="214"/>
      <c r="AI304" s="122"/>
      <c r="AJ304" s="122"/>
      <c r="AK304" s="122"/>
      <c r="AL304" s="122"/>
    </row>
    <row r="305" spans="31:38" s="121" customFormat="1" x14ac:dyDescent="0.25">
      <c r="AE305" s="122"/>
      <c r="AF305" s="122"/>
      <c r="AG305" s="122"/>
      <c r="AH305" s="214"/>
      <c r="AI305" s="122"/>
      <c r="AJ305" s="122"/>
      <c r="AK305" s="122"/>
      <c r="AL305" s="122"/>
    </row>
    <row r="306" spans="31:38" s="121" customFormat="1" x14ac:dyDescent="0.25">
      <c r="AE306" s="122"/>
      <c r="AF306" s="122"/>
      <c r="AG306" s="122"/>
      <c r="AH306" s="214"/>
      <c r="AI306" s="122"/>
      <c r="AJ306" s="122"/>
      <c r="AK306" s="122"/>
      <c r="AL306" s="122"/>
    </row>
    <row r="307" spans="31:38" s="121" customFormat="1" x14ac:dyDescent="0.25">
      <c r="AE307" s="122"/>
      <c r="AF307" s="122"/>
      <c r="AG307" s="122"/>
      <c r="AH307" s="214"/>
      <c r="AI307" s="122"/>
      <c r="AJ307" s="122"/>
      <c r="AK307" s="122"/>
      <c r="AL307" s="122"/>
    </row>
    <row r="308" spans="31:38" s="121" customFormat="1" x14ac:dyDescent="0.25">
      <c r="AE308" s="122"/>
      <c r="AF308" s="122"/>
      <c r="AG308" s="122"/>
      <c r="AH308" s="214"/>
      <c r="AI308" s="122"/>
      <c r="AJ308" s="122"/>
      <c r="AK308" s="122"/>
      <c r="AL308" s="122"/>
    </row>
    <row r="309" spans="31:38" s="121" customFormat="1" x14ac:dyDescent="0.25">
      <c r="AE309" s="122"/>
      <c r="AF309" s="122"/>
      <c r="AG309" s="122"/>
      <c r="AH309" s="214"/>
      <c r="AI309" s="122"/>
      <c r="AJ309" s="122"/>
      <c r="AK309" s="122"/>
      <c r="AL309" s="122"/>
    </row>
    <row r="310" spans="31:38" s="121" customFormat="1" x14ac:dyDescent="0.25">
      <c r="AE310" s="122"/>
      <c r="AF310" s="122"/>
      <c r="AG310" s="122"/>
      <c r="AH310" s="214"/>
      <c r="AI310" s="122"/>
      <c r="AJ310" s="122"/>
      <c r="AK310" s="122"/>
      <c r="AL310" s="122"/>
    </row>
    <row r="311" spans="31:38" s="121" customFormat="1" x14ac:dyDescent="0.25">
      <c r="AE311" s="122"/>
      <c r="AF311" s="122"/>
      <c r="AG311" s="122"/>
      <c r="AH311" s="214"/>
      <c r="AI311" s="122"/>
      <c r="AJ311" s="122"/>
      <c r="AK311" s="122"/>
      <c r="AL311" s="122"/>
    </row>
    <row r="312" spans="31:38" s="121" customFormat="1" x14ac:dyDescent="0.25">
      <c r="AE312" s="122"/>
      <c r="AF312" s="122"/>
      <c r="AG312" s="122"/>
      <c r="AH312" s="214"/>
      <c r="AI312" s="122"/>
      <c r="AJ312" s="122"/>
      <c r="AK312" s="122"/>
      <c r="AL312" s="122"/>
    </row>
    <row r="313" spans="31:38" s="121" customFormat="1" x14ac:dyDescent="0.25">
      <c r="AE313" s="122"/>
      <c r="AF313" s="122"/>
      <c r="AG313" s="122"/>
      <c r="AH313" s="214"/>
      <c r="AI313" s="122"/>
      <c r="AJ313" s="122"/>
      <c r="AK313" s="122"/>
      <c r="AL313" s="122"/>
    </row>
    <row r="314" spans="31:38" s="121" customFormat="1" x14ac:dyDescent="0.25">
      <c r="AE314" s="122"/>
      <c r="AF314" s="122"/>
      <c r="AG314" s="122"/>
      <c r="AH314" s="214"/>
      <c r="AI314" s="122"/>
      <c r="AJ314" s="122"/>
      <c r="AK314" s="122"/>
      <c r="AL314" s="122"/>
    </row>
    <row r="315" spans="31:38" s="121" customFormat="1" x14ac:dyDescent="0.25">
      <c r="AE315" s="122"/>
      <c r="AF315" s="122"/>
      <c r="AG315" s="122"/>
      <c r="AH315" s="214"/>
      <c r="AI315" s="122"/>
      <c r="AJ315" s="122"/>
      <c r="AK315" s="122"/>
      <c r="AL315" s="122"/>
    </row>
    <row r="316" spans="31:38" s="121" customFormat="1" x14ac:dyDescent="0.25">
      <c r="AE316" s="122"/>
      <c r="AF316" s="122"/>
      <c r="AG316" s="122"/>
      <c r="AH316" s="214"/>
      <c r="AI316" s="122"/>
      <c r="AJ316" s="122"/>
      <c r="AK316" s="122"/>
      <c r="AL316" s="122"/>
    </row>
    <row r="317" spans="31:38" s="121" customFormat="1" x14ac:dyDescent="0.25">
      <c r="AE317" s="122"/>
      <c r="AF317" s="122"/>
      <c r="AG317" s="122"/>
      <c r="AH317" s="214"/>
      <c r="AI317" s="122"/>
      <c r="AJ317" s="122"/>
      <c r="AK317" s="122"/>
      <c r="AL317" s="122"/>
    </row>
    <row r="318" spans="31:38" s="121" customFormat="1" x14ac:dyDescent="0.25">
      <c r="AE318" s="122"/>
      <c r="AF318" s="122"/>
      <c r="AG318" s="122"/>
      <c r="AH318" s="214"/>
      <c r="AI318" s="122"/>
      <c r="AJ318" s="122"/>
      <c r="AK318" s="122"/>
      <c r="AL318" s="122"/>
    </row>
    <row r="319" spans="31:38" s="121" customFormat="1" x14ac:dyDescent="0.25">
      <c r="AE319" s="122"/>
      <c r="AF319" s="122"/>
      <c r="AG319" s="122"/>
      <c r="AH319" s="214"/>
      <c r="AI319" s="122"/>
      <c r="AJ319" s="122"/>
      <c r="AK319" s="122"/>
      <c r="AL319" s="122"/>
    </row>
    <row r="320" spans="31:38" s="121" customFormat="1" x14ac:dyDescent="0.25">
      <c r="AE320" s="122"/>
      <c r="AF320" s="122"/>
      <c r="AG320" s="122"/>
      <c r="AH320" s="214"/>
      <c r="AI320" s="122"/>
      <c r="AJ320" s="122"/>
      <c r="AK320" s="122"/>
      <c r="AL320" s="122"/>
    </row>
    <row r="321" spans="31:38" s="121" customFormat="1" x14ac:dyDescent="0.25">
      <c r="AE321" s="122"/>
      <c r="AF321" s="122"/>
      <c r="AG321" s="122"/>
      <c r="AH321" s="214"/>
      <c r="AI321" s="122"/>
      <c r="AJ321" s="122"/>
      <c r="AK321" s="122"/>
      <c r="AL321" s="122"/>
    </row>
    <row r="322" spans="31:38" s="121" customFormat="1" x14ac:dyDescent="0.25">
      <c r="AE322" s="122"/>
      <c r="AF322" s="122"/>
      <c r="AG322" s="122"/>
      <c r="AH322" s="214"/>
      <c r="AI322" s="122"/>
      <c r="AJ322" s="122"/>
      <c r="AK322" s="122"/>
      <c r="AL322" s="122"/>
    </row>
    <row r="323" spans="31:38" s="121" customFormat="1" x14ac:dyDescent="0.25">
      <c r="AE323" s="122"/>
      <c r="AF323" s="122"/>
      <c r="AG323" s="122"/>
      <c r="AH323" s="214"/>
      <c r="AI323" s="122"/>
      <c r="AJ323" s="122"/>
      <c r="AK323" s="122"/>
      <c r="AL323" s="122"/>
    </row>
    <row r="324" spans="31:38" s="121" customFormat="1" x14ac:dyDescent="0.25">
      <c r="AE324" s="122"/>
      <c r="AF324" s="122"/>
      <c r="AG324" s="122"/>
      <c r="AH324" s="214"/>
      <c r="AI324" s="122"/>
      <c r="AJ324" s="122"/>
      <c r="AK324" s="122"/>
      <c r="AL324" s="122"/>
    </row>
    <row r="325" spans="31:38" s="121" customFormat="1" x14ac:dyDescent="0.25">
      <c r="AE325" s="122"/>
      <c r="AF325" s="122"/>
      <c r="AG325" s="122"/>
      <c r="AH325" s="214"/>
      <c r="AI325" s="122"/>
      <c r="AJ325" s="122"/>
      <c r="AK325" s="122"/>
      <c r="AL325" s="122"/>
    </row>
    <row r="326" spans="31:38" s="121" customFormat="1" x14ac:dyDescent="0.25">
      <c r="AE326" s="122"/>
      <c r="AF326" s="122"/>
      <c r="AG326" s="122"/>
      <c r="AH326" s="214"/>
      <c r="AI326" s="122"/>
      <c r="AJ326" s="122"/>
      <c r="AK326" s="122"/>
      <c r="AL326" s="122"/>
    </row>
    <row r="327" spans="31:38" s="121" customFormat="1" x14ac:dyDescent="0.25">
      <c r="AE327" s="122"/>
      <c r="AF327" s="122"/>
      <c r="AG327" s="122"/>
      <c r="AH327" s="214"/>
      <c r="AI327" s="122"/>
      <c r="AJ327" s="122"/>
      <c r="AK327" s="122"/>
      <c r="AL327" s="122"/>
    </row>
    <row r="328" spans="31:38" s="121" customFormat="1" x14ac:dyDescent="0.25">
      <c r="AE328" s="122"/>
      <c r="AF328" s="122"/>
      <c r="AG328" s="122"/>
      <c r="AH328" s="214"/>
      <c r="AI328" s="122"/>
      <c r="AJ328" s="122"/>
      <c r="AK328" s="122"/>
      <c r="AL328" s="122"/>
    </row>
    <row r="329" spans="31:38" s="121" customFormat="1" x14ac:dyDescent="0.25">
      <c r="AE329" s="122"/>
      <c r="AF329" s="122"/>
      <c r="AG329" s="122"/>
      <c r="AH329" s="214"/>
      <c r="AI329" s="122"/>
      <c r="AJ329" s="122"/>
      <c r="AK329" s="122"/>
      <c r="AL329" s="122"/>
    </row>
    <row r="330" spans="31:38" s="121" customFormat="1" x14ac:dyDescent="0.25">
      <c r="AE330" s="122"/>
      <c r="AF330" s="122"/>
      <c r="AG330" s="122"/>
      <c r="AH330" s="214"/>
      <c r="AI330" s="122"/>
      <c r="AJ330" s="122"/>
      <c r="AK330" s="122"/>
      <c r="AL330" s="122"/>
    </row>
    <row r="331" spans="31:38" s="121" customFormat="1" x14ac:dyDescent="0.25">
      <c r="AE331" s="122"/>
      <c r="AF331" s="122"/>
      <c r="AG331" s="122"/>
      <c r="AH331" s="214"/>
      <c r="AI331" s="122"/>
      <c r="AJ331" s="122"/>
      <c r="AK331" s="122"/>
      <c r="AL331" s="122"/>
    </row>
    <row r="332" spans="31:38" s="121" customFormat="1" x14ac:dyDescent="0.25">
      <c r="AE332" s="122"/>
      <c r="AF332" s="122"/>
      <c r="AG332" s="122"/>
      <c r="AH332" s="214"/>
      <c r="AI332" s="122"/>
      <c r="AJ332" s="122"/>
      <c r="AK332" s="122"/>
      <c r="AL332" s="122"/>
    </row>
    <row r="333" spans="31:38" s="121" customFormat="1" x14ac:dyDescent="0.25">
      <c r="AE333" s="122"/>
      <c r="AF333" s="122"/>
      <c r="AG333" s="122"/>
      <c r="AH333" s="214"/>
      <c r="AI333" s="122"/>
      <c r="AJ333" s="122"/>
      <c r="AK333" s="122"/>
      <c r="AL333" s="122"/>
    </row>
    <row r="334" spans="31:38" s="121" customFormat="1" x14ac:dyDescent="0.25">
      <c r="AE334" s="122"/>
      <c r="AF334" s="122"/>
      <c r="AG334" s="122"/>
      <c r="AH334" s="214"/>
      <c r="AI334" s="122"/>
      <c r="AJ334" s="122"/>
      <c r="AK334" s="122"/>
      <c r="AL334" s="122"/>
    </row>
    <row r="335" spans="31:38" s="121" customFormat="1" x14ac:dyDescent="0.25">
      <c r="AE335" s="122"/>
      <c r="AF335" s="122"/>
      <c r="AG335" s="122"/>
      <c r="AH335" s="214"/>
      <c r="AI335" s="122"/>
      <c r="AJ335" s="122"/>
      <c r="AK335" s="122"/>
      <c r="AL335" s="122"/>
    </row>
    <row r="336" spans="31:38" s="121" customFormat="1" x14ac:dyDescent="0.25">
      <c r="AE336" s="122"/>
      <c r="AF336" s="122"/>
      <c r="AG336" s="122"/>
      <c r="AH336" s="214"/>
      <c r="AI336" s="122"/>
      <c r="AJ336" s="122"/>
      <c r="AK336" s="122"/>
      <c r="AL336" s="122"/>
    </row>
    <row r="337" spans="31:38" s="121" customFormat="1" x14ac:dyDescent="0.25">
      <c r="AE337" s="122"/>
      <c r="AF337" s="122"/>
      <c r="AG337" s="122"/>
      <c r="AH337" s="214"/>
      <c r="AI337" s="122"/>
      <c r="AJ337" s="122"/>
      <c r="AK337" s="122"/>
      <c r="AL337" s="122"/>
    </row>
    <row r="338" spans="31:38" s="121" customFormat="1" x14ac:dyDescent="0.25">
      <c r="AE338" s="122"/>
      <c r="AF338" s="122"/>
      <c r="AG338" s="122"/>
      <c r="AH338" s="214"/>
      <c r="AI338" s="122"/>
      <c r="AJ338" s="122"/>
      <c r="AK338" s="122"/>
      <c r="AL338" s="122"/>
    </row>
    <row r="339" spans="31:38" s="121" customFormat="1" x14ac:dyDescent="0.25">
      <c r="AE339" s="122"/>
      <c r="AF339" s="122"/>
      <c r="AG339" s="122"/>
      <c r="AH339" s="214"/>
      <c r="AI339" s="122"/>
      <c r="AJ339" s="122"/>
      <c r="AK339" s="122"/>
      <c r="AL339" s="122"/>
    </row>
    <row r="340" spans="31:38" s="121" customFormat="1" x14ac:dyDescent="0.25">
      <c r="AE340" s="122"/>
      <c r="AF340" s="122"/>
      <c r="AG340" s="122"/>
      <c r="AH340" s="214"/>
      <c r="AI340" s="122"/>
      <c r="AJ340" s="122"/>
      <c r="AK340" s="122"/>
      <c r="AL340" s="122"/>
    </row>
    <row r="341" spans="31:38" s="121" customFormat="1" x14ac:dyDescent="0.25">
      <c r="AE341" s="122"/>
      <c r="AF341" s="122"/>
      <c r="AG341" s="122"/>
      <c r="AH341" s="214"/>
      <c r="AI341" s="122"/>
      <c r="AJ341" s="122"/>
      <c r="AK341" s="122"/>
      <c r="AL341" s="122"/>
    </row>
    <row r="342" spans="31:38" s="121" customFormat="1" x14ac:dyDescent="0.25">
      <c r="AE342" s="122"/>
      <c r="AF342" s="122"/>
      <c r="AG342" s="122"/>
      <c r="AH342" s="214"/>
      <c r="AI342" s="122"/>
      <c r="AJ342" s="122"/>
      <c r="AK342" s="122"/>
      <c r="AL342" s="122"/>
    </row>
    <row r="343" spans="31:38" s="121" customFormat="1" x14ac:dyDescent="0.25">
      <c r="AE343" s="122"/>
      <c r="AF343" s="122"/>
      <c r="AG343" s="122"/>
      <c r="AH343" s="214"/>
      <c r="AI343" s="122"/>
      <c r="AJ343" s="122"/>
      <c r="AK343" s="122"/>
      <c r="AL343" s="122"/>
    </row>
    <row r="344" spans="31:38" s="121" customFormat="1" x14ac:dyDescent="0.25">
      <c r="AE344" s="122"/>
      <c r="AF344" s="122"/>
      <c r="AG344" s="122"/>
      <c r="AH344" s="214"/>
      <c r="AI344" s="122"/>
      <c r="AJ344" s="122"/>
      <c r="AK344" s="122"/>
      <c r="AL344" s="122"/>
    </row>
    <row r="345" spans="31:38" s="121" customFormat="1" x14ac:dyDescent="0.25">
      <c r="AE345" s="122"/>
      <c r="AF345" s="122"/>
      <c r="AG345" s="122"/>
      <c r="AH345" s="214"/>
      <c r="AI345" s="122"/>
      <c r="AJ345" s="122"/>
      <c r="AK345" s="122"/>
      <c r="AL345" s="122"/>
    </row>
    <row r="346" spans="31:38" s="121" customFormat="1" x14ac:dyDescent="0.25">
      <c r="AE346" s="122"/>
      <c r="AF346" s="122"/>
      <c r="AG346" s="122"/>
      <c r="AH346" s="214"/>
      <c r="AI346" s="122"/>
      <c r="AJ346" s="122"/>
      <c r="AK346" s="122"/>
      <c r="AL346" s="122"/>
    </row>
    <row r="347" spans="31:38" s="121" customFormat="1" x14ac:dyDescent="0.25">
      <c r="AE347" s="122"/>
      <c r="AF347" s="122"/>
      <c r="AG347" s="122"/>
      <c r="AH347" s="214"/>
      <c r="AI347" s="122"/>
      <c r="AJ347" s="122"/>
      <c r="AK347" s="122"/>
      <c r="AL347" s="122"/>
    </row>
    <row r="348" spans="31:38" s="121" customFormat="1" x14ac:dyDescent="0.25">
      <c r="AE348" s="122"/>
      <c r="AF348" s="122"/>
      <c r="AG348" s="122"/>
      <c r="AH348" s="214"/>
      <c r="AI348" s="122"/>
      <c r="AJ348" s="122"/>
      <c r="AK348" s="122"/>
      <c r="AL348" s="122"/>
    </row>
    <row r="349" spans="31:38" s="121" customFormat="1" x14ac:dyDescent="0.25">
      <c r="AE349" s="122"/>
      <c r="AF349" s="122"/>
      <c r="AG349" s="122"/>
      <c r="AH349" s="214"/>
      <c r="AI349" s="122"/>
      <c r="AJ349" s="122"/>
      <c r="AK349" s="122"/>
      <c r="AL349" s="122"/>
    </row>
    <row r="350" spans="31:38" s="121" customFormat="1" x14ac:dyDescent="0.25">
      <c r="AE350" s="122"/>
      <c r="AF350" s="122"/>
      <c r="AG350" s="122"/>
      <c r="AH350" s="214"/>
      <c r="AI350" s="122"/>
      <c r="AJ350" s="122"/>
      <c r="AK350" s="122"/>
      <c r="AL350" s="122"/>
    </row>
    <row r="351" spans="31:38" s="121" customFormat="1" x14ac:dyDescent="0.25">
      <c r="AE351" s="122"/>
      <c r="AF351" s="122"/>
      <c r="AG351" s="122"/>
      <c r="AH351" s="214"/>
      <c r="AI351" s="122"/>
      <c r="AJ351" s="122"/>
      <c r="AK351" s="122"/>
      <c r="AL351" s="122"/>
    </row>
    <row r="352" spans="31:38" s="121" customFormat="1" x14ac:dyDescent="0.25">
      <c r="AE352" s="122"/>
      <c r="AF352" s="122"/>
      <c r="AG352" s="122"/>
      <c r="AH352" s="214"/>
      <c r="AI352" s="122"/>
      <c r="AJ352" s="122"/>
      <c r="AK352" s="122"/>
      <c r="AL352" s="122"/>
    </row>
    <row r="353" spans="31:38" s="121" customFormat="1" x14ac:dyDescent="0.25">
      <c r="AE353" s="122"/>
      <c r="AF353" s="122"/>
      <c r="AG353" s="122"/>
      <c r="AH353" s="214"/>
      <c r="AI353" s="122"/>
      <c r="AJ353" s="122"/>
      <c r="AK353" s="122"/>
      <c r="AL353" s="122"/>
    </row>
    <row r="354" spans="31:38" s="121" customFormat="1" x14ac:dyDescent="0.25">
      <c r="AE354" s="122"/>
      <c r="AF354" s="122"/>
      <c r="AG354" s="122"/>
      <c r="AH354" s="214"/>
      <c r="AI354" s="122"/>
      <c r="AJ354" s="122"/>
      <c r="AK354" s="122"/>
      <c r="AL354" s="122"/>
    </row>
    <row r="355" spans="31:38" s="121" customFormat="1" x14ac:dyDescent="0.25">
      <c r="AE355" s="122"/>
      <c r="AF355" s="122"/>
      <c r="AG355" s="122"/>
      <c r="AH355" s="214"/>
      <c r="AI355" s="122"/>
      <c r="AJ355" s="122"/>
      <c r="AK355" s="122"/>
      <c r="AL355" s="122"/>
    </row>
    <row r="356" spans="31:38" s="121" customFormat="1" x14ac:dyDescent="0.25">
      <c r="AE356" s="122"/>
      <c r="AF356" s="122"/>
      <c r="AG356" s="122"/>
      <c r="AH356" s="214"/>
      <c r="AI356" s="122"/>
      <c r="AJ356" s="122"/>
      <c r="AK356" s="122"/>
      <c r="AL356" s="122"/>
    </row>
    <row r="357" spans="31:38" s="121" customFormat="1" x14ac:dyDescent="0.25">
      <c r="AE357" s="122"/>
      <c r="AF357" s="122"/>
      <c r="AG357" s="122"/>
      <c r="AH357" s="214"/>
      <c r="AI357" s="122"/>
      <c r="AJ357" s="122"/>
      <c r="AK357" s="122"/>
      <c r="AL357" s="122"/>
    </row>
    <row r="358" spans="31:38" s="121" customFormat="1" x14ac:dyDescent="0.25">
      <c r="AE358" s="122"/>
      <c r="AF358" s="122"/>
      <c r="AG358" s="122"/>
      <c r="AH358" s="214"/>
      <c r="AI358" s="122"/>
      <c r="AJ358" s="122"/>
      <c r="AK358" s="122"/>
      <c r="AL358" s="122"/>
    </row>
    <row r="359" spans="31:38" s="121" customFormat="1" x14ac:dyDescent="0.25">
      <c r="AE359" s="122"/>
      <c r="AF359" s="122"/>
      <c r="AG359" s="122"/>
      <c r="AH359" s="214"/>
      <c r="AI359" s="122"/>
      <c r="AJ359" s="122"/>
      <c r="AK359" s="122"/>
      <c r="AL359" s="122"/>
    </row>
    <row r="360" spans="31:38" s="121" customFormat="1" x14ac:dyDescent="0.25">
      <c r="AE360" s="122"/>
      <c r="AF360" s="122"/>
      <c r="AG360" s="122"/>
      <c r="AH360" s="214"/>
      <c r="AI360" s="122"/>
      <c r="AJ360" s="122"/>
      <c r="AK360" s="122"/>
      <c r="AL360" s="122"/>
    </row>
    <row r="361" spans="31:38" s="121" customFormat="1" x14ac:dyDescent="0.25">
      <c r="AE361" s="122"/>
      <c r="AF361" s="122"/>
      <c r="AG361" s="122"/>
      <c r="AH361" s="214"/>
      <c r="AI361" s="122"/>
      <c r="AJ361" s="122"/>
      <c r="AK361" s="122"/>
      <c r="AL361" s="122"/>
    </row>
    <row r="362" spans="31:38" s="121" customFormat="1" x14ac:dyDescent="0.25">
      <c r="AE362" s="122"/>
      <c r="AF362" s="122"/>
      <c r="AG362" s="122"/>
      <c r="AH362" s="214"/>
      <c r="AI362" s="122"/>
      <c r="AJ362" s="122"/>
      <c r="AK362" s="122"/>
      <c r="AL362" s="122"/>
    </row>
    <row r="363" spans="31:38" s="121" customFormat="1" x14ac:dyDescent="0.25">
      <c r="AE363" s="122"/>
      <c r="AF363" s="122"/>
      <c r="AG363" s="122"/>
      <c r="AH363" s="214"/>
      <c r="AI363" s="122"/>
      <c r="AJ363" s="122"/>
      <c r="AK363" s="122"/>
      <c r="AL363" s="122"/>
    </row>
    <row r="364" spans="31:38" s="121" customFormat="1" x14ac:dyDescent="0.25">
      <c r="AE364" s="122"/>
      <c r="AF364" s="122"/>
      <c r="AG364" s="122"/>
      <c r="AH364" s="214"/>
      <c r="AI364" s="122"/>
      <c r="AJ364" s="122"/>
      <c r="AK364" s="122"/>
      <c r="AL364" s="122"/>
    </row>
    <row r="365" spans="31:38" s="121" customFormat="1" x14ac:dyDescent="0.25">
      <c r="AE365" s="122"/>
      <c r="AF365" s="122"/>
      <c r="AG365" s="122"/>
      <c r="AH365" s="214"/>
      <c r="AI365" s="122"/>
      <c r="AJ365" s="122"/>
      <c r="AK365" s="122"/>
      <c r="AL365" s="122"/>
    </row>
    <row r="366" spans="31:38" s="121" customFormat="1" x14ac:dyDescent="0.25">
      <c r="AE366" s="122"/>
      <c r="AF366" s="122"/>
      <c r="AG366" s="122"/>
      <c r="AH366" s="214"/>
      <c r="AI366" s="122"/>
      <c r="AJ366" s="122"/>
      <c r="AK366" s="122"/>
      <c r="AL366" s="122"/>
    </row>
    <row r="367" spans="31:38" s="121" customFormat="1" x14ac:dyDescent="0.25">
      <c r="AE367" s="122"/>
      <c r="AF367" s="122"/>
      <c r="AG367" s="122"/>
      <c r="AH367" s="214"/>
      <c r="AI367" s="122"/>
      <c r="AJ367" s="122"/>
      <c r="AK367" s="122"/>
      <c r="AL367" s="122"/>
    </row>
    <row r="368" spans="31:38" s="121" customFormat="1" x14ac:dyDescent="0.25">
      <c r="AE368" s="122"/>
      <c r="AF368" s="122"/>
      <c r="AG368" s="122"/>
      <c r="AH368" s="214"/>
      <c r="AI368" s="122"/>
      <c r="AJ368" s="122"/>
      <c r="AK368" s="122"/>
      <c r="AL368" s="122"/>
    </row>
    <row r="369" spans="31:38" s="121" customFormat="1" x14ac:dyDescent="0.25">
      <c r="AE369" s="122"/>
      <c r="AF369" s="122"/>
      <c r="AG369" s="122"/>
      <c r="AH369" s="214"/>
      <c r="AI369" s="122"/>
      <c r="AJ369" s="122"/>
      <c r="AK369" s="122"/>
      <c r="AL369" s="122"/>
    </row>
    <row r="370" spans="31:38" s="121" customFormat="1" x14ac:dyDescent="0.25">
      <c r="AE370" s="122"/>
      <c r="AF370" s="122"/>
      <c r="AG370" s="122"/>
      <c r="AH370" s="214"/>
      <c r="AI370" s="122"/>
      <c r="AJ370" s="122"/>
      <c r="AK370" s="122"/>
      <c r="AL370" s="122"/>
    </row>
    <row r="371" spans="31:38" s="121" customFormat="1" x14ac:dyDescent="0.25">
      <c r="AE371" s="122"/>
      <c r="AF371" s="122"/>
      <c r="AG371" s="122"/>
      <c r="AH371" s="214"/>
      <c r="AI371" s="122"/>
      <c r="AJ371" s="122"/>
      <c r="AK371" s="122"/>
      <c r="AL371" s="122"/>
    </row>
    <row r="372" spans="31:38" s="121" customFormat="1" x14ac:dyDescent="0.25">
      <c r="AE372" s="122"/>
      <c r="AF372" s="122"/>
      <c r="AG372" s="122"/>
      <c r="AH372" s="214"/>
      <c r="AI372" s="122"/>
      <c r="AJ372" s="122"/>
      <c r="AK372" s="122"/>
      <c r="AL372" s="122"/>
    </row>
    <row r="373" spans="31:38" s="121" customFormat="1" x14ac:dyDescent="0.25">
      <c r="AE373" s="122"/>
      <c r="AF373" s="122"/>
      <c r="AG373" s="122"/>
      <c r="AH373" s="214"/>
      <c r="AI373" s="122"/>
      <c r="AJ373" s="122"/>
      <c r="AK373" s="122"/>
      <c r="AL373" s="122"/>
    </row>
    <row r="374" spans="31:38" s="121" customFormat="1" x14ac:dyDescent="0.25">
      <c r="AE374" s="122"/>
      <c r="AF374" s="122"/>
      <c r="AG374" s="122"/>
      <c r="AH374" s="214"/>
      <c r="AI374" s="122"/>
      <c r="AJ374" s="122"/>
      <c r="AK374" s="122"/>
      <c r="AL374" s="122"/>
    </row>
    <row r="375" spans="31:38" s="121" customFormat="1" x14ac:dyDescent="0.25">
      <c r="AE375" s="122"/>
      <c r="AF375" s="122"/>
      <c r="AG375" s="122"/>
      <c r="AH375" s="214"/>
      <c r="AI375" s="122"/>
      <c r="AJ375" s="122"/>
      <c r="AK375" s="122"/>
      <c r="AL375" s="122"/>
    </row>
    <row r="376" spans="31:38" s="121" customFormat="1" x14ac:dyDescent="0.25">
      <c r="AE376" s="122"/>
      <c r="AF376" s="122"/>
      <c r="AG376" s="122"/>
      <c r="AH376" s="214"/>
      <c r="AI376" s="122"/>
      <c r="AJ376" s="122"/>
      <c r="AK376" s="122"/>
      <c r="AL376" s="122"/>
    </row>
    <row r="377" spans="31:38" s="121" customFormat="1" x14ac:dyDescent="0.25">
      <c r="AE377" s="122"/>
      <c r="AF377" s="122"/>
      <c r="AG377" s="122"/>
      <c r="AH377" s="214"/>
      <c r="AI377" s="122"/>
      <c r="AJ377" s="122"/>
      <c r="AK377" s="122"/>
      <c r="AL377" s="122"/>
    </row>
    <row r="378" spans="31:38" s="121" customFormat="1" x14ac:dyDescent="0.25">
      <c r="AE378" s="122"/>
      <c r="AF378" s="122"/>
      <c r="AG378" s="122"/>
      <c r="AH378" s="214"/>
      <c r="AI378" s="122"/>
      <c r="AJ378" s="122"/>
      <c r="AK378" s="122"/>
      <c r="AL378" s="122"/>
    </row>
    <row r="379" spans="31:38" s="121" customFormat="1" x14ac:dyDescent="0.25">
      <c r="AE379" s="122"/>
      <c r="AF379" s="122"/>
      <c r="AG379" s="122"/>
      <c r="AH379" s="214"/>
      <c r="AI379" s="122"/>
      <c r="AJ379" s="122"/>
      <c r="AK379" s="122"/>
      <c r="AL379" s="122"/>
    </row>
    <row r="380" spans="31:38" s="121" customFormat="1" x14ac:dyDescent="0.25">
      <c r="AE380" s="122"/>
      <c r="AF380" s="122"/>
      <c r="AG380" s="122"/>
      <c r="AH380" s="214"/>
      <c r="AI380" s="122"/>
      <c r="AJ380" s="122"/>
      <c r="AK380" s="122"/>
      <c r="AL380" s="122"/>
    </row>
    <row r="381" spans="31:38" s="121" customFormat="1" x14ac:dyDescent="0.25">
      <c r="AE381" s="122"/>
      <c r="AF381" s="122"/>
      <c r="AG381" s="122"/>
      <c r="AH381" s="214"/>
      <c r="AI381" s="122"/>
      <c r="AJ381" s="122"/>
      <c r="AK381" s="122"/>
      <c r="AL381" s="122"/>
    </row>
    <row r="382" spans="31:38" s="121" customFormat="1" x14ac:dyDescent="0.25">
      <c r="AE382" s="122"/>
      <c r="AF382" s="122"/>
      <c r="AG382" s="122"/>
      <c r="AH382" s="214"/>
      <c r="AI382" s="122"/>
      <c r="AJ382" s="122"/>
      <c r="AK382" s="122"/>
      <c r="AL382" s="122"/>
    </row>
    <row r="383" spans="31:38" s="121" customFormat="1" x14ac:dyDescent="0.25">
      <c r="AE383" s="122"/>
      <c r="AF383" s="122"/>
      <c r="AG383" s="122"/>
      <c r="AH383" s="214"/>
      <c r="AI383" s="122"/>
      <c r="AJ383" s="122"/>
      <c r="AK383" s="122"/>
      <c r="AL383" s="122"/>
    </row>
    <row r="384" spans="31:38" s="121" customFormat="1" x14ac:dyDescent="0.25">
      <c r="AE384" s="122"/>
      <c r="AF384" s="122"/>
      <c r="AG384" s="122"/>
      <c r="AH384" s="214"/>
      <c r="AI384" s="122"/>
      <c r="AJ384" s="122"/>
      <c r="AK384" s="122"/>
      <c r="AL384" s="122"/>
    </row>
    <row r="385" spans="31:38" s="121" customFormat="1" x14ac:dyDescent="0.25">
      <c r="AE385" s="122"/>
      <c r="AF385" s="122"/>
      <c r="AG385" s="122"/>
      <c r="AH385" s="214"/>
      <c r="AI385" s="122"/>
      <c r="AJ385" s="122"/>
      <c r="AK385" s="122"/>
      <c r="AL385" s="122"/>
    </row>
    <row r="386" spans="31:38" s="121" customFormat="1" x14ac:dyDescent="0.25">
      <c r="AE386" s="122"/>
      <c r="AF386" s="122"/>
      <c r="AG386" s="122"/>
      <c r="AH386" s="214"/>
      <c r="AI386" s="122"/>
      <c r="AJ386" s="122"/>
      <c r="AK386" s="122"/>
      <c r="AL386" s="122"/>
    </row>
    <row r="387" spans="31:38" s="121" customFormat="1" x14ac:dyDescent="0.25">
      <c r="AE387" s="122"/>
      <c r="AF387" s="122"/>
      <c r="AG387" s="122"/>
      <c r="AH387" s="214"/>
      <c r="AI387" s="122"/>
      <c r="AJ387" s="122"/>
      <c r="AK387" s="122"/>
      <c r="AL387" s="122"/>
    </row>
    <row r="388" spans="31:38" s="121" customFormat="1" x14ac:dyDescent="0.25">
      <c r="AE388" s="122"/>
      <c r="AF388" s="122"/>
      <c r="AG388" s="122"/>
      <c r="AH388" s="214"/>
      <c r="AI388" s="122"/>
      <c r="AJ388" s="122"/>
      <c r="AK388" s="122"/>
      <c r="AL388" s="122"/>
    </row>
    <row r="389" spans="31:38" s="121" customFormat="1" x14ac:dyDescent="0.25">
      <c r="AE389" s="122"/>
      <c r="AF389" s="122"/>
      <c r="AG389" s="122"/>
      <c r="AH389" s="214"/>
      <c r="AI389" s="122"/>
      <c r="AJ389" s="122"/>
      <c r="AK389" s="122"/>
      <c r="AL389" s="122"/>
    </row>
    <row r="390" spans="31:38" s="121" customFormat="1" x14ac:dyDescent="0.25">
      <c r="AE390" s="122"/>
      <c r="AF390" s="122"/>
      <c r="AG390" s="122"/>
      <c r="AH390" s="214"/>
      <c r="AI390" s="122"/>
      <c r="AJ390" s="122"/>
      <c r="AK390" s="122"/>
      <c r="AL390" s="122"/>
    </row>
    <row r="391" spans="31:38" s="121" customFormat="1" x14ac:dyDescent="0.25">
      <c r="AE391" s="122"/>
      <c r="AF391" s="122"/>
      <c r="AG391" s="122"/>
      <c r="AH391" s="214"/>
      <c r="AI391" s="122"/>
      <c r="AJ391" s="122"/>
      <c r="AK391" s="122"/>
      <c r="AL391" s="122"/>
    </row>
    <row r="392" spans="31:38" s="121" customFormat="1" x14ac:dyDescent="0.25">
      <c r="AE392" s="122"/>
      <c r="AF392" s="122"/>
      <c r="AG392" s="122"/>
      <c r="AH392" s="214"/>
      <c r="AI392" s="122"/>
      <c r="AJ392" s="122"/>
      <c r="AK392" s="122"/>
      <c r="AL392" s="122"/>
    </row>
    <row r="393" spans="31:38" s="121" customFormat="1" x14ac:dyDescent="0.25">
      <c r="AE393" s="122"/>
      <c r="AF393" s="122"/>
      <c r="AG393" s="122"/>
      <c r="AH393" s="214"/>
      <c r="AI393" s="122"/>
      <c r="AJ393" s="122"/>
      <c r="AK393" s="122"/>
      <c r="AL393" s="122"/>
    </row>
    <row r="394" spans="31:38" s="121" customFormat="1" x14ac:dyDescent="0.25">
      <c r="AE394" s="122"/>
      <c r="AF394" s="122"/>
      <c r="AG394" s="122"/>
      <c r="AH394" s="214"/>
      <c r="AI394" s="122"/>
      <c r="AJ394" s="122"/>
      <c r="AK394" s="122"/>
      <c r="AL394" s="122"/>
    </row>
    <row r="395" spans="31:38" s="121" customFormat="1" x14ac:dyDescent="0.25">
      <c r="AE395" s="122"/>
      <c r="AF395" s="122"/>
      <c r="AG395" s="122"/>
      <c r="AH395" s="214"/>
      <c r="AI395" s="122"/>
      <c r="AJ395" s="122"/>
      <c r="AK395" s="122"/>
      <c r="AL395" s="122"/>
    </row>
    <row r="396" spans="31:38" s="121" customFormat="1" x14ac:dyDescent="0.25">
      <c r="AE396" s="122"/>
      <c r="AF396" s="122"/>
      <c r="AG396" s="122"/>
      <c r="AH396" s="214"/>
      <c r="AI396" s="122"/>
      <c r="AJ396" s="122"/>
      <c r="AK396" s="122"/>
      <c r="AL396" s="122"/>
    </row>
    <row r="397" spans="31:38" s="121" customFormat="1" x14ac:dyDescent="0.25">
      <c r="AE397" s="122"/>
      <c r="AF397" s="122"/>
      <c r="AG397" s="122"/>
      <c r="AH397" s="214"/>
      <c r="AI397" s="122"/>
      <c r="AJ397" s="122"/>
      <c r="AK397" s="122"/>
      <c r="AL397" s="122"/>
    </row>
    <row r="398" spans="31:38" s="121" customFormat="1" x14ac:dyDescent="0.25">
      <c r="AE398" s="122"/>
      <c r="AF398" s="122"/>
      <c r="AG398" s="122"/>
      <c r="AH398" s="214"/>
      <c r="AI398" s="122"/>
      <c r="AJ398" s="122"/>
      <c r="AK398" s="122"/>
      <c r="AL398" s="122"/>
    </row>
    <row r="399" spans="31:38" s="121" customFormat="1" x14ac:dyDescent="0.25">
      <c r="AE399" s="122"/>
      <c r="AF399" s="122"/>
      <c r="AG399" s="122"/>
      <c r="AH399" s="214"/>
      <c r="AI399" s="122"/>
      <c r="AJ399" s="122"/>
      <c r="AK399" s="122"/>
      <c r="AL399" s="122"/>
    </row>
    <row r="400" spans="31:38" s="121" customFormat="1" x14ac:dyDescent="0.25">
      <c r="AE400" s="122"/>
      <c r="AF400" s="122"/>
      <c r="AG400" s="122"/>
      <c r="AH400" s="214"/>
      <c r="AI400" s="122"/>
      <c r="AJ400" s="122"/>
      <c r="AK400" s="122"/>
      <c r="AL400" s="122"/>
    </row>
    <row r="401" spans="31:38" s="121" customFormat="1" x14ac:dyDescent="0.25">
      <c r="AE401" s="122"/>
      <c r="AF401" s="122"/>
      <c r="AG401" s="122"/>
      <c r="AH401" s="214"/>
      <c r="AI401" s="122"/>
      <c r="AJ401" s="122"/>
      <c r="AK401" s="122"/>
      <c r="AL401" s="122"/>
    </row>
    <row r="402" spans="31:38" s="121" customFormat="1" x14ac:dyDescent="0.25">
      <c r="AE402" s="122"/>
      <c r="AF402" s="122"/>
      <c r="AG402" s="122"/>
      <c r="AH402" s="214"/>
      <c r="AI402" s="122"/>
      <c r="AJ402" s="122"/>
      <c r="AK402" s="122"/>
      <c r="AL402" s="122"/>
    </row>
    <row r="403" spans="31:38" s="121" customFormat="1" x14ac:dyDescent="0.25">
      <c r="AE403" s="122"/>
      <c r="AF403" s="122"/>
      <c r="AG403" s="122"/>
      <c r="AH403" s="214"/>
      <c r="AI403" s="122"/>
      <c r="AJ403" s="122"/>
      <c r="AK403" s="122"/>
      <c r="AL403" s="122"/>
    </row>
    <row r="404" spans="31:38" s="121" customFormat="1" x14ac:dyDescent="0.25">
      <c r="AE404" s="122"/>
      <c r="AF404" s="122"/>
      <c r="AG404" s="122"/>
      <c r="AH404" s="214"/>
      <c r="AI404" s="122"/>
      <c r="AJ404" s="122"/>
      <c r="AK404" s="122"/>
      <c r="AL404" s="122"/>
    </row>
    <row r="405" spans="31:38" s="121" customFormat="1" x14ac:dyDescent="0.25">
      <c r="AE405" s="122"/>
      <c r="AF405" s="122"/>
      <c r="AG405" s="122"/>
      <c r="AH405" s="214"/>
      <c r="AI405" s="122"/>
      <c r="AJ405" s="122"/>
      <c r="AK405" s="122"/>
      <c r="AL405" s="122"/>
    </row>
    <row r="406" spans="31:38" s="121" customFormat="1" x14ac:dyDescent="0.25">
      <c r="AE406" s="122"/>
      <c r="AF406" s="122"/>
      <c r="AG406" s="122"/>
      <c r="AH406" s="214"/>
      <c r="AI406" s="122"/>
      <c r="AJ406" s="122"/>
      <c r="AK406" s="122"/>
      <c r="AL406" s="122"/>
    </row>
    <row r="407" spans="31:38" s="121" customFormat="1" x14ac:dyDescent="0.25">
      <c r="AE407" s="122"/>
      <c r="AF407" s="122"/>
      <c r="AG407" s="122"/>
      <c r="AH407" s="214"/>
      <c r="AI407" s="122"/>
      <c r="AJ407" s="122"/>
      <c r="AK407" s="122"/>
      <c r="AL407" s="122"/>
    </row>
    <row r="408" spans="31:38" s="121" customFormat="1" x14ac:dyDescent="0.25">
      <c r="AE408" s="122"/>
      <c r="AF408" s="122"/>
      <c r="AG408" s="122"/>
      <c r="AH408" s="214"/>
      <c r="AI408" s="122"/>
      <c r="AJ408" s="122"/>
      <c r="AK408" s="122"/>
      <c r="AL408" s="122"/>
    </row>
    <row r="409" spans="31:38" s="121" customFormat="1" x14ac:dyDescent="0.25">
      <c r="AE409" s="122"/>
      <c r="AF409" s="122"/>
      <c r="AG409" s="122"/>
      <c r="AH409" s="214"/>
      <c r="AI409" s="122"/>
      <c r="AJ409" s="122"/>
      <c r="AK409" s="122"/>
      <c r="AL409" s="122"/>
    </row>
    <row r="410" spans="31:38" s="121" customFormat="1" x14ac:dyDescent="0.25">
      <c r="AE410" s="122"/>
      <c r="AF410" s="122"/>
      <c r="AG410" s="122"/>
      <c r="AH410" s="214"/>
      <c r="AI410" s="122"/>
      <c r="AJ410" s="122"/>
      <c r="AK410" s="122"/>
      <c r="AL410" s="122"/>
    </row>
    <row r="411" spans="31:38" s="121" customFormat="1" x14ac:dyDescent="0.25">
      <c r="AE411" s="122"/>
      <c r="AF411" s="122"/>
      <c r="AG411" s="122"/>
      <c r="AH411" s="214"/>
      <c r="AI411" s="122"/>
      <c r="AJ411" s="122"/>
      <c r="AK411" s="122"/>
      <c r="AL411" s="122"/>
    </row>
    <row r="412" spans="31:38" s="121" customFormat="1" x14ac:dyDescent="0.25">
      <c r="AE412" s="122"/>
      <c r="AF412" s="122"/>
      <c r="AG412" s="122"/>
      <c r="AH412" s="214"/>
      <c r="AI412" s="122"/>
      <c r="AJ412" s="122"/>
      <c r="AK412" s="122"/>
      <c r="AL412" s="122"/>
    </row>
    <row r="413" spans="31:38" s="121" customFormat="1" x14ac:dyDescent="0.25">
      <c r="AE413" s="122"/>
      <c r="AF413" s="122"/>
      <c r="AG413" s="122"/>
      <c r="AH413" s="214"/>
      <c r="AI413" s="122"/>
      <c r="AJ413" s="122"/>
      <c r="AK413" s="122"/>
      <c r="AL413" s="122"/>
    </row>
    <row r="414" spans="31:38" s="121" customFormat="1" x14ac:dyDescent="0.25">
      <c r="AE414" s="122"/>
      <c r="AF414" s="122"/>
      <c r="AG414" s="122"/>
      <c r="AH414" s="214"/>
      <c r="AI414" s="122"/>
      <c r="AJ414" s="122"/>
      <c r="AK414" s="122"/>
      <c r="AL414" s="122"/>
    </row>
    <row r="415" spans="31:38" s="121" customFormat="1" x14ac:dyDescent="0.25">
      <c r="AE415" s="122"/>
      <c r="AF415" s="122"/>
      <c r="AG415" s="122"/>
      <c r="AH415" s="214"/>
      <c r="AI415" s="122"/>
      <c r="AJ415" s="122"/>
      <c r="AK415" s="122"/>
      <c r="AL415" s="122"/>
    </row>
    <row r="416" spans="31:38" s="121" customFormat="1" x14ac:dyDescent="0.25">
      <c r="AE416" s="122"/>
      <c r="AF416" s="122"/>
      <c r="AG416" s="122"/>
      <c r="AH416" s="214"/>
      <c r="AI416" s="122"/>
      <c r="AJ416" s="122"/>
      <c r="AK416" s="122"/>
      <c r="AL416" s="122"/>
    </row>
    <row r="417" spans="31:38" s="121" customFormat="1" x14ac:dyDescent="0.25">
      <c r="AE417" s="122"/>
      <c r="AF417" s="122"/>
      <c r="AG417" s="122"/>
      <c r="AH417" s="214"/>
      <c r="AI417" s="122"/>
      <c r="AJ417" s="122"/>
      <c r="AK417" s="122"/>
      <c r="AL417" s="122"/>
    </row>
    <row r="418" spans="31:38" s="121" customFormat="1" x14ac:dyDescent="0.25">
      <c r="AE418" s="122"/>
      <c r="AF418" s="122"/>
      <c r="AG418" s="122"/>
      <c r="AH418" s="214"/>
      <c r="AI418" s="122"/>
      <c r="AJ418" s="122"/>
      <c r="AK418" s="122"/>
      <c r="AL418" s="122"/>
    </row>
    <row r="419" spans="31:38" s="121" customFormat="1" x14ac:dyDescent="0.25">
      <c r="AE419" s="122"/>
      <c r="AF419" s="122"/>
      <c r="AG419" s="122"/>
      <c r="AH419" s="214"/>
      <c r="AI419" s="122"/>
      <c r="AJ419" s="122"/>
      <c r="AK419" s="122"/>
      <c r="AL419" s="122"/>
    </row>
    <row r="420" spans="31:38" s="121" customFormat="1" x14ac:dyDescent="0.25">
      <c r="AE420" s="122"/>
      <c r="AF420" s="122"/>
      <c r="AG420" s="122"/>
      <c r="AH420" s="214"/>
      <c r="AI420" s="122"/>
      <c r="AJ420" s="122"/>
      <c r="AK420" s="122"/>
      <c r="AL420" s="122"/>
    </row>
    <row r="421" spans="31:38" s="121" customFormat="1" x14ac:dyDescent="0.25">
      <c r="AE421" s="122"/>
      <c r="AF421" s="122"/>
      <c r="AG421" s="122"/>
      <c r="AH421" s="214"/>
      <c r="AI421" s="122"/>
      <c r="AJ421" s="122"/>
      <c r="AK421" s="122"/>
      <c r="AL421" s="122"/>
    </row>
    <row r="422" spans="31:38" s="121" customFormat="1" x14ac:dyDescent="0.25">
      <c r="AE422" s="122"/>
      <c r="AF422" s="122"/>
      <c r="AG422" s="122"/>
      <c r="AH422" s="214"/>
      <c r="AI422" s="122"/>
      <c r="AJ422" s="122"/>
      <c r="AK422" s="122"/>
      <c r="AL422" s="122"/>
    </row>
    <row r="423" spans="31:38" s="121" customFormat="1" x14ac:dyDescent="0.25">
      <c r="AE423" s="122"/>
      <c r="AF423" s="122"/>
      <c r="AG423" s="122"/>
      <c r="AH423" s="214"/>
      <c r="AI423" s="122"/>
      <c r="AJ423" s="122"/>
      <c r="AK423" s="122"/>
      <c r="AL423" s="122"/>
    </row>
    <row r="424" spans="31:38" s="121" customFormat="1" x14ac:dyDescent="0.25">
      <c r="AE424" s="122"/>
      <c r="AF424" s="122"/>
      <c r="AG424" s="122"/>
      <c r="AH424" s="214"/>
      <c r="AI424" s="122"/>
      <c r="AJ424" s="122"/>
      <c r="AK424" s="122"/>
      <c r="AL424" s="122"/>
    </row>
    <row r="425" spans="31:38" s="121" customFormat="1" x14ac:dyDescent="0.25">
      <c r="AE425" s="122"/>
      <c r="AF425" s="122"/>
      <c r="AG425" s="122"/>
      <c r="AH425" s="214"/>
      <c r="AI425" s="122"/>
      <c r="AJ425" s="122"/>
      <c r="AK425" s="122"/>
      <c r="AL425" s="122"/>
    </row>
    <row r="426" spans="31:38" s="121" customFormat="1" x14ac:dyDescent="0.25">
      <c r="AE426" s="122"/>
      <c r="AF426" s="122"/>
      <c r="AG426" s="122"/>
      <c r="AH426" s="214"/>
      <c r="AI426" s="122"/>
      <c r="AJ426" s="122"/>
      <c r="AK426" s="122"/>
      <c r="AL426" s="122"/>
    </row>
    <row r="427" spans="31:38" s="121" customFormat="1" x14ac:dyDescent="0.25">
      <c r="AE427" s="122"/>
      <c r="AF427" s="122"/>
      <c r="AG427" s="122"/>
      <c r="AH427" s="214"/>
      <c r="AI427" s="122"/>
      <c r="AJ427" s="122"/>
      <c r="AK427" s="122"/>
      <c r="AL427" s="122"/>
    </row>
    <row r="428" spans="31:38" s="121" customFormat="1" x14ac:dyDescent="0.25">
      <c r="AE428" s="122"/>
      <c r="AF428" s="122"/>
      <c r="AG428" s="122"/>
      <c r="AH428" s="214"/>
      <c r="AI428" s="122"/>
      <c r="AJ428" s="122"/>
      <c r="AK428" s="122"/>
      <c r="AL428" s="122"/>
    </row>
    <row r="429" spans="31:38" s="121" customFormat="1" x14ac:dyDescent="0.25">
      <c r="AE429" s="122"/>
      <c r="AF429" s="122"/>
      <c r="AG429" s="122"/>
      <c r="AH429" s="214"/>
      <c r="AI429" s="122"/>
      <c r="AJ429" s="122"/>
      <c r="AK429" s="122"/>
      <c r="AL429" s="122"/>
    </row>
    <row r="430" spans="31:38" s="121" customFormat="1" x14ac:dyDescent="0.25">
      <c r="AE430" s="122"/>
      <c r="AF430" s="122"/>
      <c r="AG430" s="122"/>
      <c r="AH430" s="214"/>
      <c r="AI430" s="122"/>
      <c r="AJ430" s="122"/>
      <c r="AK430" s="122"/>
      <c r="AL430" s="122"/>
    </row>
    <row r="431" spans="31:38" s="121" customFormat="1" x14ac:dyDescent="0.25">
      <c r="AE431" s="122"/>
      <c r="AF431" s="122"/>
      <c r="AG431" s="122"/>
      <c r="AH431" s="214"/>
      <c r="AI431" s="122"/>
      <c r="AJ431" s="122"/>
      <c r="AK431" s="122"/>
      <c r="AL431" s="122"/>
    </row>
    <row r="432" spans="31:38" s="121" customFormat="1" x14ac:dyDescent="0.25">
      <c r="AE432" s="122"/>
      <c r="AF432" s="122"/>
      <c r="AG432" s="122"/>
      <c r="AH432" s="214"/>
      <c r="AI432" s="122"/>
      <c r="AJ432" s="122"/>
      <c r="AK432" s="122"/>
      <c r="AL432" s="122"/>
    </row>
    <row r="433" spans="31:38" s="121" customFormat="1" x14ac:dyDescent="0.25">
      <c r="AE433" s="122"/>
      <c r="AF433" s="122"/>
      <c r="AG433" s="122"/>
      <c r="AH433" s="214"/>
      <c r="AI433" s="122"/>
      <c r="AJ433" s="122"/>
      <c r="AK433" s="122"/>
      <c r="AL433" s="122"/>
    </row>
    <row r="434" spans="31:38" s="121" customFormat="1" x14ac:dyDescent="0.25">
      <c r="AE434" s="122"/>
      <c r="AF434" s="122"/>
      <c r="AG434" s="122"/>
      <c r="AH434" s="214"/>
      <c r="AI434" s="122"/>
      <c r="AJ434" s="122"/>
      <c r="AK434" s="122"/>
      <c r="AL434" s="122"/>
    </row>
    <row r="435" spans="31:38" s="121" customFormat="1" x14ac:dyDescent="0.25">
      <c r="AE435" s="122"/>
      <c r="AF435" s="122"/>
      <c r="AG435" s="122"/>
      <c r="AH435" s="214"/>
      <c r="AI435" s="122"/>
      <c r="AJ435" s="122"/>
      <c r="AK435" s="122"/>
      <c r="AL435" s="122"/>
    </row>
    <row r="436" spans="31:38" s="121" customFormat="1" x14ac:dyDescent="0.25">
      <c r="AE436" s="122"/>
      <c r="AF436" s="122"/>
      <c r="AG436" s="122"/>
      <c r="AH436" s="214"/>
      <c r="AI436" s="122"/>
      <c r="AJ436" s="122"/>
      <c r="AK436" s="122"/>
      <c r="AL436" s="122"/>
    </row>
    <row r="437" spans="31:38" s="121" customFormat="1" x14ac:dyDescent="0.25">
      <c r="AE437" s="122"/>
      <c r="AF437" s="122"/>
      <c r="AG437" s="122"/>
      <c r="AH437" s="214"/>
      <c r="AI437" s="122"/>
      <c r="AJ437" s="122"/>
      <c r="AK437" s="122"/>
      <c r="AL437" s="122"/>
    </row>
    <row r="438" spans="31:38" s="121" customFormat="1" x14ac:dyDescent="0.25">
      <c r="AE438" s="122"/>
      <c r="AF438" s="122"/>
      <c r="AG438" s="122"/>
      <c r="AH438" s="214"/>
      <c r="AI438" s="122"/>
      <c r="AJ438" s="122"/>
      <c r="AK438" s="122"/>
      <c r="AL438" s="122"/>
    </row>
    <row r="439" spans="31:38" s="121" customFormat="1" x14ac:dyDescent="0.25">
      <c r="AE439" s="122"/>
      <c r="AF439" s="122"/>
      <c r="AG439" s="122"/>
      <c r="AH439" s="214"/>
      <c r="AI439" s="122"/>
      <c r="AJ439" s="122"/>
      <c r="AK439" s="122"/>
      <c r="AL439" s="122"/>
    </row>
    <row r="440" spans="31:38" s="121" customFormat="1" x14ac:dyDescent="0.25">
      <c r="AE440" s="122"/>
      <c r="AF440" s="122"/>
      <c r="AG440" s="122"/>
      <c r="AH440" s="214"/>
      <c r="AI440" s="122"/>
      <c r="AJ440" s="122"/>
      <c r="AK440" s="122"/>
      <c r="AL440" s="122"/>
    </row>
    <row r="441" spans="31:38" s="121" customFormat="1" x14ac:dyDescent="0.25">
      <c r="AE441" s="122"/>
      <c r="AF441" s="122"/>
      <c r="AG441" s="122"/>
      <c r="AH441" s="214"/>
      <c r="AI441" s="122"/>
      <c r="AJ441" s="122"/>
      <c r="AK441" s="122"/>
      <c r="AL441" s="122"/>
    </row>
    <row r="442" spans="31:38" s="121" customFormat="1" x14ac:dyDescent="0.25">
      <c r="AE442" s="122"/>
      <c r="AF442" s="122"/>
      <c r="AG442" s="122"/>
      <c r="AH442" s="214"/>
      <c r="AI442" s="122"/>
      <c r="AJ442" s="122"/>
      <c r="AK442" s="122"/>
      <c r="AL442" s="122"/>
    </row>
    <row r="443" spans="31:38" s="121" customFormat="1" x14ac:dyDescent="0.25">
      <c r="AE443" s="122"/>
      <c r="AF443" s="122"/>
      <c r="AG443" s="122"/>
      <c r="AH443" s="214"/>
      <c r="AI443" s="122"/>
      <c r="AJ443" s="122"/>
      <c r="AK443" s="122"/>
      <c r="AL443" s="122"/>
    </row>
    <row r="444" spans="31:38" s="121" customFormat="1" x14ac:dyDescent="0.25">
      <c r="AE444" s="122"/>
      <c r="AF444" s="122"/>
      <c r="AG444" s="122"/>
      <c r="AH444" s="214"/>
      <c r="AI444" s="122"/>
      <c r="AJ444" s="122"/>
      <c r="AK444" s="122"/>
      <c r="AL444" s="122"/>
    </row>
    <row r="445" spans="31:38" s="121" customFormat="1" x14ac:dyDescent="0.25">
      <c r="AE445" s="122"/>
      <c r="AF445" s="122"/>
      <c r="AG445" s="122"/>
      <c r="AH445" s="214"/>
      <c r="AI445" s="122"/>
      <c r="AJ445" s="122"/>
      <c r="AK445" s="122"/>
      <c r="AL445" s="122"/>
    </row>
    <row r="446" spans="31:38" s="121" customFormat="1" x14ac:dyDescent="0.25">
      <c r="AE446" s="122"/>
      <c r="AF446" s="122"/>
      <c r="AG446" s="122"/>
      <c r="AH446" s="214"/>
      <c r="AI446" s="122"/>
      <c r="AJ446" s="122"/>
      <c r="AK446" s="122"/>
      <c r="AL446" s="122"/>
    </row>
    <row r="447" spans="31:38" s="121" customFormat="1" x14ac:dyDescent="0.25">
      <c r="AE447" s="122"/>
      <c r="AF447" s="122"/>
      <c r="AG447" s="122"/>
      <c r="AH447" s="214"/>
      <c r="AI447" s="122"/>
      <c r="AJ447" s="122"/>
      <c r="AK447" s="122"/>
      <c r="AL447" s="122"/>
    </row>
    <row r="448" spans="31:38" s="121" customFormat="1" x14ac:dyDescent="0.25">
      <c r="AE448" s="122"/>
      <c r="AF448" s="122"/>
      <c r="AG448" s="122"/>
      <c r="AH448" s="214"/>
      <c r="AI448" s="122"/>
      <c r="AJ448" s="122"/>
      <c r="AK448" s="122"/>
      <c r="AL448" s="122"/>
    </row>
    <row r="449" spans="31:38" s="121" customFormat="1" x14ac:dyDescent="0.25">
      <c r="AE449" s="122"/>
      <c r="AF449" s="122"/>
      <c r="AG449" s="122"/>
      <c r="AH449" s="214"/>
      <c r="AI449" s="122"/>
      <c r="AJ449" s="122"/>
      <c r="AK449" s="122"/>
      <c r="AL449" s="122"/>
    </row>
    <row r="450" spans="31:38" s="121" customFormat="1" x14ac:dyDescent="0.25">
      <c r="AE450" s="122"/>
      <c r="AF450" s="122"/>
      <c r="AG450" s="122"/>
      <c r="AH450" s="214"/>
      <c r="AI450" s="122"/>
      <c r="AJ450" s="122"/>
      <c r="AK450" s="122"/>
      <c r="AL450" s="122"/>
    </row>
    <row r="451" spans="31:38" s="121" customFormat="1" x14ac:dyDescent="0.25">
      <c r="AE451" s="122"/>
      <c r="AF451" s="122"/>
      <c r="AG451" s="122"/>
      <c r="AH451" s="214"/>
      <c r="AI451" s="122"/>
      <c r="AJ451" s="122"/>
      <c r="AK451" s="122"/>
      <c r="AL451" s="122"/>
    </row>
    <row r="452" spans="31:38" s="121" customFormat="1" x14ac:dyDescent="0.25">
      <c r="AE452" s="122"/>
      <c r="AF452" s="122"/>
      <c r="AG452" s="122"/>
      <c r="AH452" s="214"/>
      <c r="AI452" s="122"/>
      <c r="AJ452" s="122"/>
      <c r="AK452" s="122"/>
      <c r="AL452" s="122"/>
    </row>
    <row r="453" spans="31:38" s="121" customFormat="1" x14ac:dyDescent="0.25">
      <c r="AE453" s="122"/>
      <c r="AF453" s="122"/>
      <c r="AG453" s="122"/>
      <c r="AH453" s="214"/>
      <c r="AI453" s="122"/>
      <c r="AJ453" s="122"/>
      <c r="AK453" s="122"/>
      <c r="AL453" s="122"/>
    </row>
    <row r="454" spans="31:38" s="121" customFormat="1" x14ac:dyDescent="0.25">
      <c r="AE454" s="122"/>
      <c r="AF454" s="122"/>
      <c r="AG454" s="122"/>
      <c r="AH454" s="214"/>
      <c r="AI454" s="122"/>
      <c r="AJ454" s="122"/>
      <c r="AK454" s="122"/>
      <c r="AL454" s="122"/>
    </row>
    <row r="455" spans="31:38" s="121" customFormat="1" x14ac:dyDescent="0.25">
      <c r="AE455" s="122"/>
      <c r="AF455" s="122"/>
      <c r="AG455" s="122"/>
      <c r="AH455" s="214"/>
      <c r="AI455" s="122"/>
      <c r="AJ455" s="122"/>
      <c r="AK455" s="122"/>
      <c r="AL455" s="122"/>
    </row>
    <row r="456" spans="31:38" s="121" customFormat="1" x14ac:dyDescent="0.25">
      <c r="AE456" s="122"/>
      <c r="AF456" s="122"/>
      <c r="AG456" s="122"/>
      <c r="AH456" s="214"/>
      <c r="AI456" s="122"/>
      <c r="AJ456" s="122"/>
      <c r="AK456" s="122"/>
      <c r="AL456" s="122"/>
    </row>
    <row r="457" spans="31:38" s="121" customFormat="1" x14ac:dyDescent="0.25">
      <c r="AE457" s="122"/>
      <c r="AF457" s="122"/>
      <c r="AG457" s="122"/>
      <c r="AH457" s="214"/>
      <c r="AI457" s="122"/>
      <c r="AJ457" s="122"/>
      <c r="AK457" s="122"/>
      <c r="AL457" s="122"/>
    </row>
    <row r="458" spans="31:38" s="121" customFormat="1" x14ac:dyDescent="0.25">
      <c r="AE458" s="122"/>
      <c r="AF458" s="122"/>
      <c r="AG458" s="122"/>
      <c r="AH458" s="214"/>
      <c r="AI458" s="122"/>
      <c r="AJ458" s="122"/>
      <c r="AK458" s="122"/>
      <c r="AL458" s="122"/>
    </row>
    <row r="459" spans="31:38" s="121" customFormat="1" x14ac:dyDescent="0.25">
      <c r="AE459" s="122"/>
      <c r="AF459" s="122"/>
      <c r="AG459" s="122"/>
      <c r="AH459" s="214"/>
      <c r="AI459" s="122"/>
      <c r="AJ459" s="122"/>
      <c r="AK459" s="122"/>
      <c r="AL459" s="122"/>
    </row>
    <row r="460" spans="31:38" s="121" customFormat="1" x14ac:dyDescent="0.25">
      <c r="AE460" s="122"/>
      <c r="AF460" s="122"/>
      <c r="AG460" s="122"/>
      <c r="AH460" s="214"/>
      <c r="AI460" s="122"/>
      <c r="AJ460" s="122"/>
      <c r="AK460" s="122"/>
      <c r="AL460" s="122"/>
    </row>
    <row r="461" spans="31:38" s="121" customFormat="1" x14ac:dyDescent="0.25">
      <c r="AE461" s="122"/>
      <c r="AF461" s="122"/>
      <c r="AG461" s="122"/>
      <c r="AH461" s="214"/>
      <c r="AI461" s="122"/>
      <c r="AJ461" s="122"/>
      <c r="AK461" s="122"/>
      <c r="AL461" s="122"/>
    </row>
    <row r="462" spans="31:38" s="121" customFormat="1" x14ac:dyDescent="0.25">
      <c r="AE462" s="122"/>
      <c r="AF462" s="122"/>
      <c r="AG462" s="122"/>
      <c r="AH462" s="214"/>
      <c r="AI462" s="122"/>
      <c r="AJ462" s="122"/>
      <c r="AK462" s="122"/>
      <c r="AL462" s="122"/>
    </row>
    <row r="463" spans="31:38" s="121" customFormat="1" x14ac:dyDescent="0.25">
      <c r="AE463" s="122"/>
      <c r="AF463" s="122"/>
      <c r="AG463" s="122"/>
      <c r="AH463" s="214"/>
      <c r="AI463" s="122"/>
      <c r="AJ463" s="122"/>
      <c r="AK463" s="122"/>
      <c r="AL463" s="122"/>
    </row>
    <row r="464" spans="31:38" s="121" customFormat="1" x14ac:dyDescent="0.25">
      <c r="AE464" s="122"/>
      <c r="AF464" s="122"/>
      <c r="AG464" s="122"/>
      <c r="AH464" s="214"/>
      <c r="AI464" s="122"/>
      <c r="AJ464" s="122"/>
      <c r="AK464" s="122"/>
      <c r="AL464" s="122"/>
    </row>
    <row r="465" spans="31:38" s="121" customFormat="1" x14ac:dyDescent="0.25">
      <c r="AE465" s="122"/>
      <c r="AF465" s="122"/>
      <c r="AG465" s="122"/>
      <c r="AH465" s="214"/>
      <c r="AI465" s="122"/>
      <c r="AJ465" s="122"/>
      <c r="AK465" s="122"/>
      <c r="AL465" s="122"/>
    </row>
    <row r="466" spans="31:38" s="121" customFormat="1" x14ac:dyDescent="0.25">
      <c r="AE466" s="122"/>
      <c r="AF466" s="122"/>
      <c r="AG466" s="122"/>
      <c r="AH466" s="214"/>
      <c r="AI466" s="122"/>
      <c r="AJ466" s="122"/>
      <c r="AK466" s="122"/>
      <c r="AL466" s="122"/>
    </row>
    <row r="467" spans="31:38" s="121" customFormat="1" x14ac:dyDescent="0.25">
      <c r="AE467" s="122"/>
      <c r="AF467" s="122"/>
      <c r="AG467" s="122"/>
      <c r="AH467" s="214"/>
      <c r="AI467" s="122"/>
      <c r="AJ467" s="122"/>
      <c r="AK467" s="122"/>
      <c r="AL467" s="122"/>
    </row>
    <row r="468" spans="31:38" s="121" customFormat="1" x14ac:dyDescent="0.25">
      <c r="AE468" s="122"/>
      <c r="AF468" s="122"/>
      <c r="AG468" s="122"/>
      <c r="AH468" s="214"/>
      <c r="AI468" s="122"/>
      <c r="AJ468" s="122"/>
      <c r="AK468" s="122"/>
      <c r="AL468" s="122"/>
    </row>
    <row r="469" spans="31:38" s="121" customFormat="1" x14ac:dyDescent="0.25">
      <c r="AE469" s="122"/>
      <c r="AF469" s="122"/>
      <c r="AG469" s="122"/>
      <c r="AH469" s="214"/>
      <c r="AI469" s="122"/>
      <c r="AJ469" s="122"/>
      <c r="AK469" s="122"/>
      <c r="AL469" s="122"/>
    </row>
    <row r="470" spans="31:38" s="121" customFormat="1" x14ac:dyDescent="0.25">
      <c r="AE470" s="122"/>
      <c r="AF470" s="122"/>
      <c r="AG470" s="122"/>
      <c r="AH470" s="214"/>
      <c r="AI470" s="122"/>
      <c r="AJ470" s="122"/>
      <c r="AK470" s="122"/>
      <c r="AL470" s="122"/>
    </row>
    <row r="471" spans="31:38" s="121" customFormat="1" x14ac:dyDescent="0.25">
      <c r="AE471" s="122"/>
      <c r="AF471" s="122"/>
      <c r="AG471" s="122"/>
      <c r="AH471" s="214"/>
      <c r="AI471" s="122"/>
      <c r="AJ471" s="122"/>
      <c r="AK471" s="122"/>
      <c r="AL471" s="122"/>
    </row>
    <row r="472" spans="31:38" s="121" customFormat="1" x14ac:dyDescent="0.25">
      <c r="AE472" s="122"/>
      <c r="AF472" s="122"/>
      <c r="AG472" s="122"/>
      <c r="AH472" s="214"/>
      <c r="AI472" s="122"/>
      <c r="AJ472" s="122"/>
      <c r="AK472" s="122"/>
      <c r="AL472" s="122"/>
    </row>
    <row r="473" spans="31:38" s="121" customFormat="1" x14ac:dyDescent="0.25">
      <c r="AE473" s="122"/>
      <c r="AF473" s="122"/>
      <c r="AG473" s="122"/>
      <c r="AH473" s="214"/>
      <c r="AI473" s="122"/>
      <c r="AJ473" s="122"/>
      <c r="AK473" s="122"/>
      <c r="AL473" s="122"/>
    </row>
    <row r="474" spans="31:38" s="121" customFormat="1" x14ac:dyDescent="0.25">
      <c r="AE474" s="122"/>
      <c r="AF474" s="122"/>
      <c r="AG474" s="122"/>
      <c r="AH474" s="214"/>
      <c r="AI474" s="122"/>
      <c r="AJ474" s="122"/>
      <c r="AK474" s="122"/>
      <c r="AL474" s="122"/>
    </row>
    <row r="475" spans="31:38" s="121" customFormat="1" x14ac:dyDescent="0.25">
      <c r="AE475" s="122"/>
      <c r="AF475" s="122"/>
      <c r="AG475" s="122"/>
      <c r="AH475" s="214"/>
      <c r="AI475" s="122"/>
      <c r="AJ475" s="122"/>
      <c r="AK475" s="122"/>
      <c r="AL475" s="122"/>
    </row>
    <row r="476" spans="31:38" s="121" customFormat="1" x14ac:dyDescent="0.25">
      <c r="AE476" s="122"/>
      <c r="AF476" s="122"/>
      <c r="AG476" s="122"/>
      <c r="AH476" s="214"/>
      <c r="AI476" s="122"/>
      <c r="AJ476" s="122"/>
      <c r="AK476" s="122"/>
      <c r="AL476" s="122"/>
    </row>
    <row r="477" spans="31:38" s="121" customFormat="1" x14ac:dyDescent="0.25">
      <c r="AE477" s="122"/>
      <c r="AF477" s="122"/>
      <c r="AG477" s="122"/>
      <c r="AH477" s="214"/>
      <c r="AI477" s="122"/>
      <c r="AJ477" s="122"/>
      <c r="AK477" s="122"/>
      <c r="AL477" s="122"/>
    </row>
    <row r="478" spans="31:38" s="121" customFormat="1" x14ac:dyDescent="0.25">
      <c r="AE478" s="122"/>
      <c r="AF478" s="122"/>
      <c r="AG478" s="122"/>
      <c r="AH478" s="214"/>
      <c r="AI478" s="122"/>
      <c r="AJ478" s="122"/>
      <c r="AK478" s="122"/>
      <c r="AL478" s="122"/>
    </row>
    <row r="479" spans="31:38" s="121" customFormat="1" x14ac:dyDescent="0.25">
      <c r="AE479" s="122"/>
      <c r="AF479" s="122"/>
      <c r="AG479" s="122"/>
      <c r="AH479" s="214"/>
      <c r="AI479" s="122"/>
      <c r="AJ479" s="122"/>
      <c r="AK479" s="122"/>
      <c r="AL479" s="122"/>
    </row>
    <row r="480" spans="31:38" s="121" customFormat="1" x14ac:dyDescent="0.25">
      <c r="AE480" s="122"/>
      <c r="AF480" s="122"/>
      <c r="AG480" s="122"/>
      <c r="AH480" s="214"/>
      <c r="AI480" s="122"/>
      <c r="AJ480" s="122"/>
      <c r="AK480" s="122"/>
      <c r="AL480" s="122"/>
    </row>
    <row r="481" spans="31:38" s="121" customFormat="1" x14ac:dyDescent="0.25">
      <c r="AE481" s="122"/>
      <c r="AF481" s="122"/>
      <c r="AG481" s="122"/>
      <c r="AH481" s="214"/>
      <c r="AI481" s="122"/>
      <c r="AJ481" s="122"/>
      <c r="AK481" s="122"/>
      <c r="AL481" s="122"/>
    </row>
    <row r="482" spans="31:38" s="121" customFormat="1" x14ac:dyDescent="0.25">
      <c r="AE482" s="122"/>
      <c r="AF482" s="122"/>
      <c r="AG482" s="122"/>
      <c r="AH482" s="214"/>
      <c r="AI482" s="122"/>
      <c r="AJ482" s="122"/>
      <c r="AK482" s="122"/>
      <c r="AL482" s="122"/>
    </row>
    <row r="483" spans="31:38" s="121" customFormat="1" x14ac:dyDescent="0.25">
      <c r="AE483" s="122"/>
      <c r="AF483" s="122"/>
      <c r="AG483" s="122"/>
      <c r="AH483" s="214"/>
      <c r="AI483" s="122"/>
      <c r="AJ483" s="122"/>
      <c r="AK483" s="122"/>
      <c r="AL483" s="122"/>
    </row>
    <row r="484" spans="31:38" s="121" customFormat="1" x14ac:dyDescent="0.25">
      <c r="AE484" s="122"/>
      <c r="AF484" s="122"/>
      <c r="AG484" s="122"/>
      <c r="AH484" s="214"/>
      <c r="AI484" s="122"/>
      <c r="AJ484" s="122"/>
      <c r="AK484" s="122"/>
      <c r="AL484" s="122"/>
    </row>
    <row r="485" spans="31:38" s="121" customFormat="1" x14ac:dyDescent="0.25">
      <c r="AE485" s="122"/>
      <c r="AF485" s="122"/>
      <c r="AG485" s="122"/>
      <c r="AH485" s="214"/>
      <c r="AI485" s="122"/>
      <c r="AJ485" s="122"/>
      <c r="AK485" s="122"/>
      <c r="AL485" s="122"/>
    </row>
    <row r="486" spans="31:38" s="121" customFormat="1" x14ac:dyDescent="0.25">
      <c r="AE486" s="122"/>
      <c r="AF486" s="122"/>
      <c r="AG486" s="122"/>
      <c r="AH486" s="214"/>
      <c r="AI486" s="122"/>
      <c r="AJ486" s="122"/>
      <c r="AK486" s="122"/>
      <c r="AL486" s="122"/>
    </row>
    <row r="487" spans="31:38" s="121" customFormat="1" x14ac:dyDescent="0.25">
      <c r="AE487" s="122"/>
      <c r="AF487" s="122"/>
      <c r="AG487" s="122"/>
      <c r="AH487" s="214"/>
      <c r="AI487" s="122"/>
      <c r="AJ487" s="122"/>
      <c r="AK487" s="122"/>
      <c r="AL487" s="122"/>
    </row>
    <row r="488" spans="31:38" s="121" customFormat="1" x14ac:dyDescent="0.25">
      <c r="AE488" s="122"/>
      <c r="AF488" s="122"/>
      <c r="AG488" s="122"/>
      <c r="AH488" s="214"/>
      <c r="AI488" s="122"/>
      <c r="AJ488" s="122"/>
      <c r="AK488" s="122"/>
      <c r="AL488" s="122"/>
    </row>
    <row r="489" spans="31:38" s="121" customFormat="1" x14ac:dyDescent="0.25">
      <c r="AE489" s="122"/>
      <c r="AF489" s="122"/>
      <c r="AG489" s="122"/>
      <c r="AH489" s="214"/>
      <c r="AI489" s="122"/>
      <c r="AJ489" s="122"/>
      <c r="AK489" s="122"/>
      <c r="AL489" s="122"/>
    </row>
    <row r="490" spans="31:38" s="121" customFormat="1" x14ac:dyDescent="0.25">
      <c r="AE490" s="122"/>
      <c r="AF490" s="122"/>
      <c r="AG490" s="122"/>
      <c r="AH490" s="214"/>
      <c r="AI490" s="122"/>
      <c r="AJ490" s="122"/>
      <c r="AK490" s="122"/>
      <c r="AL490" s="122"/>
    </row>
    <row r="491" spans="31:38" s="121" customFormat="1" x14ac:dyDescent="0.25">
      <c r="AE491" s="122"/>
      <c r="AF491" s="122"/>
      <c r="AG491" s="122"/>
      <c r="AH491" s="214"/>
      <c r="AI491" s="122"/>
      <c r="AJ491" s="122"/>
      <c r="AK491" s="122"/>
      <c r="AL491" s="122"/>
    </row>
    <row r="492" spans="31:38" s="121" customFormat="1" x14ac:dyDescent="0.25">
      <c r="AE492" s="122"/>
      <c r="AF492" s="122"/>
      <c r="AG492" s="122"/>
      <c r="AH492" s="214"/>
      <c r="AI492" s="122"/>
      <c r="AJ492" s="122"/>
      <c r="AK492" s="122"/>
      <c r="AL492" s="122"/>
    </row>
    <row r="493" spans="31:38" s="121" customFormat="1" x14ac:dyDescent="0.25">
      <c r="AE493" s="122"/>
      <c r="AF493" s="122"/>
      <c r="AG493" s="122"/>
      <c r="AH493" s="214"/>
      <c r="AI493" s="122"/>
      <c r="AJ493" s="122"/>
      <c r="AK493" s="122"/>
      <c r="AL493" s="122"/>
    </row>
    <row r="494" spans="31:38" s="121" customFormat="1" x14ac:dyDescent="0.25">
      <c r="AE494" s="122"/>
      <c r="AF494" s="122"/>
      <c r="AG494" s="122"/>
      <c r="AH494" s="214"/>
      <c r="AI494" s="122"/>
      <c r="AJ494" s="122"/>
      <c r="AK494" s="122"/>
      <c r="AL494" s="122"/>
    </row>
    <row r="495" spans="31:38" s="121" customFormat="1" x14ac:dyDescent="0.25">
      <c r="AE495" s="122"/>
      <c r="AF495" s="122"/>
      <c r="AG495" s="122"/>
      <c r="AH495" s="214"/>
      <c r="AI495" s="122"/>
      <c r="AJ495" s="122"/>
      <c r="AK495" s="122"/>
      <c r="AL495" s="122"/>
    </row>
    <row r="496" spans="31:38" s="121" customFormat="1" x14ac:dyDescent="0.25">
      <c r="AE496" s="122"/>
      <c r="AF496" s="122"/>
      <c r="AG496" s="122"/>
      <c r="AH496" s="214"/>
      <c r="AI496" s="122"/>
      <c r="AJ496" s="122"/>
      <c r="AK496" s="122"/>
      <c r="AL496" s="122"/>
    </row>
    <row r="497" spans="31:38" s="121" customFormat="1" x14ac:dyDescent="0.25">
      <c r="AE497" s="122"/>
      <c r="AF497" s="122"/>
      <c r="AG497" s="122"/>
      <c r="AH497" s="214"/>
      <c r="AI497" s="122"/>
      <c r="AJ497" s="122"/>
      <c r="AK497" s="122"/>
      <c r="AL497" s="122"/>
    </row>
    <row r="498" spans="31:38" s="121" customFormat="1" x14ac:dyDescent="0.25">
      <c r="AE498" s="122"/>
      <c r="AF498" s="122"/>
      <c r="AG498" s="122"/>
      <c r="AH498" s="214"/>
      <c r="AI498" s="122"/>
      <c r="AJ498" s="122"/>
      <c r="AK498" s="122"/>
      <c r="AL498" s="122"/>
    </row>
    <row r="499" spans="31:38" s="121" customFormat="1" x14ac:dyDescent="0.25">
      <c r="AE499" s="122"/>
      <c r="AF499" s="122"/>
      <c r="AG499" s="122"/>
      <c r="AH499" s="214"/>
      <c r="AI499" s="122"/>
      <c r="AJ499" s="122"/>
      <c r="AK499" s="122"/>
      <c r="AL499" s="122"/>
    </row>
    <row r="500" spans="31:38" s="121" customFormat="1" x14ac:dyDescent="0.25">
      <c r="AE500" s="122"/>
      <c r="AF500" s="122"/>
      <c r="AG500" s="122"/>
      <c r="AH500" s="214"/>
      <c r="AI500" s="122"/>
      <c r="AJ500" s="122"/>
      <c r="AK500" s="122"/>
      <c r="AL500" s="122"/>
    </row>
    <row r="501" spans="31:38" s="121" customFormat="1" x14ac:dyDescent="0.25">
      <c r="AE501" s="122"/>
      <c r="AF501" s="122"/>
      <c r="AG501" s="122"/>
      <c r="AH501" s="214"/>
      <c r="AI501" s="122"/>
      <c r="AJ501" s="122"/>
      <c r="AK501" s="122"/>
      <c r="AL501" s="122"/>
    </row>
    <row r="502" spans="31:38" s="121" customFormat="1" x14ac:dyDescent="0.25">
      <c r="AE502" s="122"/>
      <c r="AF502" s="122"/>
      <c r="AG502" s="122"/>
      <c r="AH502" s="214"/>
      <c r="AI502" s="122"/>
      <c r="AJ502" s="122"/>
      <c r="AK502" s="122"/>
      <c r="AL502" s="122"/>
    </row>
    <row r="503" spans="31:38" s="121" customFormat="1" x14ac:dyDescent="0.25">
      <c r="AE503" s="122"/>
      <c r="AF503" s="122"/>
      <c r="AG503" s="122"/>
      <c r="AH503" s="214"/>
      <c r="AI503" s="122"/>
      <c r="AJ503" s="122"/>
      <c r="AK503" s="122"/>
      <c r="AL503" s="122"/>
    </row>
    <row r="504" spans="31:38" s="121" customFormat="1" x14ac:dyDescent="0.25">
      <c r="AE504" s="122"/>
      <c r="AF504" s="122"/>
      <c r="AG504" s="122"/>
      <c r="AH504" s="214"/>
      <c r="AI504" s="122"/>
      <c r="AJ504" s="122"/>
      <c r="AK504" s="122"/>
      <c r="AL504" s="122"/>
    </row>
    <row r="505" spans="31:38" s="121" customFormat="1" x14ac:dyDescent="0.25">
      <c r="AE505" s="122"/>
      <c r="AF505" s="122"/>
      <c r="AG505" s="122"/>
      <c r="AH505" s="214"/>
      <c r="AI505" s="122"/>
      <c r="AJ505" s="122"/>
      <c r="AK505" s="122"/>
      <c r="AL505" s="122"/>
    </row>
    <row r="506" spans="31:38" s="121" customFormat="1" x14ac:dyDescent="0.25">
      <c r="AE506" s="122"/>
      <c r="AF506" s="122"/>
      <c r="AG506" s="122"/>
      <c r="AH506" s="214"/>
      <c r="AI506" s="122"/>
      <c r="AJ506" s="122"/>
      <c r="AK506" s="122"/>
      <c r="AL506" s="122"/>
    </row>
    <row r="507" spans="31:38" s="121" customFormat="1" x14ac:dyDescent="0.25">
      <c r="AE507" s="122"/>
      <c r="AF507" s="122"/>
      <c r="AG507" s="122"/>
      <c r="AH507" s="214"/>
      <c r="AI507" s="122"/>
      <c r="AJ507" s="122"/>
      <c r="AK507" s="122"/>
      <c r="AL507" s="122"/>
    </row>
    <row r="508" spans="31:38" s="121" customFormat="1" x14ac:dyDescent="0.25">
      <c r="AE508" s="122"/>
      <c r="AF508" s="122"/>
      <c r="AG508" s="122"/>
      <c r="AH508" s="214"/>
      <c r="AI508" s="122"/>
      <c r="AJ508" s="122"/>
      <c r="AK508" s="122"/>
      <c r="AL508" s="122"/>
    </row>
    <row r="509" spans="31:38" s="121" customFormat="1" x14ac:dyDescent="0.25">
      <c r="AE509" s="122"/>
      <c r="AF509" s="122"/>
      <c r="AG509" s="122"/>
      <c r="AH509" s="214"/>
      <c r="AI509" s="122"/>
      <c r="AJ509" s="122"/>
      <c r="AK509" s="122"/>
      <c r="AL509" s="122"/>
    </row>
    <row r="510" spans="31:38" s="121" customFormat="1" x14ac:dyDescent="0.25">
      <c r="AE510" s="122"/>
      <c r="AF510" s="122"/>
      <c r="AG510" s="122"/>
      <c r="AH510" s="214"/>
      <c r="AI510" s="122"/>
      <c r="AJ510" s="122"/>
      <c r="AK510" s="122"/>
      <c r="AL510" s="122"/>
    </row>
    <row r="511" spans="31:38" s="121" customFormat="1" x14ac:dyDescent="0.25">
      <c r="AE511" s="122"/>
      <c r="AF511" s="122"/>
      <c r="AG511" s="122"/>
      <c r="AH511" s="214"/>
      <c r="AI511" s="122"/>
      <c r="AJ511" s="122"/>
      <c r="AK511" s="122"/>
      <c r="AL511" s="122"/>
    </row>
    <row r="512" spans="31:38" s="121" customFormat="1" x14ac:dyDescent="0.25">
      <c r="AE512" s="122"/>
      <c r="AF512" s="122"/>
      <c r="AG512" s="122"/>
      <c r="AH512" s="214"/>
      <c r="AI512" s="122"/>
      <c r="AJ512" s="122"/>
      <c r="AK512" s="122"/>
      <c r="AL512" s="122"/>
    </row>
    <row r="513" spans="31:38" s="121" customFormat="1" x14ac:dyDescent="0.25">
      <c r="AE513" s="122"/>
      <c r="AF513" s="122"/>
      <c r="AG513" s="122"/>
      <c r="AH513" s="214"/>
      <c r="AI513" s="122"/>
      <c r="AJ513" s="122"/>
      <c r="AK513" s="122"/>
      <c r="AL513" s="122"/>
    </row>
    <row r="514" spans="31:38" s="121" customFormat="1" x14ac:dyDescent="0.25">
      <c r="AE514" s="122"/>
      <c r="AF514" s="122"/>
      <c r="AG514" s="122"/>
      <c r="AH514" s="214"/>
      <c r="AI514" s="122"/>
      <c r="AJ514" s="122"/>
      <c r="AK514" s="122"/>
      <c r="AL514" s="122"/>
    </row>
    <row r="515" spans="31:38" s="121" customFormat="1" x14ac:dyDescent="0.25">
      <c r="AE515" s="122"/>
      <c r="AF515" s="122"/>
      <c r="AG515" s="122"/>
      <c r="AH515" s="214"/>
      <c r="AI515" s="122"/>
      <c r="AJ515" s="122"/>
      <c r="AK515" s="122"/>
      <c r="AL515" s="122"/>
    </row>
    <row r="516" spans="31:38" s="121" customFormat="1" x14ac:dyDescent="0.25">
      <c r="AE516" s="122"/>
      <c r="AF516" s="122"/>
      <c r="AG516" s="122"/>
      <c r="AH516" s="214"/>
      <c r="AI516" s="122"/>
      <c r="AJ516" s="122"/>
      <c r="AK516" s="122"/>
      <c r="AL516" s="122"/>
    </row>
    <row r="517" spans="31:38" s="121" customFormat="1" x14ac:dyDescent="0.25">
      <c r="AE517" s="122"/>
      <c r="AF517" s="122"/>
      <c r="AG517" s="122"/>
      <c r="AH517" s="214"/>
      <c r="AI517" s="122"/>
      <c r="AJ517" s="122"/>
      <c r="AK517" s="122"/>
      <c r="AL517" s="122"/>
    </row>
    <row r="518" spans="31:38" s="121" customFormat="1" x14ac:dyDescent="0.25">
      <c r="AE518" s="122"/>
      <c r="AF518" s="122"/>
      <c r="AG518" s="122"/>
      <c r="AH518" s="214"/>
      <c r="AI518" s="122"/>
      <c r="AJ518" s="122"/>
      <c r="AK518" s="122"/>
      <c r="AL518" s="122"/>
    </row>
    <row r="519" spans="31:38" s="121" customFormat="1" x14ac:dyDescent="0.25">
      <c r="AE519" s="122"/>
      <c r="AF519" s="122"/>
      <c r="AG519" s="122"/>
      <c r="AH519" s="214"/>
      <c r="AI519" s="122"/>
      <c r="AJ519" s="122"/>
      <c r="AK519" s="122"/>
      <c r="AL519" s="122"/>
    </row>
    <row r="520" spans="31:38" s="121" customFormat="1" x14ac:dyDescent="0.25">
      <c r="AE520" s="122"/>
      <c r="AF520" s="122"/>
      <c r="AG520" s="122"/>
      <c r="AH520" s="214"/>
      <c r="AI520" s="122"/>
      <c r="AJ520" s="122"/>
      <c r="AK520" s="122"/>
      <c r="AL520" s="122"/>
    </row>
    <row r="521" spans="31:38" s="121" customFormat="1" x14ac:dyDescent="0.25">
      <c r="AE521" s="122"/>
      <c r="AF521" s="122"/>
      <c r="AG521" s="122"/>
      <c r="AH521" s="214"/>
      <c r="AI521" s="122"/>
      <c r="AJ521" s="122"/>
      <c r="AK521" s="122"/>
      <c r="AL521" s="122"/>
    </row>
    <row r="522" spans="31:38" s="121" customFormat="1" x14ac:dyDescent="0.25">
      <c r="AE522" s="122"/>
      <c r="AF522" s="122"/>
      <c r="AG522" s="122"/>
      <c r="AH522" s="214"/>
      <c r="AI522" s="122"/>
      <c r="AJ522" s="122"/>
      <c r="AK522" s="122"/>
      <c r="AL522" s="122"/>
    </row>
    <row r="523" spans="31:38" s="121" customFormat="1" x14ac:dyDescent="0.25">
      <c r="AE523" s="122"/>
      <c r="AF523" s="122"/>
      <c r="AG523" s="122"/>
      <c r="AH523" s="214"/>
      <c r="AI523" s="122"/>
      <c r="AJ523" s="122"/>
      <c r="AK523" s="122"/>
      <c r="AL523" s="122"/>
    </row>
    <row r="524" spans="31:38" s="121" customFormat="1" x14ac:dyDescent="0.25">
      <c r="AE524" s="122"/>
      <c r="AF524" s="122"/>
      <c r="AG524" s="122"/>
      <c r="AH524" s="214"/>
      <c r="AI524" s="122"/>
      <c r="AJ524" s="122"/>
      <c r="AK524" s="122"/>
      <c r="AL524" s="122"/>
    </row>
    <row r="525" spans="31:38" s="121" customFormat="1" x14ac:dyDescent="0.25">
      <c r="AE525" s="122"/>
      <c r="AF525" s="122"/>
      <c r="AG525" s="122"/>
      <c r="AH525" s="214"/>
      <c r="AI525" s="122"/>
      <c r="AJ525" s="122"/>
      <c r="AK525" s="122"/>
      <c r="AL525" s="122"/>
    </row>
    <row r="526" spans="31:38" s="121" customFormat="1" x14ac:dyDescent="0.25">
      <c r="AE526" s="122"/>
      <c r="AF526" s="122"/>
      <c r="AG526" s="122"/>
      <c r="AH526" s="214"/>
      <c r="AI526" s="122"/>
      <c r="AJ526" s="122"/>
      <c r="AK526" s="122"/>
      <c r="AL526" s="122"/>
    </row>
    <row r="527" spans="31:38" s="121" customFormat="1" x14ac:dyDescent="0.25">
      <c r="AE527" s="122"/>
      <c r="AF527" s="122"/>
      <c r="AG527" s="122"/>
      <c r="AH527" s="214"/>
      <c r="AI527" s="122"/>
      <c r="AJ527" s="122"/>
      <c r="AK527" s="122"/>
      <c r="AL527" s="122"/>
    </row>
    <row r="528" spans="31:38" s="121" customFormat="1" x14ac:dyDescent="0.25">
      <c r="AE528" s="122"/>
      <c r="AF528" s="122"/>
      <c r="AG528" s="122"/>
      <c r="AH528" s="214"/>
      <c r="AI528" s="122"/>
      <c r="AJ528" s="122"/>
      <c r="AK528" s="122"/>
      <c r="AL528" s="122"/>
    </row>
    <row r="529" spans="31:38" s="121" customFormat="1" x14ac:dyDescent="0.25">
      <c r="AE529" s="122"/>
      <c r="AF529" s="122"/>
      <c r="AG529" s="122"/>
      <c r="AH529" s="214"/>
      <c r="AI529" s="122"/>
      <c r="AJ529" s="122"/>
      <c r="AK529" s="122"/>
      <c r="AL529" s="122"/>
    </row>
    <row r="530" spans="31:38" s="121" customFormat="1" x14ac:dyDescent="0.25">
      <c r="AE530" s="122"/>
      <c r="AF530" s="122"/>
      <c r="AG530" s="122"/>
      <c r="AH530" s="214"/>
      <c r="AI530" s="122"/>
      <c r="AJ530" s="122"/>
      <c r="AK530" s="122"/>
      <c r="AL530" s="122"/>
    </row>
    <row r="531" spans="31:38" s="121" customFormat="1" x14ac:dyDescent="0.25">
      <c r="AE531" s="122"/>
      <c r="AF531" s="122"/>
      <c r="AG531" s="122"/>
      <c r="AH531" s="214"/>
      <c r="AI531" s="122"/>
      <c r="AJ531" s="122"/>
      <c r="AK531" s="122"/>
      <c r="AL531" s="122"/>
    </row>
    <row r="532" spans="31:38" s="121" customFormat="1" x14ac:dyDescent="0.25">
      <c r="AE532" s="122"/>
      <c r="AF532" s="122"/>
      <c r="AG532" s="122"/>
      <c r="AH532" s="214"/>
      <c r="AI532" s="122"/>
      <c r="AJ532" s="122"/>
      <c r="AK532" s="122"/>
      <c r="AL532" s="122"/>
    </row>
    <row r="533" spans="31:38" s="121" customFormat="1" x14ac:dyDescent="0.25">
      <c r="AE533" s="122"/>
      <c r="AF533" s="122"/>
      <c r="AG533" s="122"/>
      <c r="AH533" s="214"/>
      <c r="AI533" s="122"/>
      <c r="AJ533" s="122"/>
      <c r="AK533" s="122"/>
      <c r="AL533" s="122"/>
    </row>
    <row r="534" spans="31:38" s="121" customFormat="1" x14ac:dyDescent="0.25">
      <c r="AE534" s="122"/>
      <c r="AF534" s="122"/>
      <c r="AG534" s="122"/>
      <c r="AH534" s="214"/>
      <c r="AI534" s="122"/>
      <c r="AJ534" s="122"/>
      <c r="AK534" s="122"/>
      <c r="AL534" s="122"/>
    </row>
    <row r="535" spans="31:38" s="121" customFormat="1" x14ac:dyDescent="0.25">
      <c r="AE535" s="122"/>
      <c r="AF535" s="122"/>
      <c r="AG535" s="122"/>
      <c r="AH535" s="214"/>
      <c r="AI535" s="122"/>
      <c r="AJ535" s="122"/>
      <c r="AK535" s="122"/>
      <c r="AL535" s="122"/>
    </row>
    <row r="536" spans="31:38" s="121" customFormat="1" x14ac:dyDescent="0.25">
      <c r="AE536" s="122"/>
      <c r="AF536" s="122"/>
      <c r="AG536" s="122"/>
      <c r="AH536" s="214"/>
      <c r="AI536" s="122"/>
      <c r="AJ536" s="122"/>
      <c r="AK536" s="122"/>
      <c r="AL536" s="122"/>
    </row>
    <row r="537" spans="31:38" s="121" customFormat="1" x14ac:dyDescent="0.25">
      <c r="AE537" s="122"/>
      <c r="AF537" s="122"/>
      <c r="AG537" s="122"/>
      <c r="AH537" s="214"/>
      <c r="AI537" s="122"/>
      <c r="AJ537" s="122"/>
      <c r="AK537" s="122"/>
      <c r="AL537" s="122"/>
    </row>
    <row r="538" spans="31:38" s="121" customFormat="1" x14ac:dyDescent="0.25">
      <c r="AE538" s="122"/>
      <c r="AF538" s="122"/>
      <c r="AG538" s="122"/>
      <c r="AH538" s="214"/>
      <c r="AI538" s="122"/>
      <c r="AJ538" s="122"/>
      <c r="AK538" s="122"/>
      <c r="AL538" s="122"/>
    </row>
    <row r="539" spans="31:38" s="121" customFormat="1" x14ac:dyDescent="0.25">
      <c r="AE539" s="122"/>
      <c r="AF539" s="122"/>
      <c r="AG539" s="122"/>
      <c r="AH539" s="214"/>
      <c r="AI539" s="122"/>
      <c r="AJ539" s="122"/>
      <c r="AK539" s="122"/>
      <c r="AL539" s="122"/>
    </row>
    <row r="540" spans="31:38" s="121" customFormat="1" x14ac:dyDescent="0.25">
      <c r="AE540" s="122"/>
      <c r="AF540" s="122"/>
      <c r="AG540" s="122"/>
      <c r="AH540" s="214"/>
      <c r="AI540" s="122"/>
      <c r="AJ540" s="122"/>
      <c r="AK540" s="122"/>
      <c r="AL540" s="122"/>
    </row>
    <row r="541" spans="31:38" s="121" customFormat="1" x14ac:dyDescent="0.25">
      <c r="AE541" s="122"/>
      <c r="AF541" s="122"/>
      <c r="AG541" s="122"/>
      <c r="AH541" s="214"/>
      <c r="AI541" s="122"/>
      <c r="AJ541" s="122"/>
      <c r="AK541" s="122"/>
      <c r="AL541" s="122"/>
    </row>
    <row r="542" spans="31:38" s="121" customFormat="1" x14ac:dyDescent="0.25">
      <c r="AE542" s="122"/>
      <c r="AF542" s="122"/>
      <c r="AG542" s="122"/>
      <c r="AH542" s="214"/>
      <c r="AI542" s="122"/>
      <c r="AJ542" s="122"/>
      <c r="AK542" s="122"/>
      <c r="AL542" s="122"/>
    </row>
    <row r="543" spans="31:38" s="121" customFormat="1" x14ac:dyDescent="0.25">
      <c r="AE543" s="122"/>
      <c r="AF543" s="122"/>
      <c r="AG543" s="122"/>
      <c r="AH543" s="214"/>
      <c r="AI543" s="122"/>
      <c r="AJ543" s="122"/>
      <c r="AK543" s="122"/>
      <c r="AL543" s="122"/>
    </row>
    <row r="544" spans="31:38" s="121" customFormat="1" x14ac:dyDescent="0.25">
      <c r="AE544" s="122"/>
      <c r="AF544" s="122"/>
      <c r="AG544" s="122"/>
      <c r="AH544" s="214"/>
      <c r="AI544" s="122"/>
      <c r="AJ544" s="122"/>
      <c r="AK544" s="122"/>
      <c r="AL544" s="122"/>
    </row>
    <row r="545" spans="31:38" s="121" customFormat="1" x14ac:dyDescent="0.25">
      <c r="AE545" s="122"/>
      <c r="AF545" s="122"/>
      <c r="AG545" s="122"/>
      <c r="AH545" s="214"/>
      <c r="AI545" s="122"/>
      <c r="AJ545" s="122"/>
      <c r="AK545" s="122"/>
      <c r="AL545" s="122"/>
    </row>
    <row r="546" spans="31:38" s="121" customFormat="1" x14ac:dyDescent="0.25">
      <c r="AE546" s="122"/>
      <c r="AF546" s="122"/>
      <c r="AG546" s="122"/>
      <c r="AH546" s="214"/>
      <c r="AI546" s="122"/>
      <c r="AJ546" s="122"/>
      <c r="AK546" s="122"/>
      <c r="AL546" s="122"/>
    </row>
    <row r="547" spans="31:38" s="121" customFormat="1" x14ac:dyDescent="0.25">
      <c r="AE547" s="122"/>
      <c r="AF547" s="122"/>
      <c r="AG547" s="122"/>
      <c r="AH547" s="214"/>
      <c r="AI547" s="122"/>
      <c r="AJ547" s="122"/>
      <c r="AK547" s="122"/>
      <c r="AL547" s="122"/>
    </row>
    <row r="548" spans="31:38" s="121" customFormat="1" x14ac:dyDescent="0.25">
      <c r="AE548" s="122"/>
      <c r="AF548" s="122"/>
      <c r="AG548" s="122"/>
      <c r="AH548" s="214"/>
      <c r="AI548" s="122"/>
      <c r="AJ548" s="122"/>
      <c r="AK548" s="122"/>
      <c r="AL548" s="122"/>
    </row>
    <row r="549" spans="31:38" s="121" customFormat="1" x14ac:dyDescent="0.25">
      <c r="AE549" s="122"/>
      <c r="AF549" s="122"/>
      <c r="AG549" s="122"/>
      <c r="AH549" s="214"/>
      <c r="AI549" s="122"/>
      <c r="AJ549" s="122"/>
      <c r="AK549" s="122"/>
      <c r="AL549" s="122"/>
    </row>
    <row r="550" spans="31:38" s="121" customFormat="1" x14ac:dyDescent="0.25">
      <c r="AE550" s="122"/>
      <c r="AF550" s="122"/>
      <c r="AG550" s="122"/>
      <c r="AH550" s="214"/>
      <c r="AI550" s="122"/>
      <c r="AJ550" s="122"/>
      <c r="AK550" s="122"/>
      <c r="AL550" s="122"/>
    </row>
    <row r="551" spans="31:38" s="121" customFormat="1" x14ac:dyDescent="0.25">
      <c r="AE551" s="122"/>
      <c r="AF551" s="122"/>
      <c r="AG551" s="122"/>
      <c r="AH551" s="214"/>
      <c r="AI551" s="122"/>
      <c r="AJ551" s="122"/>
      <c r="AK551" s="122"/>
      <c r="AL551" s="122"/>
    </row>
    <row r="552" spans="31:38" s="121" customFormat="1" x14ac:dyDescent="0.25">
      <c r="AE552" s="122"/>
      <c r="AF552" s="122"/>
      <c r="AG552" s="122"/>
      <c r="AH552" s="214"/>
      <c r="AI552" s="122"/>
      <c r="AJ552" s="122"/>
      <c r="AK552" s="122"/>
      <c r="AL552" s="122"/>
    </row>
    <row r="553" spans="31:38" s="121" customFormat="1" x14ac:dyDescent="0.25">
      <c r="AE553" s="122"/>
      <c r="AF553" s="122"/>
      <c r="AG553" s="122"/>
      <c r="AH553" s="214"/>
      <c r="AI553" s="122"/>
      <c r="AJ553" s="122"/>
      <c r="AK553" s="122"/>
      <c r="AL553" s="122"/>
    </row>
    <row r="554" spans="31:38" s="121" customFormat="1" x14ac:dyDescent="0.25">
      <c r="AE554" s="122"/>
      <c r="AF554" s="122"/>
      <c r="AG554" s="122"/>
      <c r="AH554" s="214"/>
      <c r="AI554" s="122"/>
      <c r="AJ554" s="122"/>
      <c r="AK554" s="122"/>
      <c r="AL554" s="122"/>
    </row>
    <row r="555" spans="31:38" s="121" customFormat="1" x14ac:dyDescent="0.25">
      <c r="AE555" s="122"/>
      <c r="AF555" s="122"/>
      <c r="AG555" s="122"/>
      <c r="AH555" s="214"/>
      <c r="AI555" s="122"/>
      <c r="AJ555" s="122"/>
      <c r="AK555" s="122"/>
      <c r="AL555" s="122"/>
    </row>
    <row r="556" spans="31:38" s="121" customFormat="1" x14ac:dyDescent="0.25">
      <c r="AE556" s="122"/>
      <c r="AF556" s="122"/>
      <c r="AG556" s="122"/>
      <c r="AH556" s="214"/>
      <c r="AI556" s="122"/>
      <c r="AJ556" s="122"/>
      <c r="AK556" s="122"/>
      <c r="AL556" s="122"/>
    </row>
    <row r="557" spans="31:38" s="121" customFormat="1" x14ac:dyDescent="0.25">
      <c r="AE557" s="122"/>
      <c r="AF557" s="122"/>
      <c r="AG557" s="122"/>
      <c r="AH557" s="214"/>
      <c r="AI557" s="122"/>
      <c r="AJ557" s="122"/>
      <c r="AK557" s="122"/>
      <c r="AL557" s="122"/>
    </row>
    <row r="558" spans="31:38" s="121" customFormat="1" x14ac:dyDescent="0.25">
      <c r="AE558" s="122"/>
      <c r="AF558" s="122"/>
      <c r="AG558" s="122"/>
      <c r="AH558" s="214"/>
      <c r="AI558" s="122"/>
      <c r="AJ558" s="122"/>
      <c r="AK558" s="122"/>
      <c r="AL558" s="122"/>
    </row>
    <row r="559" spans="31:38" s="121" customFormat="1" x14ac:dyDescent="0.25">
      <c r="AE559" s="122"/>
      <c r="AF559" s="122"/>
      <c r="AG559" s="122"/>
      <c r="AH559" s="214"/>
      <c r="AI559" s="122"/>
      <c r="AJ559" s="122"/>
      <c r="AK559" s="122"/>
      <c r="AL559" s="122"/>
    </row>
    <row r="560" spans="31:38" s="121" customFormat="1" x14ac:dyDescent="0.25">
      <c r="AE560" s="122"/>
      <c r="AF560" s="122"/>
      <c r="AG560" s="122"/>
      <c r="AH560" s="214"/>
      <c r="AI560" s="122"/>
      <c r="AJ560" s="122"/>
      <c r="AK560" s="122"/>
      <c r="AL560" s="122"/>
    </row>
    <row r="561" spans="31:38" s="121" customFormat="1" x14ac:dyDescent="0.25">
      <c r="AE561" s="122"/>
      <c r="AF561" s="122"/>
      <c r="AG561" s="122"/>
      <c r="AH561" s="214"/>
      <c r="AI561" s="122"/>
      <c r="AJ561" s="122"/>
      <c r="AK561" s="122"/>
      <c r="AL561" s="122"/>
    </row>
    <row r="562" spans="31:38" s="121" customFormat="1" x14ac:dyDescent="0.25">
      <c r="AE562" s="122"/>
      <c r="AF562" s="122"/>
      <c r="AG562" s="122"/>
      <c r="AH562" s="214"/>
      <c r="AI562" s="122"/>
      <c r="AJ562" s="122"/>
      <c r="AK562" s="122"/>
      <c r="AL562" s="122"/>
    </row>
    <row r="563" spans="31:38" s="121" customFormat="1" x14ac:dyDescent="0.25">
      <c r="AE563" s="122"/>
      <c r="AF563" s="122"/>
      <c r="AG563" s="122"/>
      <c r="AH563" s="214"/>
      <c r="AI563" s="122"/>
      <c r="AJ563" s="122"/>
      <c r="AK563" s="122"/>
      <c r="AL563" s="122"/>
    </row>
    <row r="564" spans="31:38" s="121" customFormat="1" x14ac:dyDescent="0.25">
      <c r="AE564" s="122"/>
      <c r="AF564" s="122"/>
      <c r="AG564" s="122"/>
      <c r="AH564" s="214"/>
      <c r="AI564" s="122"/>
      <c r="AJ564" s="122"/>
      <c r="AK564" s="122"/>
      <c r="AL564" s="122"/>
    </row>
    <row r="565" spans="31:38" s="121" customFormat="1" x14ac:dyDescent="0.25">
      <c r="AE565" s="122"/>
      <c r="AF565" s="122"/>
      <c r="AG565" s="122"/>
      <c r="AH565" s="214"/>
      <c r="AI565" s="122"/>
      <c r="AJ565" s="122"/>
      <c r="AK565" s="122"/>
      <c r="AL565" s="122"/>
    </row>
    <row r="566" spans="31:38" s="121" customFormat="1" x14ac:dyDescent="0.25">
      <c r="AE566" s="122"/>
      <c r="AF566" s="122"/>
      <c r="AG566" s="122"/>
      <c r="AH566" s="214"/>
      <c r="AI566" s="122"/>
      <c r="AJ566" s="122"/>
      <c r="AK566" s="122"/>
      <c r="AL566" s="122"/>
    </row>
    <row r="567" spans="31:38" s="121" customFormat="1" x14ac:dyDescent="0.25">
      <c r="AE567" s="122"/>
      <c r="AF567" s="122"/>
      <c r="AG567" s="122"/>
      <c r="AH567" s="214"/>
      <c r="AI567" s="122"/>
      <c r="AJ567" s="122"/>
      <c r="AK567" s="122"/>
      <c r="AL567" s="122"/>
    </row>
    <row r="568" spans="31:38" s="121" customFormat="1" x14ac:dyDescent="0.25">
      <c r="AE568" s="122"/>
      <c r="AF568" s="122"/>
      <c r="AG568" s="122"/>
      <c r="AH568" s="214"/>
      <c r="AI568" s="122"/>
      <c r="AJ568" s="122"/>
      <c r="AK568" s="122"/>
      <c r="AL568" s="122"/>
    </row>
    <row r="569" spans="31:38" s="121" customFormat="1" x14ac:dyDescent="0.25">
      <c r="AE569" s="122"/>
      <c r="AF569" s="122"/>
      <c r="AG569" s="122"/>
      <c r="AH569" s="214"/>
      <c r="AI569" s="122"/>
      <c r="AJ569" s="122"/>
      <c r="AK569" s="122"/>
      <c r="AL569" s="122"/>
    </row>
    <row r="570" spans="31:38" s="121" customFormat="1" x14ac:dyDescent="0.25">
      <c r="AE570" s="122"/>
      <c r="AF570" s="122"/>
      <c r="AG570" s="122"/>
      <c r="AH570" s="214"/>
      <c r="AI570" s="122"/>
      <c r="AJ570" s="122"/>
      <c r="AK570" s="122"/>
      <c r="AL570" s="122"/>
    </row>
    <row r="571" spans="31:38" s="121" customFormat="1" x14ac:dyDescent="0.25">
      <c r="AE571" s="122"/>
      <c r="AF571" s="122"/>
      <c r="AG571" s="122"/>
      <c r="AH571" s="214"/>
      <c r="AI571" s="122"/>
      <c r="AJ571" s="122"/>
      <c r="AK571" s="122"/>
      <c r="AL571" s="122"/>
    </row>
    <row r="572" spans="31:38" s="121" customFormat="1" x14ac:dyDescent="0.25">
      <c r="AE572" s="122"/>
      <c r="AF572" s="122"/>
      <c r="AG572" s="122"/>
      <c r="AH572" s="214"/>
      <c r="AI572" s="122"/>
      <c r="AJ572" s="122"/>
      <c r="AK572" s="122"/>
      <c r="AL572" s="122"/>
    </row>
    <row r="573" spans="31:38" s="121" customFormat="1" x14ac:dyDescent="0.25">
      <c r="AE573" s="122"/>
      <c r="AF573" s="122"/>
      <c r="AG573" s="122"/>
      <c r="AH573" s="214"/>
      <c r="AI573" s="122"/>
      <c r="AJ573" s="122"/>
      <c r="AK573" s="122"/>
      <c r="AL573" s="122"/>
    </row>
    <row r="574" spans="31:38" s="121" customFormat="1" x14ac:dyDescent="0.25">
      <c r="AE574" s="122"/>
      <c r="AF574" s="122"/>
      <c r="AG574" s="122"/>
      <c r="AH574" s="214"/>
      <c r="AI574" s="122"/>
      <c r="AJ574" s="122"/>
      <c r="AK574" s="122"/>
      <c r="AL574" s="122"/>
    </row>
    <row r="575" spans="31:38" s="121" customFormat="1" x14ac:dyDescent="0.25">
      <c r="AE575" s="122"/>
      <c r="AF575" s="122"/>
      <c r="AG575" s="122"/>
      <c r="AH575" s="214"/>
      <c r="AI575" s="122"/>
      <c r="AJ575" s="122"/>
      <c r="AK575" s="122"/>
      <c r="AL575" s="122"/>
    </row>
    <row r="576" spans="31:38" s="121" customFormat="1" x14ac:dyDescent="0.25">
      <c r="AE576" s="122"/>
      <c r="AF576" s="122"/>
      <c r="AG576" s="122"/>
      <c r="AH576" s="214"/>
      <c r="AI576" s="122"/>
      <c r="AJ576" s="122"/>
      <c r="AK576" s="122"/>
      <c r="AL576" s="122"/>
    </row>
    <row r="577" spans="31:38" s="121" customFormat="1" x14ac:dyDescent="0.25">
      <c r="AE577" s="122"/>
      <c r="AF577" s="122"/>
      <c r="AG577" s="122"/>
      <c r="AH577" s="214"/>
      <c r="AI577" s="122"/>
      <c r="AJ577" s="122"/>
      <c r="AK577" s="122"/>
      <c r="AL577" s="122"/>
    </row>
    <row r="578" spans="31:38" s="121" customFormat="1" x14ac:dyDescent="0.25">
      <c r="AE578" s="122"/>
      <c r="AF578" s="122"/>
      <c r="AG578" s="122"/>
      <c r="AH578" s="214"/>
      <c r="AI578" s="122"/>
      <c r="AJ578" s="122"/>
      <c r="AK578" s="122"/>
      <c r="AL578" s="122"/>
    </row>
    <row r="579" spans="31:38" s="121" customFormat="1" x14ac:dyDescent="0.25">
      <c r="AE579" s="122"/>
      <c r="AF579" s="122"/>
      <c r="AG579" s="122"/>
      <c r="AH579" s="214"/>
      <c r="AI579" s="122"/>
      <c r="AJ579" s="122"/>
      <c r="AK579" s="122"/>
      <c r="AL579" s="122"/>
    </row>
    <row r="580" spans="31:38" s="121" customFormat="1" x14ac:dyDescent="0.25">
      <c r="AE580" s="122"/>
      <c r="AF580" s="122"/>
      <c r="AG580" s="122"/>
      <c r="AH580" s="214"/>
      <c r="AI580" s="122"/>
      <c r="AJ580" s="122"/>
      <c r="AK580" s="122"/>
      <c r="AL580" s="122"/>
    </row>
    <row r="581" spans="31:38" s="121" customFormat="1" x14ac:dyDescent="0.25">
      <c r="AE581" s="122"/>
      <c r="AF581" s="122"/>
      <c r="AG581" s="122"/>
      <c r="AH581" s="214"/>
      <c r="AI581" s="122"/>
      <c r="AJ581" s="122"/>
      <c r="AK581" s="122"/>
      <c r="AL581" s="122"/>
    </row>
    <row r="582" spans="31:38" s="121" customFormat="1" x14ac:dyDescent="0.25">
      <c r="AE582" s="122"/>
      <c r="AF582" s="122"/>
      <c r="AG582" s="122"/>
      <c r="AH582" s="214"/>
      <c r="AI582" s="122"/>
      <c r="AJ582" s="122"/>
      <c r="AK582" s="122"/>
      <c r="AL582" s="122"/>
    </row>
    <row r="583" spans="31:38" s="121" customFormat="1" x14ac:dyDescent="0.25">
      <c r="AE583" s="122"/>
      <c r="AF583" s="122"/>
      <c r="AG583" s="122"/>
      <c r="AH583" s="214"/>
      <c r="AI583" s="122"/>
      <c r="AJ583" s="122"/>
      <c r="AK583" s="122"/>
      <c r="AL583" s="122"/>
    </row>
    <row r="584" spans="31:38" s="121" customFormat="1" x14ac:dyDescent="0.25">
      <c r="AE584" s="122"/>
      <c r="AF584" s="122"/>
      <c r="AG584" s="122"/>
      <c r="AH584" s="214"/>
      <c r="AI584" s="122"/>
      <c r="AJ584" s="122"/>
      <c r="AK584" s="122"/>
      <c r="AL584" s="122"/>
    </row>
    <row r="585" spans="31:38" s="121" customFormat="1" x14ac:dyDescent="0.25">
      <c r="AE585" s="122"/>
      <c r="AF585" s="122"/>
      <c r="AG585" s="122"/>
      <c r="AH585" s="214"/>
      <c r="AI585" s="122"/>
      <c r="AJ585" s="122"/>
      <c r="AK585" s="122"/>
      <c r="AL585" s="122"/>
    </row>
    <row r="586" spans="31:38" s="121" customFormat="1" x14ac:dyDescent="0.25">
      <c r="AE586" s="122"/>
      <c r="AF586" s="122"/>
      <c r="AG586" s="122"/>
      <c r="AH586" s="214"/>
      <c r="AI586" s="122"/>
      <c r="AJ586" s="122"/>
      <c r="AK586" s="122"/>
      <c r="AL586" s="122"/>
    </row>
    <row r="587" spans="31:38" s="121" customFormat="1" x14ac:dyDescent="0.25">
      <c r="AE587" s="122"/>
      <c r="AF587" s="122"/>
      <c r="AG587" s="122"/>
      <c r="AH587" s="214"/>
      <c r="AI587" s="122"/>
      <c r="AJ587" s="122"/>
      <c r="AK587" s="122"/>
      <c r="AL587" s="122"/>
    </row>
    <row r="588" spans="31:38" s="121" customFormat="1" x14ac:dyDescent="0.25">
      <c r="AE588" s="122"/>
      <c r="AF588" s="122"/>
      <c r="AG588" s="122"/>
      <c r="AH588" s="214"/>
      <c r="AI588" s="122"/>
      <c r="AJ588" s="122"/>
      <c r="AK588" s="122"/>
      <c r="AL588" s="122"/>
    </row>
    <row r="589" spans="31:38" s="121" customFormat="1" x14ac:dyDescent="0.25">
      <c r="AE589" s="122"/>
      <c r="AF589" s="122"/>
      <c r="AG589" s="122"/>
      <c r="AH589" s="214"/>
      <c r="AI589" s="122"/>
      <c r="AJ589" s="122"/>
      <c r="AK589" s="122"/>
      <c r="AL589" s="122"/>
    </row>
    <row r="590" spans="31:38" s="121" customFormat="1" x14ac:dyDescent="0.25">
      <c r="AE590" s="122"/>
      <c r="AF590" s="122"/>
      <c r="AG590" s="122"/>
      <c r="AH590" s="214"/>
      <c r="AI590" s="122"/>
      <c r="AJ590" s="122"/>
      <c r="AK590" s="122"/>
      <c r="AL590" s="122"/>
    </row>
    <row r="591" spans="31:38" s="121" customFormat="1" x14ac:dyDescent="0.25">
      <c r="AE591" s="122"/>
      <c r="AF591" s="122"/>
      <c r="AG591" s="122"/>
      <c r="AH591" s="214"/>
      <c r="AI591" s="122"/>
      <c r="AJ591" s="122"/>
      <c r="AK591" s="122"/>
      <c r="AL591" s="122"/>
    </row>
    <row r="592" spans="31:38" s="121" customFormat="1" x14ac:dyDescent="0.25">
      <c r="AE592" s="122"/>
      <c r="AF592" s="122"/>
      <c r="AG592" s="122"/>
      <c r="AH592" s="214"/>
      <c r="AI592" s="122"/>
      <c r="AJ592" s="122"/>
      <c r="AK592" s="122"/>
      <c r="AL592" s="122"/>
    </row>
    <row r="593" spans="31:38" s="121" customFormat="1" x14ac:dyDescent="0.25">
      <c r="AE593" s="122"/>
      <c r="AF593" s="122"/>
      <c r="AG593" s="122"/>
      <c r="AH593" s="214"/>
      <c r="AI593" s="122"/>
      <c r="AJ593" s="122"/>
      <c r="AK593" s="122"/>
      <c r="AL593" s="122"/>
    </row>
    <row r="594" spans="31:38" s="121" customFormat="1" x14ac:dyDescent="0.25">
      <c r="AE594" s="122"/>
      <c r="AF594" s="122"/>
      <c r="AG594" s="122"/>
      <c r="AH594" s="214"/>
      <c r="AI594" s="122"/>
      <c r="AJ594" s="122"/>
      <c r="AK594" s="122"/>
      <c r="AL594" s="122"/>
    </row>
    <row r="595" spans="31:38" s="121" customFormat="1" x14ac:dyDescent="0.25">
      <c r="AE595" s="122"/>
      <c r="AF595" s="122"/>
      <c r="AG595" s="122"/>
      <c r="AH595" s="214"/>
      <c r="AI595" s="122"/>
      <c r="AJ595" s="122"/>
      <c r="AK595" s="122"/>
      <c r="AL595" s="122"/>
    </row>
    <row r="596" spans="31:38" s="121" customFormat="1" x14ac:dyDescent="0.25">
      <c r="AE596" s="122"/>
      <c r="AF596" s="122"/>
      <c r="AG596" s="122"/>
      <c r="AH596" s="214"/>
      <c r="AI596" s="122"/>
      <c r="AJ596" s="122"/>
      <c r="AK596" s="122"/>
      <c r="AL596" s="122"/>
    </row>
    <row r="597" spans="31:38" s="121" customFormat="1" x14ac:dyDescent="0.25">
      <c r="AE597" s="122"/>
      <c r="AF597" s="122"/>
      <c r="AG597" s="122"/>
      <c r="AH597" s="214"/>
      <c r="AI597" s="122"/>
      <c r="AJ597" s="122"/>
      <c r="AK597" s="122"/>
      <c r="AL597" s="122"/>
    </row>
    <row r="598" spans="31:38" s="121" customFormat="1" x14ac:dyDescent="0.25">
      <c r="AE598" s="122"/>
      <c r="AF598" s="122"/>
      <c r="AG598" s="122"/>
      <c r="AH598" s="214"/>
      <c r="AI598" s="122"/>
      <c r="AJ598" s="122"/>
      <c r="AK598" s="122"/>
      <c r="AL598" s="122"/>
    </row>
    <row r="599" spans="31:38" s="121" customFormat="1" x14ac:dyDescent="0.25">
      <c r="AE599" s="122"/>
      <c r="AF599" s="122"/>
      <c r="AG599" s="122"/>
      <c r="AH599" s="214"/>
      <c r="AI599" s="122"/>
      <c r="AJ599" s="122"/>
      <c r="AK599" s="122"/>
      <c r="AL599" s="122"/>
    </row>
    <row r="600" spans="31:38" s="121" customFormat="1" x14ac:dyDescent="0.25">
      <c r="AE600" s="122"/>
      <c r="AF600" s="122"/>
      <c r="AG600" s="122"/>
      <c r="AH600" s="214"/>
      <c r="AI600" s="122"/>
      <c r="AJ600" s="122"/>
      <c r="AK600" s="122"/>
      <c r="AL600" s="122"/>
    </row>
    <row r="601" spans="31:38" s="121" customFormat="1" x14ac:dyDescent="0.25">
      <c r="AE601" s="122"/>
      <c r="AF601" s="122"/>
      <c r="AG601" s="122"/>
      <c r="AH601" s="214"/>
      <c r="AI601" s="122"/>
      <c r="AJ601" s="122"/>
      <c r="AK601" s="122"/>
      <c r="AL601" s="122"/>
    </row>
    <row r="602" spans="31:38" s="121" customFormat="1" x14ac:dyDescent="0.25">
      <c r="AE602" s="122"/>
      <c r="AF602" s="122"/>
      <c r="AG602" s="122"/>
      <c r="AH602" s="214"/>
      <c r="AI602" s="122"/>
      <c r="AJ602" s="122"/>
      <c r="AK602" s="122"/>
      <c r="AL602" s="122"/>
    </row>
    <row r="603" spans="31:38" s="121" customFormat="1" x14ac:dyDescent="0.25">
      <c r="AE603" s="122"/>
      <c r="AF603" s="122"/>
      <c r="AG603" s="122"/>
      <c r="AH603" s="214"/>
      <c r="AI603" s="122"/>
      <c r="AJ603" s="122"/>
      <c r="AK603" s="122"/>
      <c r="AL603" s="122"/>
    </row>
    <row r="604" spans="31:38" s="121" customFormat="1" x14ac:dyDescent="0.25">
      <c r="AE604" s="122"/>
      <c r="AF604" s="122"/>
      <c r="AG604" s="122"/>
      <c r="AH604" s="214"/>
      <c r="AI604" s="122"/>
      <c r="AJ604" s="122"/>
      <c r="AK604" s="122"/>
      <c r="AL604" s="122"/>
    </row>
    <row r="605" spans="31:38" s="121" customFormat="1" x14ac:dyDescent="0.25">
      <c r="AE605" s="122"/>
      <c r="AF605" s="122"/>
      <c r="AG605" s="122"/>
      <c r="AH605" s="214"/>
      <c r="AI605" s="122"/>
      <c r="AJ605" s="122"/>
      <c r="AK605" s="122"/>
      <c r="AL605" s="122"/>
    </row>
  </sheetData>
  <mergeCells count="455">
    <mergeCell ref="A1:AD1"/>
    <mergeCell ref="A3:AD3"/>
    <mergeCell ref="A5:AD5"/>
    <mergeCell ref="A6:AD6"/>
    <mergeCell ref="A8:A10"/>
    <mergeCell ref="B8:J10"/>
    <mergeCell ref="K8:N10"/>
    <mergeCell ref="O8:R10"/>
    <mergeCell ref="S8:X9"/>
    <mergeCell ref="Y8:AC9"/>
    <mergeCell ref="AD8:AD10"/>
    <mergeCell ref="S10:W10"/>
    <mergeCell ref="Z10:AC10"/>
    <mergeCell ref="A11:AD11"/>
    <mergeCell ref="B12:J12"/>
    <mergeCell ref="K12:M12"/>
    <mergeCell ref="O12:Q12"/>
    <mergeCell ref="S12:W12"/>
    <mergeCell ref="Z12:AC12"/>
    <mergeCell ref="B13:J13"/>
    <mergeCell ref="K13:N13"/>
    <mergeCell ref="O13:R13"/>
    <mergeCell ref="S13:W13"/>
    <mergeCell ref="Z13:AC13"/>
    <mergeCell ref="B14:J14"/>
    <mergeCell ref="K14:N14"/>
    <mergeCell ref="O14:R14"/>
    <mergeCell ref="S14:W14"/>
    <mergeCell ref="Z14:AC14"/>
    <mergeCell ref="B15:J15"/>
    <mergeCell ref="K15:N15"/>
    <mergeCell ref="O15:R15"/>
    <mergeCell ref="S15:W15"/>
    <mergeCell ref="Z15:AC15"/>
    <mergeCell ref="B16:J16"/>
    <mergeCell ref="K16:N16"/>
    <mergeCell ref="O16:R16"/>
    <mergeCell ref="S16:W16"/>
    <mergeCell ref="Z16:AC16"/>
    <mergeCell ref="B17:J17"/>
    <mergeCell ref="K17:N17"/>
    <mergeCell ref="O17:R17"/>
    <mergeCell ref="S17:W17"/>
    <mergeCell ref="Z17:AC17"/>
    <mergeCell ref="B18:J18"/>
    <mergeCell ref="K18:M18"/>
    <mergeCell ref="O18:Q18"/>
    <mergeCell ref="S18:W18"/>
    <mergeCell ref="Z18:AC18"/>
    <mergeCell ref="AW19:BA19"/>
    <mergeCell ref="BB19:BE19"/>
    <mergeCell ref="B20:J20"/>
    <mergeCell ref="K20:N20"/>
    <mergeCell ref="O20:R20"/>
    <mergeCell ref="S20:W20"/>
    <mergeCell ref="Z20:AC20"/>
    <mergeCell ref="B19:J19"/>
    <mergeCell ref="K19:N19"/>
    <mergeCell ref="O19:R19"/>
    <mergeCell ref="S19:W19"/>
    <mergeCell ref="Z19:AC19"/>
    <mergeCell ref="AS19:AV19"/>
    <mergeCell ref="B21:J21"/>
    <mergeCell ref="K21:N21"/>
    <mergeCell ref="O21:R21"/>
    <mergeCell ref="S21:W21"/>
    <mergeCell ref="Z21:AC21"/>
    <mergeCell ref="B22:J22"/>
    <mergeCell ref="K22:N22"/>
    <mergeCell ref="O22:R22"/>
    <mergeCell ref="S22:W22"/>
    <mergeCell ref="Z22:AC22"/>
    <mergeCell ref="B23:J23"/>
    <mergeCell ref="K23:N23"/>
    <mergeCell ref="O23:R23"/>
    <mergeCell ref="S23:W23"/>
    <mergeCell ref="Z23:AC23"/>
    <mergeCell ref="B24:J24"/>
    <mergeCell ref="K24:N24"/>
    <mergeCell ref="O24:R24"/>
    <mergeCell ref="S24:W24"/>
    <mergeCell ref="Z24:AC24"/>
    <mergeCell ref="B25:J25"/>
    <mergeCell ref="K25:N25"/>
    <mergeCell ref="O25:R25"/>
    <mergeCell ref="S25:W25"/>
    <mergeCell ref="Z25:AC25"/>
    <mergeCell ref="B26:J26"/>
    <mergeCell ref="K26:N26"/>
    <mergeCell ref="O26:R26"/>
    <mergeCell ref="S26:W26"/>
    <mergeCell ref="Z26:AC26"/>
    <mergeCell ref="B27:J27"/>
    <mergeCell ref="K27:N27"/>
    <mergeCell ref="O27:R27"/>
    <mergeCell ref="S27:W27"/>
    <mergeCell ref="Z27:AC27"/>
    <mergeCell ref="B28:J28"/>
    <mergeCell ref="K28:N28"/>
    <mergeCell ref="O28:R28"/>
    <mergeCell ref="S28:W28"/>
    <mergeCell ref="Z28:AC28"/>
    <mergeCell ref="B29:J29"/>
    <mergeCell ref="K29:M29"/>
    <mergeCell ref="O29:R29"/>
    <mergeCell ref="S29:W29"/>
    <mergeCell ref="Z29:AC29"/>
    <mergeCell ref="B30:J30"/>
    <mergeCell ref="K30:N30"/>
    <mergeCell ref="O30:R30"/>
    <mergeCell ref="S30:W30"/>
    <mergeCell ref="Z30:AC30"/>
    <mergeCell ref="B31:J31"/>
    <mergeCell ref="K31:N31"/>
    <mergeCell ref="O31:Q31"/>
    <mergeCell ref="S31:W31"/>
    <mergeCell ref="Z31:AC31"/>
    <mergeCell ref="B32:J32"/>
    <mergeCell ref="K32:N32"/>
    <mergeCell ref="O32:R32"/>
    <mergeCell ref="S32:W32"/>
    <mergeCell ref="Z32:AC32"/>
    <mergeCell ref="B33:J33"/>
    <mergeCell ref="K33:M33"/>
    <mergeCell ref="O33:Q33"/>
    <mergeCell ref="S33:W33"/>
    <mergeCell ref="Z33:AC33"/>
    <mergeCell ref="B34:J34"/>
    <mergeCell ref="K34:N34"/>
    <mergeCell ref="O34:R34"/>
    <mergeCell ref="S34:W34"/>
    <mergeCell ref="Z34:AC34"/>
    <mergeCell ref="AW35:BA35"/>
    <mergeCell ref="BB35:BE35"/>
    <mergeCell ref="B36:J36"/>
    <mergeCell ref="K36:M36"/>
    <mergeCell ref="O36:R36"/>
    <mergeCell ref="S36:W36"/>
    <mergeCell ref="Z36:AC36"/>
    <mergeCell ref="B35:J35"/>
    <mergeCell ref="K35:M35"/>
    <mergeCell ref="O35:R35"/>
    <mergeCell ref="S35:W35"/>
    <mergeCell ref="Z35:AC35"/>
    <mergeCell ref="AS35:AV35"/>
    <mergeCell ref="B37:J37"/>
    <mergeCell ref="K37:M37"/>
    <mergeCell ref="O37:R37"/>
    <mergeCell ref="S37:W37"/>
    <mergeCell ref="Z37:AC37"/>
    <mergeCell ref="B38:J38"/>
    <mergeCell ref="K38:M38"/>
    <mergeCell ref="O38:R38"/>
    <mergeCell ref="S38:W38"/>
    <mergeCell ref="Z38:AC38"/>
    <mergeCell ref="B39:J39"/>
    <mergeCell ref="K39:M39"/>
    <mergeCell ref="O39:Q39"/>
    <mergeCell ref="S39:W39"/>
    <mergeCell ref="Z39:AC39"/>
    <mergeCell ref="B40:J40"/>
    <mergeCell ref="K40:M40"/>
    <mergeCell ref="O40:R40"/>
    <mergeCell ref="S40:W40"/>
    <mergeCell ref="Z40:AC40"/>
    <mergeCell ref="B41:J41"/>
    <mergeCell ref="K41:M41"/>
    <mergeCell ref="O41:R41"/>
    <mergeCell ref="S41:W41"/>
    <mergeCell ref="Z41:AC41"/>
    <mergeCell ref="B42:J42"/>
    <mergeCell ref="K42:M42"/>
    <mergeCell ref="O42:R42"/>
    <mergeCell ref="S42:W42"/>
    <mergeCell ref="Z42:AC42"/>
    <mergeCell ref="B43:J43"/>
    <mergeCell ref="K43:M43"/>
    <mergeCell ref="O43:Q43"/>
    <mergeCell ref="S43:W43"/>
    <mergeCell ref="Z43:AC43"/>
    <mergeCell ref="B44:J44"/>
    <mergeCell ref="K44:M44"/>
    <mergeCell ref="O44:R44"/>
    <mergeCell ref="S44:W44"/>
    <mergeCell ref="Z44:AC44"/>
    <mergeCell ref="B45:J45"/>
    <mergeCell ref="K45:M45"/>
    <mergeCell ref="O45:R45"/>
    <mergeCell ref="S45:W45"/>
    <mergeCell ref="Z45:AC45"/>
    <mergeCell ref="B46:J46"/>
    <mergeCell ref="K46:M46"/>
    <mergeCell ref="O46:R46"/>
    <mergeCell ref="S46:W46"/>
    <mergeCell ref="Z46:AC46"/>
    <mergeCell ref="B47:J47"/>
    <mergeCell ref="K47:M47"/>
    <mergeCell ref="O47:R47"/>
    <mergeCell ref="S47:W47"/>
    <mergeCell ref="Z47:AC47"/>
    <mergeCell ref="B48:J48"/>
    <mergeCell ref="K48:M48"/>
    <mergeCell ref="O48:R48"/>
    <mergeCell ref="S48:W48"/>
    <mergeCell ref="Z48:AC48"/>
    <mergeCell ref="B49:J49"/>
    <mergeCell ref="K49:M49"/>
    <mergeCell ref="O49:R49"/>
    <mergeCell ref="S49:W49"/>
    <mergeCell ref="Z49:AC49"/>
    <mergeCell ref="B50:J50"/>
    <mergeCell ref="K50:M50"/>
    <mergeCell ref="O50:R50"/>
    <mergeCell ref="S50:W50"/>
    <mergeCell ref="Z50:AC50"/>
    <mergeCell ref="B51:J51"/>
    <mergeCell ref="K51:M51"/>
    <mergeCell ref="O51:R51"/>
    <mergeCell ref="S51:W51"/>
    <mergeCell ref="Z51:AC51"/>
    <mergeCell ref="B52:J52"/>
    <mergeCell ref="K52:M52"/>
    <mergeCell ref="O52:Q52"/>
    <mergeCell ref="S52:W52"/>
    <mergeCell ref="Z52:AC52"/>
    <mergeCell ref="B53:J53"/>
    <mergeCell ref="K53:M53"/>
    <mergeCell ref="O53:R53"/>
    <mergeCell ref="S53:W53"/>
    <mergeCell ref="Z53:AC53"/>
    <mergeCell ref="B54:J54"/>
    <mergeCell ref="K54:M54"/>
    <mergeCell ref="O54:R54"/>
    <mergeCell ref="S54:W54"/>
    <mergeCell ref="Z54:AC54"/>
    <mergeCell ref="B55:J55"/>
    <mergeCell ref="K55:N55"/>
    <mergeCell ref="O55:R55"/>
    <mergeCell ref="S55:W55"/>
    <mergeCell ref="Z55:AC55"/>
    <mergeCell ref="B56:J56"/>
    <mergeCell ref="K56:M56"/>
    <mergeCell ref="O56:R56"/>
    <mergeCell ref="S56:W56"/>
    <mergeCell ref="Z56:AC56"/>
    <mergeCell ref="B57:J57"/>
    <mergeCell ref="K57:M57"/>
    <mergeCell ref="O57:R57"/>
    <mergeCell ref="S57:W57"/>
    <mergeCell ref="Z57:AC57"/>
    <mergeCell ref="B58:J58"/>
    <mergeCell ref="K58:M58"/>
    <mergeCell ref="O58:R58"/>
    <mergeCell ref="S58:W58"/>
    <mergeCell ref="Z58:AC58"/>
    <mergeCell ref="B59:J59"/>
    <mergeCell ref="K59:M59"/>
    <mergeCell ref="O59:R59"/>
    <mergeCell ref="S59:W59"/>
    <mergeCell ref="Z59:AC59"/>
    <mergeCell ref="B60:J60"/>
    <mergeCell ref="K60:M60"/>
    <mergeCell ref="O60:Q60"/>
    <mergeCell ref="S60:W60"/>
    <mergeCell ref="Z60:AC60"/>
    <mergeCell ref="B61:J61"/>
    <mergeCell ref="K61:M61"/>
    <mergeCell ref="O61:R61"/>
    <mergeCell ref="S61:W61"/>
    <mergeCell ref="Z61:AC61"/>
    <mergeCell ref="B62:J62"/>
    <mergeCell ref="K62:M62"/>
    <mergeCell ref="O62:R62"/>
    <mergeCell ref="S62:W62"/>
    <mergeCell ref="Z62:AC62"/>
    <mergeCell ref="B63:J63"/>
    <mergeCell ref="K63:M63"/>
    <mergeCell ref="O63:R63"/>
    <mergeCell ref="S63:W63"/>
    <mergeCell ref="Z63:AC63"/>
    <mergeCell ref="B64:J64"/>
    <mergeCell ref="K64:M64"/>
    <mergeCell ref="O64:R64"/>
    <mergeCell ref="S64:W64"/>
    <mergeCell ref="Z64:AC64"/>
    <mergeCell ref="B65:J65"/>
    <mergeCell ref="K65:M65"/>
    <mergeCell ref="O65:R65"/>
    <mergeCell ref="S65:W65"/>
    <mergeCell ref="Z65:AC65"/>
    <mergeCell ref="B66:J66"/>
    <mergeCell ref="K66:M66"/>
    <mergeCell ref="O66:R66"/>
    <mergeCell ref="S66:W66"/>
    <mergeCell ref="Z66:AC66"/>
    <mergeCell ref="B67:J67"/>
    <mergeCell ref="K67:M67"/>
    <mergeCell ref="O67:R67"/>
    <mergeCell ref="S67:W67"/>
    <mergeCell ref="Z67:AC67"/>
    <mergeCell ref="B68:J68"/>
    <mergeCell ref="K68:M68"/>
    <mergeCell ref="O68:Q68"/>
    <mergeCell ref="S68:W68"/>
    <mergeCell ref="Z68:AC68"/>
    <mergeCell ref="B69:J69"/>
    <mergeCell ref="K69:M69"/>
    <mergeCell ref="O69:R69"/>
    <mergeCell ref="S69:W69"/>
    <mergeCell ref="Z69:AC69"/>
    <mergeCell ref="B70:J70"/>
    <mergeCell ref="K70:M70"/>
    <mergeCell ref="O70:Q70"/>
    <mergeCell ref="S70:W70"/>
    <mergeCell ref="Z70:AC70"/>
    <mergeCell ref="B71:J71"/>
    <mergeCell ref="K71:N71"/>
    <mergeCell ref="O71:R71"/>
    <mergeCell ref="S71:W71"/>
    <mergeCell ref="Z71:AC71"/>
    <mergeCell ref="B72:J72"/>
    <mergeCell ref="K72:M72"/>
    <mergeCell ref="O72:R72"/>
    <mergeCell ref="S72:W72"/>
    <mergeCell ref="Z72:AC72"/>
    <mergeCell ref="B73:J73"/>
    <mergeCell ref="K73:M73"/>
    <mergeCell ref="O73:R73"/>
    <mergeCell ref="S73:W73"/>
    <mergeCell ref="Z73:AC73"/>
    <mergeCell ref="B74:J74"/>
    <mergeCell ref="K74:M74"/>
    <mergeCell ref="O74:R74"/>
    <mergeCell ref="S74:W74"/>
    <mergeCell ref="Z74:AC74"/>
    <mergeCell ref="B75:J75"/>
    <mergeCell ref="K75:M75"/>
    <mergeCell ref="O75:R75"/>
    <mergeCell ref="S75:W75"/>
    <mergeCell ref="Z75:AC75"/>
    <mergeCell ref="B76:J76"/>
    <mergeCell ref="K76:M76"/>
    <mergeCell ref="O76:R76"/>
    <mergeCell ref="S76:W76"/>
    <mergeCell ref="Z76:AC76"/>
    <mergeCell ref="B77:J77"/>
    <mergeCell ref="K77:M77"/>
    <mergeCell ref="O77:R77"/>
    <mergeCell ref="S77:W77"/>
    <mergeCell ref="Z77:AC77"/>
    <mergeCell ref="B78:J78"/>
    <mergeCell ref="K78:M78"/>
    <mergeCell ref="O78:Q78"/>
    <mergeCell ref="S78:W78"/>
    <mergeCell ref="Z78:AC78"/>
    <mergeCell ref="B79:J79"/>
    <mergeCell ref="K79:M79"/>
    <mergeCell ref="O79:R79"/>
    <mergeCell ref="S79:W79"/>
    <mergeCell ref="Z79:AC79"/>
    <mergeCell ref="B80:J80"/>
    <mergeCell ref="K80:M80"/>
    <mergeCell ref="O80:R80"/>
    <mergeCell ref="S80:W80"/>
    <mergeCell ref="Z80:AC80"/>
    <mergeCell ref="B81:J81"/>
    <mergeCell ref="K81:M81"/>
    <mergeCell ref="O81:R81"/>
    <mergeCell ref="S81:W81"/>
    <mergeCell ref="Z81:AC81"/>
    <mergeCell ref="B82:J82"/>
    <mergeCell ref="K82:M82"/>
    <mergeCell ref="O82:R82"/>
    <mergeCell ref="S82:W82"/>
    <mergeCell ref="Z82:AC82"/>
    <mergeCell ref="B83:J83"/>
    <mergeCell ref="K83:M83"/>
    <mergeCell ref="O83:R83"/>
    <mergeCell ref="S83:W83"/>
    <mergeCell ref="Z83:AC83"/>
    <mergeCell ref="B84:J84"/>
    <mergeCell ref="K84:M84"/>
    <mergeCell ref="O84:R84"/>
    <mergeCell ref="S84:W84"/>
    <mergeCell ref="Z84:AC84"/>
    <mergeCell ref="B85:J85"/>
    <mergeCell ref="K85:M85"/>
    <mergeCell ref="O85:R85"/>
    <mergeCell ref="S85:W85"/>
    <mergeCell ref="Z85:AC85"/>
    <mergeCell ref="B86:J86"/>
    <mergeCell ref="K86:M86"/>
    <mergeCell ref="O86:R86"/>
    <mergeCell ref="S86:W86"/>
    <mergeCell ref="Z86:AC86"/>
    <mergeCell ref="B87:J87"/>
    <mergeCell ref="K87:M87"/>
    <mergeCell ref="O87:R87"/>
    <mergeCell ref="S87:W87"/>
    <mergeCell ref="Z87:AC87"/>
    <mergeCell ref="B88:J88"/>
    <mergeCell ref="K88:M88"/>
    <mergeCell ref="O88:R88"/>
    <mergeCell ref="S88:W88"/>
    <mergeCell ref="Z88:AC88"/>
    <mergeCell ref="B89:J89"/>
    <mergeCell ref="K89:M89"/>
    <mergeCell ref="O89:R89"/>
    <mergeCell ref="S89:W89"/>
    <mergeCell ref="Z89:AC89"/>
    <mergeCell ref="B90:J90"/>
    <mergeCell ref="K90:M90"/>
    <mergeCell ref="O90:R90"/>
    <mergeCell ref="S90:W90"/>
    <mergeCell ref="Z90:AC90"/>
    <mergeCell ref="B93:J93"/>
    <mergeCell ref="K93:M93"/>
    <mergeCell ref="O93:Q93"/>
    <mergeCell ref="S93:W93"/>
    <mergeCell ref="Z93:AC93"/>
    <mergeCell ref="J94:Q94"/>
    <mergeCell ref="S94:AC94"/>
    <mergeCell ref="B91:J91"/>
    <mergeCell ref="K91:M91"/>
    <mergeCell ref="O91:R91"/>
    <mergeCell ref="S91:W91"/>
    <mergeCell ref="Z91:AC91"/>
    <mergeCell ref="B92:J92"/>
    <mergeCell ref="K92:M92"/>
    <mergeCell ref="O92:R92"/>
    <mergeCell ref="S92:W92"/>
    <mergeCell ref="Z92:AC92"/>
    <mergeCell ref="O100:R100"/>
    <mergeCell ref="O101:R101"/>
    <mergeCell ref="O102:R102"/>
    <mergeCell ref="O103:R103"/>
    <mergeCell ref="O104:R104"/>
    <mergeCell ref="O105:R105"/>
    <mergeCell ref="J95:R95"/>
    <mergeCell ref="S95:AC95"/>
    <mergeCell ref="S96:AC96"/>
    <mergeCell ref="A98:Q98"/>
    <mergeCell ref="S98:AD98"/>
    <mergeCell ref="O99:R99"/>
    <mergeCell ref="O112:R112"/>
    <mergeCell ref="O113:R113"/>
    <mergeCell ref="O115:R115"/>
    <mergeCell ref="O116:R116"/>
    <mergeCell ref="O117:R117"/>
    <mergeCell ref="O106:R106"/>
    <mergeCell ref="O107:R107"/>
    <mergeCell ref="O108:R108"/>
    <mergeCell ref="O109:R109"/>
    <mergeCell ref="O110:R110"/>
    <mergeCell ref="O111:R111"/>
  </mergeCells>
  <phoneticPr fontId="40" type="noConversion"/>
  <pageMargins left="0.7" right="0.7" top="0.75" bottom="0.75" header="0.3" footer="0.3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6742C-7ECC-4B28-93ED-2C0A3B5107EE}">
  <sheetPr>
    <tabColor rgb="FF00B050"/>
    <pageSetUpPr fitToPage="1"/>
  </sheetPr>
  <dimension ref="A1:P37"/>
  <sheetViews>
    <sheetView zoomScaleNormal="100" workbookViewId="0">
      <selection activeCell="O24" sqref="O24"/>
    </sheetView>
  </sheetViews>
  <sheetFormatPr defaultColWidth="9.140625" defaultRowHeight="15" x14ac:dyDescent="0.25"/>
  <cols>
    <col min="1" max="1" width="6.7109375" style="45" bestFit="1" customWidth="1"/>
    <col min="2" max="2" width="69.42578125" style="30" customWidth="1"/>
    <col min="3" max="3" width="7.5703125" style="46" customWidth="1"/>
    <col min="4" max="4" width="10.7109375" style="47" customWidth="1"/>
    <col min="5" max="5" width="11.5703125" style="47" customWidth="1"/>
    <col min="6" max="6" width="13.140625" style="47" customWidth="1"/>
    <col min="7" max="7" width="13.28515625" style="49" customWidth="1"/>
    <col min="8" max="8" width="12.5703125" style="47" customWidth="1"/>
    <col min="9" max="9" width="16.28515625" style="47" customWidth="1"/>
    <col min="10" max="10" width="13.7109375" style="211" customWidth="1"/>
    <col min="11" max="11" width="11.5703125" style="7" customWidth="1"/>
    <col min="12" max="12" width="11.5703125" style="211" customWidth="1"/>
    <col min="13" max="14" width="11.5703125" style="7" customWidth="1"/>
    <col min="15" max="16" width="13" style="7" customWidth="1"/>
    <col min="17" max="16384" width="9.140625" style="30"/>
  </cols>
  <sheetData>
    <row r="1" spans="1:16" ht="43.15" customHeight="1" x14ac:dyDescent="0.25">
      <c r="A1" s="315" t="s">
        <v>72</v>
      </c>
      <c r="B1" s="315"/>
      <c r="C1" s="315"/>
      <c r="D1" s="315"/>
      <c r="E1" s="315"/>
      <c r="F1" s="315"/>
      <c r="G1" s="315"/>
      <c r="H1" s="315"/>
      <c r="I1" s="315"/>
      <c r="J1" s="201"/>
      <c r="K1" s="11"/>
      <c r="L1" s="201"/>
      <c r="M1" s="11"/>
      <c r="N1" s="11"/>
      <c r="O1" s="11"/>
      <c r="P1" s="11"/>
    </row>
    <row r="2" spans="1:16" ht="15.75" x14ac:dyDescent="0.25">
      <c r="J2" s="201"/>
      <c r="K2" s="11"/>
      <c r="L2" s="201"/>
      <c r="M2" s="11"/>
      <c r="N2" s="11"/>
      <c r="O2" s="11"/>
      <c r="P2" s="11"/>
    </row>
    <row r="3" spans="1:16" ht="43.15" customHeight="1" x14ac:dyDescent="0.25">
      <c r="A3" s="316" t="s">
        <v>73</v>
      </c>
      <c r="B3" s="316"/>
      <c r="C3" s="316"/>
      <c r="D3" s="316"/>
      <c r="E3" s="316"/>
      <c r="F3" s="316"/>
      <c r="G3" s="316"/>
      <c r="H3" s="316"/>
      <c r="I3" s="316"/>
      <c r="J3" s="309"/>
      <c r="K3" s="309"/>
      <c r="L3" s="309"/>
      <c r="M3" s="309"/>
      <c r="N3" s="309"/>
      <c r="O3" s="30"/>
      <c r="P3" s="30"/>
    </row>
    <row r="4" spans="1:16" ht="15.75" x14ac:dyDescent="0.25">
      <c r="A4" s="317" t="s">
        <v>74</v>
      </c>
      <c r="B4" s="317"/>
      <c r="C4" s="317"/>
      <c r="D4" s="317"/>
      <c r="E4" s="317"/>
      <c r="F4" s="317"/>
      <c r="G4" s="317"/>
      <c r="H4" s="317"/>
      <c r="I4" s="317"/>
      <c r="J4" s="199"/>
      <c r="K4" s="198"/>
      <c r="L4" s="199"/>
      <c r="M4" s="198"/>
      <c r="N4" s="198"/>
      <c r="O4" s="198"/>
      <c r="P4" s="198"/>
    </row>
    <row r="5" spans="1:16" ht="15.75" x14ac:dyDescent="0.25">
      <c r="A5" s="317" t="s">
        <v>75</v>
      </c>
      <c r="B5" s="317"/>
      <c r="C5" s="317"/>
      <c r="D5" s="317"/>
      <c r="E5" s="317"/>
      <c r="F5" s="317"/>
      <c r="G5" s="317"/>
      <c r="H5" s="317"/>
      <c r="I5" s="317"/>
      <c r="J5" s="199"/>
      <c r="K5" s="198"/>
      <c r="L5" s="199"/>
      <c r="M5" s="198"/>
      <c r="N5" s="198"/>
      <c r="O5" s="198"/>
      <c r="P5" s="198"/>
    </row>
    <row r="6" spans="1:16" ht="15.75" x14ac:dyDescent="0.25">
      <c r="J6" s="199"/>
      <c r="K6" s="198"/>
      <c r="L6" s="199"/>
      <c r="M6" s="198"/>
      <c r="N6" s="198"/>
      <c r="O6" s="198"/>
      <c r="P6" s="198"/>
    </row>
    <row r="7" spans="1:16" s="31" customFormat="1" ht="36.6" customHeight="1" x14ac:dyDescent="0.25">
      <c r="A7" s="318" t="s">
        <v>76</v>
      </c>
      <c r="B7" s="320" t="s">
        <v>77</v>
      </c>
      <c r="C7" s="320" t="s">
        <v>78</v>
      </c>
      <c r="D7" s="320" t="s">
        <v>79</v>
      </c>
      <c r="E7" s="322" t="s">
        <v>80</v>
      </c>
      <c r="F7" s="323"/>
      <c r="G7" s="322" t="s">
        <v>81</v>
      </c>
      <c r="H7" s="323"/>
      <c r="I7" s="324" t="s">
        <v>82</v>
      </c>
      <c r="J7" s="202" t="s">
        <v>334</v>
      </c>
      <c r="K7" s="185" t="s">
        <v>326</v>
      </c>
      <c r="L7" s="185" t="s">
        <v>326</v>
      </c>
      <c r="M7" s="185" t="s">
        <v>326</v>
      </c>
      <c r="N7" s="185" t="s">
        <v>326</v>
      </c>
      <c r="O7" s="185" t="s">
        <v>318</v>
      </c>
      <c r="P7" s="185" t="s">
        <v>319</v>
      </c>
    </row>
    <row r="8" spans="1:16" s="31" customFormat="1" ht="15.75" x14ac:dyDescent="0.25">
      <c r="A8" s="319"/>
      <c r="B8" s="321"/>
      <c r="C8" s="321"/>
      <c r="D8" s="321"/>
      <c r="E8" s="32" t="s">
        <v>15</v>
      </c>
      <c r="F8" s="32" t="s">
        <v>16</v>
      </c>
      <c r="G8" s="32" t="s">
        <v>15</v>
      </c>
      <c r="H8" s="32" t="s">
        <v>16</v>
      </c>
      <c r="I8" s="325"/>
      <c r="J8" s="203" t="s">
        <v>324</v>
      </c>
      <c r="K8" s="184" t="s">
        <v>324</v>
      </c>
      <c r="L8" s="228" t="s">
        <v>324</v>
      </c>
      <c r="M8" s="184" t="s">
        <v>324</v>
      </c>
      <c r="N8" s="184" t="s">
        <v>324</v>
      </c>
      <c r="O8" s="184" t="s">
        <v>324</v>
      </c>
      <c r="P8" s="184" t="s">
        <v>324</v>
      </c>
    </row>
    <row r="9" spans="1:16" ht="15.75" x14ac:dyDescent="0.25">
      <c r="A9" s="33">
        <v>1</v>
      </c>
      <c r="B9" s="326" t="s">
        <v>83</v>
      </c>
      <c r="C9" s="327"/>
      <c r="D9" s="327"/>
      <c r="E9" s="327"/>
      <c r="F9" s="327"/>
      <c r="G9" s="327"/>
      <c r="H9" s="327"/>
      <c r="I9" s="328"/>
      <c r="J9" s="225"/>
      <c r="K9" s="224"/>
      <c r="L9" s="225"/>
      <c r="M9" s="224"/>
      <c r="N9" s="224"/>
      <c r="O9" s="224"/>
      <c r="P9" s="224"/>
    </row>
    <row r="10" spans="1:16" x14ac:dyDescent="0.25">
      <c r="A10" s="34" t="s">
        <v>84</v>
      </c>
      <c r="B10" s="35" t="s">
        <v>85</v>
      </c>
      <c r="C10" s="36" t="s">
        <v>10</v>
      </c>
      <c r="D10" s="37">
        <v>6</v>
      </c>
      <c r="E10" s="38">
        <v>39500</v>
      </c>
      <c r="F10" s="38">
        <f t="shared" ref="F10:F11" si="0">D10*E10</f>
        <v>237000</v>
      </c>
      <c r="G10" s="38">
        <v>0</v>
      </c>
      <c r="H10" s="38">
        <f>D10*G10</f>
        <v>0</v>
      </c>
      <c r="I10" s="38">
        <f>F10+H10</f>
        <v>237000</v>
      </c>
      <c r="J10" s="205"/>
      <c r="K10" s="200"/>
      <c r="L10" s="205"/>
      <c r="M10" s="200"/>
      <c r="N10" s="200"/>
      <c r="O10" s="200">
        <f>J10+K10+L10+M10+N10</f>
        <v>0</v>
      </c>
      <c r="P10" s="193">
        <f>D10-O10</f>
        <v>6</v>
      </c>
    </row>
    <row r="11" spans="1:16" x14ac:dyDescent="0.25">
      <c r="A11" s="34" t="s">
        <v>86</v>
      </c>
      <c r="B11" s="35" t="s">
        <v>87</v>
      </c>
      <c r="C11" s="36" t="s">
        <v>88</v>
      </c>
      <c r="D11" s="37">
        <v>2</v>
      </c>
      <c r="E11" s="38">
        <v>19500</v>
      </c>
      <c r="F11" s="38">
        <f t="shared" si="0"/>
        <v>39000</v>
      </c>
      <c r="G11" s="38">
        <v>0</v>
      </c>
      <c r="H11" s="38">
        <f t="shared" ref="H11" si="1">D11*G11</f>
        <v>0</v>
      </c>
      <c r="I11" s="38">
        <f t="shared" ref="I11" si="2">F11+H11</f>
        <v>39000</v>
      </c>
      <c r="J11" s="205"/>
      <c r="K11" s="200"/>
      <c r="L11" s="205"/>
      <c r="M11" s="200"/>
      <c r="N11" s="200"/>
      <c r="O11" s="200">
        <f t="shared" ref="O11:O22" si="3">J11+K11+L11+M11+N11</f>
        <v>0</v>
      </c>
      <c r="P11" s="193">
        <f t="shared" ref="P11:P22" si="4">D11-O11</f>
        <v>2</v>
      </c>
    </row>
    <row r="12" spans="1:16" x14ac:dyDescent="0.25">
      <c r="A12" s="34" t="s">
        <v>89</v>
      </c>
      <c r="B12" s="35" t="s">
        <v>90</v>
      </c>
      <c r="C12" s="36" t="s">
        <v>88</v>
      </c>
      <c r="D12" s="37">
        <v>2</v>
      </c>
      <c r="E12" s="38">
        <v>39500</v>
      </c>
      <c r="F12" s="38">
        <f>D12*E12</f>
        <v>79000</v>
      </c>
      <c r="G12" s="38">
        <v>0</v>
      </c>
      <c r="H12" s="38">
        <f>D12*G12</f>
        <v>0</v>
      </c>
      <c r="I12" s="38">
        <f>F12+H12</f>
        <v>79000</v>
      </c>
      <c r="J12" s="205"/>
      <c r="K12" s="200"/>
      <c r="L12" s="205"/>
      <c r="M12" s="200"/>
      <c r="N12" s="200"/>
      <c r="O12" s="200">
        <f t="shared" si="3"/>
        <v>0</v>
      </c>
      <c r="P12" s="193">
        <f t="shared" si="4"/>
        <v>2</v>
      </c>
    </row>
    <row r="13" spans="1:16" ht="30" x14ac:dyDescent="0.25">
      <c r="A13" s="34" t="s">
        <v>91</v>
      </c>
      <c r="B13" s="39" t="s">
        <v>92</v>
      </c>
      <c r="C13" s="37" t="s">
        <v>10</v>
      </c>
      <c r="D13" s="37">
        <v>2</v>
      </c>
      <c r="E13" s="38">
        <v>1500</v>
      </c>
      <c r="F13" s="38">
        <f>D13*E13</f>
        <v>3000</v>
      </c>
      <c r="G13" s="38"/>
      <c r="H13" s="38">
        <f>D13*G13</f>
        <v>0</v>
      </c>
      <c r="I13" s="38">
        <f>F13+H13</f>
        <v>3000</v>
      </c>
      <c r="J13" s="205"/>
      <c r="K13" s="200"/>
      <c r="L13" s="205"/>
      <c r="M13" s="200"/>
      <c r="N13" s="200"/>
      <c r="O13" s="200">
        <f t="shared" si="3"/>
        <v>0</v>
      </c>
      <c r="P13" s="193">
        <f t="shared" si="4"/>
        <v>2</v>
      </c>
    </row>
    <row r="14" spans="1:16" x14ac:dyDescent="0.25">
      <c r="A14" s="34" t="s">
        <v>93</v>
      </c>
      <c r="B14" s="35" t="s">
        <v>94</v>
      </c>
      <c r="C14" s="36" t="s">
        <v>10</v>
      </c>
      <c r="D14" s="37">
        <v>1</v>
      </c>
      <c r="E14" s="38">
        <v>37600</v>
      </c>
      <c r="F14" s="38">
        <f t="shared" ref="F14:F21" si="5">D14*E14</f>
        <v>37600</v>
      </c>
      <c r="G14" s="38">
        <v>44000</v>
      </c>
      <c r="H14" s="38">
        <f>D14*G14</f>
        <v>44000</v>
      </c>
      <c r="I14" s="38">
        <f>F14+H14</f>
        <v>81600</v>
      </c>
      <c r="J14" s="205"/>
      <c r="K14" s="200"/>
      <c r="L14" s="205"/>
      <c r="M14" s="200"/>
      <c r="N14" s="200"/>
      <c r="O14" s="200">
        <f t="shared" si="3"/>
        <v>0</v>
      </c>
      <c r="P14" s="193">
        <f t="shared" si="4"/>
        <v>1</v>
      </c>
    </row>
    <row r="15" spans="1:16" x14ac:dyDescent="0.25">
      <c r="A15" s="34" t="s">
        <v>95</v>
      </c>
      <c r="B15" s="35" t="s">
        <v>96</v>
      </c>
      <c r="C15" s="36" t="s">
        <v>10</v>
      </c>
      <c r="D15" s="37">
        <v>1</v>
      </c>
      <c r="E15" s="38">
        <v>40000</v>
      </c>
      <c r="F15" s="38">
        <f t="shared" si="5"/>
        <v>40000</v>
      </c>
      <c r="G15" s="38">
        <v>22000</v>
      </c>
      <c r="H15" s="38">
        <f t="shared" ref="H15:H16" si="6">D15*G15</f>
        <v>22000</v>
      </c>
      <c r="I15" s="38">
        <f>F15+H15</f>
        <v>62000</v>
      </c>
      <c r="J15" s="205"/>
      <c r="K15" s="200"/>
      <c r="L15" s="205"/>
      <c r="M15" s="200"/>
      <c r="N15" s="200"/>
      <c r="O15" s="200">
        <f t="shared" si="3"/>
        <v>0</v>
      </c>
      <c r="P15" s="193">
        <f t="shared" si="4"/>
        <v>1</v>
      </c>
    </row>
    <row r="16" spans="1:16" x14ac:dyDescent="0.25">
      <c r="A16" s="34" t="s">
        <v>97</v>
      </c>
      <c r="B16" s="35" t="s">
        <v>98</v>
      </c>
      <c r="C16" s="36" t="s">
        <v>44</v>
      </c>
      <c r="D16" s="37">
        <v>8</v>
      </c>
      <c r="E16" s="38">
        <v>1000</v>
      </c>
      <c r="F16" s="38">
        <f t="shared" si="5"/>
        <v>8000</v>
      </c>
      <c r="G16" s="38">
        <v>1500</v>
      </c>
      <c r="H16" s="38">
        <f t="shared" si="6"/>
        <v>12000</v>
      </c>
      <c r="I16" s="38">
        <f t="shared" ref="I16" si="7">F16+H16</f>
        <v>20000</v>
      </c>
      <c r="J16" s="205"/>
      <c r="K16" s="200"/>
      <c r="L16" s="205"/>
      <c r="M16" s="200"/>
      <c r="N16" s="200"/>
      <c r="O16" s="200">
        <f t="shared" si="3"/>
        <v>0</v>
      </c>
      <c r="P16" s="193">
        <f t="shared" si="4"/>
        <v>8</v>
      </c>
    </row>
    <row r="17" spans="1:16" ht="30" x14ac:dyDescent="0.25">
      <c r="A17" s="34" t="s">
        <v>99</v>
      </c>
      <c r="B17" s="40" t="s">
        <v>100</v>
      </c>
      <c r="C17" s="37" t="s">
        <v>10</v>
      </c>
      <c r="D17" s="37">
        <v>12</v>
      </c>
      <c r="E17" s="38">
        <f>F17/D17</f>
        <v>8750</v>
      </c>
      <c r="F17" s="38">
        <v>105000</v>
      </c>
      <c r="G17" s="38">
        <f>H17/D17</f>
        <v>3750</v>
      </c>
      <c r="H17" s="38">
        <v>45000</v>
      </c>
      <c r="I17" s="38">
        <f>F17+H17</f>
        <v>150000</v>
      </c>
      <c r="J17" s="205"/>
      <c r="K17" s="200"/>
      <c r="L17" s="205"/>
      <c r="M17" s="200"/>
      <c r="N17" s="200"/>
      <c r="O17" s="200">
        <f t="shared" si="3"/>
        <v>0</v>
      </c>
      <c r="P17" s="193">
        <f t="shared" si="4"/>
        <v>12</v>
      </c>
    </row>
    <row r="18" spans="1:16" x14ac:dyDescent="0.25">
      <c r="A18" s="34" t="s">
        <v>101</v>
      </c>
      <c r="B18" s="35" t="s">
        <v>102</v>
      </c>
      <c r="C18" s="36" t="s">
        <v>10</v>
      </c>
      <c r="D18" s="37">
        <v>49</v>
      </c>
      <c r="E18" s="38">
        <v>2041.67</v>
      </c>
      <c r="F18" s="38">
        <f t="shared" si="5"/>
        <v>100041.83</v>
      </c>
      <c r="G18" s="38">
        <v>0</v>
      </c>
      <c r="H18" s="38">
        <f>D18*G18</f>
        <v>0</v>
      </c>
      <c r="I18" s="38">
        <f>F18+H18</f>
        <v>100041.83</v>
      </c>
      <c r="J18" s="205"/>
      <c r="K18" s="200"/>
      <c r="L18" s="205"/>
      <c r="M18" s="200"/>
      <c r="N18" s="200"/>
      <c r="O18" s="200">
        <f t="shared" si="3"/>
        <v>0</v>
      </c>
      <c r="P18" s="193">
        <f t="shared" si="4"/>
        <v>49</v>
      </c>
    </row>
    <row r="19" spans="1:16" x14ac:dyDescent="0.25">
      <c r="A19" s="34" t="s">
        <v>103</v>
      </c>
      <c r="B19" s="35" t="s">
        <v>104</v>
      </c>
      <c r="C19" s="36" t="s">
        <v>10</v>
      </c>
      <c r="D19" s="37">
        <v>45</v>
      </c>
      <c r="E19" s="41">
        <v>2250</v>
      </c>
      <c r="F19" s="38">
        <f t="shared" si="5"/>
        <v>101250</v>
      </c>
      <c r="G19" s="38">
        <v>1200</v>
      </c>
      <c r="H19" s="38">
        <f>D19*G19</f>
        <v>54000</v>
      </c>
      <c r="I19" s="38">
        <f>F19+H19</f>
        <v>155250</v>
      </c>
      <c r="J19" s="205">
        <v>45</v>
      </c>
      <c r="K19" s="200"/>
      <c r="L19" s="205"/>
      <c r="M19" s="200"/>
      <c r="N19" s="200"/>
      <c r="O19" s="200">
        <f t="shared" si="3"/>
        <v>45</v>
      </c>
      <c r="P19" s="193">
        <f t="shared" si="4"/>
        <v>0</v>
      </c>
    </row>
    <row r="20" spans="1:16" x14ac:dyDescent="0.25">
      <c r="A20" s="34" t="s">
        <v>105</v>
      </c>
      <c r="B20" s="35" t="s">
        <v>106</v>
      </c>
      <c r="C20" s="36" t="s">
        <v>10</v>
      </c>
      <c r="D20" s="37">
        <v>37</v>
      </c>
      <c r="E20" s="41">
        <v>1750</v>
      </c>
      <c r="F20" s="38">
        <f t="shared" si="5"/>
        <v>64750</v>
      </c>
      <c r="G20" s="38">
        <v>950</v>
      </c>
      <c r="H20" s="38">
        <f>D20*G20</f>
        <v>35150</v>
      </c>
      <c r="I20" s="38">
        <f>F20+H20</f>
        <v>99900</v>
      </c>
      <c r="J20" s="205"/>
      <c r="K20" s="200"/>
      <c r="L20" s="205"/>
      <c r="M20" s="200"/>
      <c r="N20" s="200"/>
      <c r="O20" s="200">
        <f t="shared" si="3"/>
        <v>0</v>
      </c>
      <c r="P20" s="193">
        <f t="shared" si="4"/>
        <v>37</v>
      </c>
    </row>
    <row r="21" spans="1:16" x14ac:dyDescent="0.25">
      <c r="A21" s="34" t="s">
        <v>107</v>
      </c>
      <c r="B21" s="35" t="s">
        <v>108</v>
      </c>
      <c r="C21" s="36" t="s">
        <v>10</v>
      </c>
      <c r="D21" s="37">
        <v>37</v>
      </c>
      <c r="E21" s="41">
        <v>650</v>
      </c>
      <c r="F21" s="38">
        <f t="shared" si="5"/>
        <v>24050</v>
      </c>
      <c r="G21" s="38">
        <v>550</v>
      </c>
      <c r="H21" s="38">
        <f>D21*G21</f>
        <v>20350</v>
      </c>
      <c r="I21" s="38">
        <f>F21+H21</f>
        <v>44400</v>
      </c>
      <c r="J21" s="205"/>
      <c r="K21" s="200"/>
      <c r="L21" s="205"/>
      <c r="M21" s="200"/>
      <c r="N21" s="200"/>
      <c r="O21" s="200">
        <f t="shared" si="3"/>
        <v>0</v>
      </c>
      <c r="P21" s="193">
        <f t="shared" si="4"/>
        <v>37</v>
      </c>
    </row>
    <row r="22" spans="1:16" s="43" customFormat="1" ht="15.75" thickBot="1" x14ac:dyDescent="0.3">
      <c r="A22" s="329" t="s">
        <v>109</v>
      </c>
      <c r="B22" s="330"/>
      <c r="C22" s="330"/>
      <c r="D22" s="330"/>
      <c r="E22" s="331"/>
      <c r="F22" s="42">
        <f>SUM(F10:F21)</f>
        <v>838691.83</v>
      </c>
      <c r="G22" s="42" t="s">
        <v>110</v>
      </c>
      <c r="H22" s="42">
        <f>SUM(H10:H21)</f>
        <v>232500</v>
      </c>
      <c r="I22" s="42">
        <f>SUM(I10:I21)</f>
        <v>1071191.83</v>
      </c>
      <c r="J22" s="206"/>
      <c r="K22" s="192"/>
      <c r="L22" s="206"/>
      <c r="M22" s="192"/>
      <c r="N22" s="192"/>
      <c r="O22" s="192">
        <f t="shared" si="3"/>
        <v>0</v>
      </c>
      <c r="P22" s="194">
        <f t="shared" si="4"/>
        <v>0</v>
      </c>
    </row>
    <row r="23" spans="1:16" ht="14.45" customHeight="1" thickTop="1" x14ac:dyDescent="0.25">
      <c r="A23" s="312" t="s">
        <v>111</v>
      </c>
      <c r="B23" s="313"/>
      <c r="C23" s="313"/>
      <c r="D23" s="313"/>
      <c r="E23" s="313"/>
      <c r="F23" s="313"/>
      <c r="G23" s="313"/>
      <c r="H23" s="314"/>
      <c r="I23" s="44">
        <f>22:22</f>
        <v>1071191.83</v>
      </c>
      <c r="J23" s="229">
        <v>155250</v>
      </c>
      <c r="K23" s="226">
        <v>0</v>
      </c>
      <c r="L23" s="226">
        <v>0</v>
      </c>
      <c r="M23" s="226">
        <v>0</v>
      </c>
      <c r="N23" s="226">
        <v>0</v>
      </c>
      <c r="O23" s="226">
        <f>J23+N23+M23+L23+K23</f>
        <v>155250</v>
      </c>
      <c r="P23" s="226">
        <f>I23-O23</f>
        <v>915941.83000000007</v>
      </c>
    </row>
    <row r="24" spans="1:16" ht="14.45" customHeight="1" x14ac:dyDescent="0.25">
      <c r="A24" s="312" t="s">
        <v>19</v>
      </c>
      <c r="B24" s="313"/>
      <c r="C24" s="313"/>
      <c r="D24" s="313"/>
      <c r="E24" s="313"/>
      <c r="F24" s="313"/>
      <c r="G24" s="313"/>
      <c r="H24" s="314"/>
      <c r="I24" s="44">
        <f>I23*0.2</f>
        <v>214238.36600000004</v>
      </c>
      <c r="J24" s="208">
        <f t="shared" ref="J24:P24" si="8">J23*0.2</f>
        <v>31050</v>
      </c>
      <c r="K24" s="195">
        <f t="shared" si="8"/>
        <v>0</v>
      </c>
      <c r="L24" s="230">
        <f t="shared" si="8"/>
        <v>0</v>
      </c>
      <c r="M24" s="195">
        <f t="shared" si="8"/>
        <v>0</v>
      </c>
      <c r="N24" s="195">
        <f t="shared" si="8"/>
        <v>0</v>
      </c>
      <c r="O24" s="226">
        <f t="shared" si="8"/>
        <v>31050</v>
      </c>
      <c r="P24" s="226">
        <f t="shared" si="8"/>
        <v>183188.36600000004</v>
      </c>
    </row>
    <row r="25" spans="1:16" ht="14.45" customHeight="1" x14ac:dyDescent="0.25">
      <c r="A25" s="312" t="s">
        <v>112</v>
      </c>
      <c r="B25" s="313"/>
      <c r="C25" s="313"/>
      <c r="D25" s="313"/>
      <c r="E25" s="313"/>
      <c r="F25" s="313"/>
      <c r="G25" s="313"/>
      <c r="H25" s="314"/>
      <c r="I25" s="44">
        <f>I23*1.2</f>
        <v>1285430.196</v>
      </c>
      <c r="J25" s="231">
        <f t="shared" ref="J25:O25" si="9">J23*1.2</f>
        <v>186300</v>
      </c>
      <c r="K25" s="232">
        <f t="shared" si="9"/>
        <v>0</v>
      </c>
      <c r="L25" s="232">
        <f t="shared" si="9"/>
        <v>0</v>
      </c>
      <c r="M25" s="232">
        <f t="shared" si="9"/>
        <v>0</v>
      </c>
      <c r="N25" s="232">
        <f t="shared" si="9"/>
        <v>0</v>
      </c>
      <c r="O25" s="195">
        <f t="shared" si="9"/>
        <v>186300</v>
      </c>
      <c r="P25" s="195">
        <f t="shared" ref="P25" si="10">P23*1.2</f>
        <v>1099130.196</v>
      </c>
    </row>
    <row r="26" spans="1:16" x14ac:dyDescent="0.25">
      <c r="F26" s="48"/>
      <c r="H26" s="48"/>
      <c r="I26" s="48"/>
      <c r="J26" s="227"/>
      <c r="K26" s="50"/>
      <c r="L26" s="50"/>
      <c r="M26" s="50"/>
      <c r="N26" s="50"/>
      <c r="O26" s="50"/>
      <c r="P26" s="50"/>
    </row>
    <row r="27" spans="1:16" s="50" customFormat="1" ht="28.9" customHeight="1" x14ac:dyDescent="0.25">
      <c r="B27" s="310" t="s">
        <v>113</v>
      </c>
      <c r="C27" s="310"/>
      <c r="E27" s="310" t="s">
        <v>114</v>
      </c>
      <c r="F27" s="310"/>
      <c r="G27" s="310"/>
      <c r="H27" s="310"/>
      <c r="I27" s="310"/>
      <c r="J27" s="227"/>
    </row>
    <row r="28" spans="1:16" s="50" customFormat="1" x14ac:dyDescent="0.25">
      <c r="B28" s="51" t="s">
        <v>115</v>
      </c>
      <c r="C28" s="51"/>
      <c r="E28" s="310" t="s">
        <v>116</v>
      </c>
      <c r="F28" s="310"/>
      <c r="G28" s="310"/>
      <c r="H28" s="310"/>
      <c r="I28" s="310"/>
      <c r="J28" s="227"/>
    </row>
    <row r="29" spans="1:16" s="50" customFormat="1" x14ac:dyDescent="0.25">
      <c r="B29" s="52" t="s">
        <v>117</v>
      </c>
      <c r="C29" s="52"/>
      <c r="E29" s="311" t="s">
        <v>117</v>
      </c>
      <c r="F29" s="311"/>
      <c r="G29" s="311"/>
      <c r="H29" s="311"/>
      <c r="I29" s="311"/>
      <c r="J29" s="227"/>
    </row>
    <row r="30" spans="1:16" s="50" customFormat="1" x14ac:dyDescent="0.25">
      <c r="B30" s="52"/>
      <c r="C30" s="52"/>
      <c r="E30" s="53"/>
      <c r="F30" s="53"/>
      <c r="G30" s="54"/>
      <c r="H30" s="54"/>
      <c r="I30" s="54"/>
      <c r="J30" s="227"/>
    </row>
    <row r="31" spans="1:16" s="50" customFormat="1" x14ac:dyDescent="0.25">
      <c r="B31" s="52"/>
      <c r="C31" s="52"/>
      <c r="E31" s="53"/>
      <c r="F31" s="53"/>
      <c r="G31" s="54"/>
      <c r="H31" s="54"/>
      <c r="I31" s="54"/>
      <c r="J31" s="227"/>
    </row>
    <row r="32" spans="1:16" s="50" customFormat="1" x14ac:dyDescent="0.25">
      <c r="B32" s="311" t="s">
        <v>118</v>
      </c>
      <c r="C32" s="311"/>
      <c r="E32" s="311" t="s">
        <v>119</v>
      </c>
      <c r="F32" s="311"/>
      <c r="G32" s="311"/>
      <c r="H32" s="311"/>
      <c r="I32" s="311"/>
      <c r="J32" s="227"/>
    </row>
    <row r="33" spans="2:16" s="50" customFormat="1" x14ac:dyDescent="0.25">
      <c r="B33" s="51"/>
      <c r="C33" s="51"/>
      <c r="E33" s="55"/>
      <c r="F33" s="55"/>
      <c r="G33" s="54"/>
      <c r="H33" s="54"/>
      <c r="I33" s="54"/>
      <c r="J33" s="227"/>
    </row>
    <row r="34" spans="2:16" s="50" customFormat="1" x14ac:dyDescent="0.25">
      <c r="B34" s="51" t="s">
        <v>120</v>
      </c>
      <c r="C34" s="51"/>
      <c r="E34" s="55" t="s">
        <v>120</v>
      </c>
      <c r="F34" s="55"/>
      <c r="G34" s="54"/>
      <c r="H34" s="54"/>
      <c r="I34" s="54"/>
      <c r="J34" s="227"/>
    </row>
    <row r="35" spans="2:16" x14ac:dyDescent="0.25">
      <c r="J35" s="227"/>
      <c r="K35" s="50"/>
      <c r="L35" s="50"/>
      <c r="M35" s="50"/>
      <c r="N35" s="50"/>
      <c r="O35" s="50"/>
      <c r="P35" s="50"/>
    </row>
    <row r="36" spans="2:16" x14ac:dyDescent="0.25">
      <c r="J36" s="227"/>
      <c r="K36" s="50"/>
      <c r="L36" s="50"/>
      <c r="M36" s="50"/>
      <c r="N36" s="50"/>
      <c r="O36" s="50"/>
      <c r="P36" s="50"/>
    </row>
    <row r="37" spans="2:16" x14ac:dyDescent="0.25">
      <c r="J37" s="227"/>
      <c r="K37" s="50"/>
      <c r="L37" s="50"/>
      <c r="M37" s="50"/>
      <c r="N37" s="50"/>
      <c r="O37" s="50"/>
      <c r="P37" s="50"/>
    </row>
  </sheetData>
  <mergeCells count="23">
    <mergeCell ref="B32:C32"/>
    <mergeCell ref="E32:I32"/>
    <mergeCell ref="A25:H25"/>
    <mergeCell ref="A1:I1"/>
    <mergeCell ref="A3:I3"/>
    <mergeCell ref="A4:I4"/>
    <mergeCell ref="A5:I5"/>
    <mergeCell ref="A7:A8"/>
    <mergeCell ref="B7:B8"/>
    <mergeCell ref="C7:C8"/>
    <mergeCell ref="D7:D8"/>
    <mergeCell ref="E7:F7"/>
    <mergeCell ref="G7:H7"/>
    <mergeCell ref="I7:I8"/>
    <mergeCell ref="B9:I9"/>
    <mergeCell ref="A22:E22"/>
    <mergeCell ref="J3:N3"/>
    <mergeCell ref="B27:C27"/>
    <mergeCell ref="E27:I27"/>
    <mergeCell ref="E28:I28"/>
    <mergeCell ref="E29:I29"/>
    <mergeCell ref="A23:H23"/>
    <mergeCell ref="A24:H24"/>
  </mergeCells>
  <pageMargins left="0.7" right="0.7" top="0.75" bottom="0.75" header="0.3" footer="0.3"/>
  <pageSetup paperSize="9" scale="81" fitToHeight="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7D8D-3CD1-4F95-A276-A07BD0EDCC02}">
  <sheetPr>
    <tabColor rgb="FF00B050"/>
    <pageSetUpPr fitToPage="1"/>
  </sheetPr>
  <dimension ref="A1:IQ36"/>
  <sheetViews>
    <sheetView tabSelected="1" zoomScale="80" zoomScaleNormal="80" workbookViewId="0">
      <selection activeCell="M12" sqref="M12"/>
    </sheetView>
  </sheetViews>
  <sheetFormatPr defaultColWidth="8.85546875" defaultRowHeight="15" x14ac:dyDescent="0.25"/>
  <cols>
    <col min="1" max="1" width="6.28515625" style="7" bestFit="1" customWidth="1"/>
    <col min="2" max="2" width="47.85546875" style="7" customWidth="1"/>
    <col min="3" max="4" width="10.28515625" style="7" customWidth="1"/>
    <col min="5" max="5" width="12" style="7" customWidth="1"/>
    <col min="6" max="6" width="11.42578125" style="7" customWidth="1"/>
    <col min="7" max="7" width="17.140625" style="7" customWidth="1"/>
    <col min="8" max="8" width="11.28515625" style="7" customWidth="1"/>
    <col min="9" max="9" width="15.28515625" style="7" customWidth="1"/>
    <col min="10" max="10" width="38.140625" style="7" customWidth="1"/>
    <col min="11" max="11" width="13.7109375" style="7" customWidth="1"/>
    <col min="12" max="12" width="11.5703125" style="7" customWidth="1"/>
    <col min="13" max="13" width="11.5703125" style="211" customWidth="1"/>
    <col min="14" max="16" width="11.5703125" style="7" customWidth="1"/>
    <col min="17" max="18" width="13" style="7" customWidth="1"/>
    <col min="19" max="16384" width="8.85546875" style="7"/>
  </cols>
  <sheetData>
    <row r="1" spans="1:251" s="11" customFormat="1" ht="43.15" customHeight="1" x14ac:dyDescent="0.25">
      <c r="A1" s="336" t="s">
        <v>68</v>
      </c>
      <c r="B1" s="337"/>
      <c r="C1" s="337"/>
      <c r="D1" s="337"/>
      <c r="E1" s="337"/>
      <c r="F1" s="337"/>
      <c r="G1" s="337"/>
      <c r="H1" s="337"/>
      <c r="I1" s="337"/>
      <c r="J1" s="337"/>
      <c r="M1" s="201"/>
    </row>
    <row r="2" spans="1:251" s="11" customFormat="1" ht="15.75" x14ac:dyDescent="0.25">
      <c r="B2" s="12"/>
      <c r="C2" s="12"/>
      <c r="D2" s="12"/>
      <c r="E2" s="13"/>
      <c r="F2" s="13"/>
      <c r="G2" s="13"/>
      <c r="H2" s="13"/>
      <c r="I2" s="13"/>
      <c r="M2" s="201"/>
    </row>
    <row r="3" spans="1:251" s="11" customFormat="1" ht="15.75" x14ac:dyDescent="0.25">
      <c r="A3" s="334" t="s">
        <v>69</v>
      </c>
      <c r="B3" s="309"/>
      <c r="C3" s="309"/>
      <c r="D3" s="309"/>
      <c r="E3" s="309"/>
      <c r="F3" s="309"/>
      <c r="G3" s="309"/>
      <c r="H3" s="309"/>
      <c r="I3" s="309"/>
      <c r="J3" s="309" t="s">
        <v>66</v>
      </c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09"/>
      <c r="Y3" s="309"/>
      <c r="Z3" s="334"/>
      <c r="AA3" s="309"/>
      <c r="AB3" s="309"/>
      <c r="AC3" s="309"/>
      <c r="AD3" s="309"/>
      <c r="AE3" s="309"/>
      <c r="AF3" s="309"/>
      <c r="AG3" s="309"/>
      <c r="AH3" s="309"/>
      <c r="AI3" s="309"/>
      <c r="AJ3" s="334"/>
      <c r="AK3" s="309"/>
      <c r="AL3" s="309"/>
      <c r="AM3" s="309"/>
      <c r="AN3" s="309"/>
      <c r="AO3" s="309"/>
      <c r="AP3" s="309"/>
      <c r="AQ3" s="309"/>
      <c r="AR3" s="309"/>
      <c r="AS3" s="309"/>
      <c r="AT3" s="334"/>
      <c r="AU3" s="309"/>
      <c r="AV3" s="309"/>
      <c r="AW3" s="309"/>
      <c r="AX3" s="309"/>
      <c r="AY3" s="309"/>
      <c r="AZ3" s="309"/>
      <c r="BA3" s="309"/>
      <c r="BB3" s="309"/>
      <c r="BC3" s="309"/>
      <c r="BD3" s="334"/>
      <c r="BE3" s="309"/>
      <c r="BF3" s="309"/>
      <c r="BG3" s="309"/>
      <c r="BH3" s="309"/>
      <c r="BI3" s="309"/>
      <c r="BJ3" s="309"/>
      <c r="BK3" s="309"/>
      <c r="BL3" s="309"/>
      <c r="BM3" s="309"/>
      <c r="BN3" s="334"/>
      <c r="BO3" s="309"/>
      <c r="BP3" s="309"/>
      <c r="BQ3" s="309"/>
      <c r="BR3" s="309"/>
      <c r="BS3" s="309"/>
      <c r="BT3" s="309"/>
      <c r="BU3" s="309"/>
      <c r="BV3" s="309"/>
      <c r="BW3" s="309"/>
      <c r="BX3" s="334"/>
      <c r="BY3" s="309"/>
      <c r="BZ3" s="309"/>
      <c r="CA3" s="309"/>
      <c r="CB3" s="309"/>
      <c r="CC3" s="309"/>
      <c r="CD3" s="309"/>
      <c r="CE3" s="309"/>
      <c r="CF3" s="309"/>
      <c r="CG3" s="309"/>
      <c r="CH3" s="334"/>
      <c r="CI3" s="309"/>
      <c r="CJ3" s="309"/>
      <c r="CK3" s="309"/>
      <c r="CL3" s="309"/>
      <c r="CM3" s="309"/>
      <c r="CN3" s="309"/>
      <c r="CO3" s="309"/>
      <c r="CP3" s="309"/>
      <c r="CQ3" s="309"/>
      <c r="CR3" s="334"/>
      <c r="CS3" s="309"/>
      <c r="CT3" s="309"/>
      <c r="CU3" s="309"/>
      <c r="CV3" s="309"/>
      <c r="CW3" s="309"/>
      <c r="CX3" s="309"/>
      <c r="CY3" s="309"/>
      <c r="CZ3" s="309"/>
      <c r="DA3" s="309"/>
      <c r="DB3" s="334"/>
      <c r="DC3" s="309"/>
      <c r="DD3" s="309"/>
      <c r="DE3" s="309"/>
      <c r="DF3" s="309"/>
      <c r="DG3" s="309"/>
      <c r="DH3" s="309"/>
      <c r="DI3" s="309"/>
      <c r="DJ3" s="309"/>
      <c r="DK3" s="309"/>
      <c r="DL3" s="334"/>
      <c r="DM3" s="309"/>
      <c r="DN3" s="309"/>
      <c r="DO3" s="309"/>
      <c r="DP3" s="309"/>
      <c r="DQ3" s="309"/>
      <c r="DR3" s="309"/>
      <c r="DS3" s="309"/>
      <c r="DT3" s="309"/>
      <c r="DU3" s="309"/>
      <c r="DV3" s="334"/>
      <c r="DW3" s="309"/>
      <c r="DX3" s="309"/>
      <c r="DY3" s="309"/>
      <c r="DZ3" s="309"/>
      <c r="EA3" s="309"/>
      <c r="EB3" s="309"/>
      <c r="EC3" s="309"/>
      <c r="ED3" s="309"/>
      <c r="EE3" s="309"/>
      <c r="EF3" s="334"/>
      <c r="EG3" s="309"/>
      <c r="EH3" s="309"/>
      <c r="EI3" s="309"/>
      <c r="EJ3" s="309"/>
      <c r="EK3" s="309"/>
      <c r="EL3" s="309"/>
      <c r="EM3" s="309"/>
      <c r="EN3" s="309"/>
      <c r="EO3" s="309"/>
      <c r="EP3" s="334"/>
      <c r="EQ3" s="309"/>
      <c r="ER3" s="309"/>
      <c r="ES3" s="309"/>
      <c r="ET3" s="309"/>
      <c r="EU3" s="309"/>
      <c r="EV3" s="309"/>
      <c r="EW3" s="309"/>
      <c r="EX3" s="309"/>
      <c r="EY3" s="309"/>
      <c r="EZ3" s="334"/>
      <c r="FA3" s="309"/>
      <c r="FB3" s="309"/>
      <c r="FC3" s="309"/>
      <c r="FD3" s="309"/>
      <c r="FE3" s="309"/>
      <c r="FF3" s="309"/>
      <c r="FG3" s="309"/>
      <c r="FH3" s="309"/>
      <c r="FI3" s="309"/>
      <c r="FJ3" s="334"/>
      <c r="FK3" s="309"/>
      <c r="FL3" s="309"/>
      <c r="FM3" s="309"/>
      <c r="FN3" s="309"/>
      <c r="FO3" s="309"/>
      <c r="FP3" s="309"/>
      <c r="FQ3" s="309"/>
      <c r="FR3" s="309"/>
      <c r="FS3" s="309"/>
      <c r="FT3" s="334"/>
      <c r="FU3" s="309"/>
      <c r="FV3" s="309"/>
      <c r="FW3" s="309"/>
      <c r="FX3" s="309"/>
      <c r="FY3" s="309"/>
      <c r="FZ3" s="309"/>
      <c r="GA3" s="309"/>
      <c r="GB3" s="309"/>
      <c r="GC3" s="309"/>
      <c r="GD3" s="334"/>
      <c r="GE3" s="309"/>
      <c r="GF3" s="309"/>
      <c r="GG3" s="309"/>
      <c r="GH3" s="309"/>
      <c r="GI3" s="309"/>
      <c r="GJ3" s="309"/>
      <c r="GK3" s="309"/>
      <c r="GL3" s="309"/>
      <c r="GM3" s="309"/>
      <c r="GN3" s="334"/>
      <c r="GO3" s="309"/>
      <c r="GP3" s="309"/>
      <c r="GQ3" s="309"/>
      <c r="GR3" s="309"/>
      <c r="GS3" s="309"/>
      <c r="GT3" s="309"/>
      <c r="GU3" s="309"/>
      <c r="GV3" s="309"/>
      <c r="GW3" s="309"/>
      <c r="GX3" s="334"/>
      <c r="GY3" s="309"/>
      <c r="GZ3" s="309"/>
      <c r="HA3" s="309"/>
      <c r="HB3" s="309"/>
      <c r="HC3" s="309"/>
      <c r="HD3" s="309"/>
      <c r="HE3" s="309"/>
      <c r="HF3" s="309"/>
      <c r="HG3" s="309"/>
      <c r="HH3" s="334"/>
      <c r="HI3" s="309"/>
      <c r="HJ3" s="309"/>
      <c r="HK3" s="309"/>
      <c r="HL3" s="309"/>
      <c r="HM3" s="309"/>
      <c r="HN3" s="309"/>
      <c r="HO3" s="309"/>
      <c r="HP3" s="309"/>
      <c r="HQ3" s="309"/>
      <c r="HR3" s="334"/>
      <c r="HS3" s="309"/>
      <c r="HT3" s="309"/>
      <c r="HU3" s="309"/>
      <c r="HV3" s="309"/>
      <c r="HW3" s="309"/>
      <c r="HX3" s="309"/>
      <c r="HY3" s="309"/>
      <c r="HZ3" s="309"/>
      <c r="IA3" s="309"/>
      <c r="IB3" s="334"/>
      <c r="IC3" s="309"/>
      <c r="ID3" s="309"/>
      <c r="IE3" s="309"/>
      <c r="IF3" s="309"/>
      <c r="IG3" s="309"/>
      <c r="IH3" s="309"/>
      <c r="II3" s="309"/>
      <c r="IJ3" s="309"/>
      <c r="IK3" s="309"/>
      <c r="IL3" s="334"/>
      <c r="IM3" s="334"/>
      <c r="IN3" s="334"/>
      <c r="IO3" s="334"/>
      <c r="IP3" s="334"/>
      <c r="IQ3" s="334"/>
    </row>
    <row r="4" spans="1:251" s="11" customFormat="1" ht="15.75" x14ac:dyDescent="0.25">
      <c r="A4" s="14"/>
      <c r="B4" s="15"/>
      <c r="C4" s="16"/>
      <c r="D4" s="16"/>
      <c r="E4" s="16"/>
      <c r="F4" s="16"/>
      <c r="G4" s="16"/>
      <c r="H4" s="16"/>
      <c r="I4" s="16"/>
      <c r="J4" s="15"/>
      <c r="K4" s="15"/>
      <c r="L4" s="26"/>
      <c r="M4" s="199"/>
      <c r="N4" s="26"/>
      <c r="O4" s="26"/>
      <c r="P4" s="26"/>
      <c r="Q4" s="15"/>
      <c r="R4" s="15"/>
      <c r="S4" s="15"/>
      <c r="T4" s="15"/>
      <c r="U4" s="15"/>
      <c r="V4" s="15"/>
      <c r="W4" s="15"/>
      <c r="X4" s="15"/>
      <c r="Y4" s="15"/>
      <c r="Z4" s="14"/>
      <c r="AA4" s="15"/>
      <c r="AB4" s="15"/>
      <c r="AC4" s="15"/>
      <c r="AD4" s="15"/>
      <c r="AE4" s="15"/>
      <c r="AF4" s="15"/>
      <c r="AG4" s="15"/>
      <c r="AH4" s="15"/>
      <c r="AI4" s="15"/>
      <c r="AJ4" s="14"/>
      <c r="AK4" s="15"/>
      <c r="AL4" s="15"/>
      <c r="AM4" s="15"/>
      <c r="AN4" s="15"/>
      <c r="AO4" s="15"/>
      <c r="AP4" s="15"/>
      <c r="AQ4" s="15"/>
      <c r="AR4" s="15"/>
      <c r="AS4" s="15"/>
      <c r="AT4" s="14"/>
      <c r="AU4" s="15"/>
      <c r="AV4" s="15"/>
      <c r="AW4" s="15"/>
      <c r="AX4" s="15"/>
      <c r="AY4" s="15"/>
      <c r="AZ4" s="15"/>
      <c r="BA4" s="15"/>
      <c r="BB4" s="15"/>
      <c r="BC4" s="15"/>
      <c r="BD4" s="14"/>
      <c r="BE4" s="15"/>
      <c r="BF4" s="15"/>
      <c r="BG4" s="15"/>
      <c r="BH4" s="15"/>
      <c r="BI4" s="15"/>
      <c r="BJ4" s="15"/>
      <c r="BK4" s="15"/>
      <c r="BL4" s="15"/>
      <c r="BM4" s="15"/>
      <c r="BN4" s="14"/>
      <c r="BO4" s="15"/>
      <c r="BP4" s="15"/>
      <c r="BQ4" s="15"/>
      <c r="BR4" s="15"/>
      <c r="BS4" s="15"/>
      <c r="BT4" s="15"/>
      <c r="BU4" s="15"/>
      <c r="BV4" s="15"/>
      <c r="BW4" s="15"/>
      <c r="BX4" s="14"/>
      <c r="BY4" s="15"/>
      <c r="BZ4" s="15"/>
      <c r="CA4" s="15"/>
      <c r="CB4" s="15"/>
      <c r="CC4" s="15"/>
      <c r="CD4" s="15"/>
      <c r="CE4" s="15"/>
      <c r="CF4" s="15"/>
      <c r="CG4" s="15"/>
      <c r="CH4" s="14"/>
      <c r="CI4" s="15"/>
      <c r="CJ4" s="15"/>
      <c r="CK4" s="15"/>
      <c r="CL4" s="15"/>
      <c r="CM4" s="15"/>
      <c r="CN4" s="15"/>
      <c r="CO4" s="15"/>
      <c r="CP4" s="15"/>
      <c r="CQ4" s="15"/>
      <c r="CR4" s="14"/>
      <c r="CS4" s="15"/>
      <c r="CT4" s="15"/>
      <c r="CU4" s="15"/>
      <c r="CV4" s="15"/>
      <c r="CW4" s="15"/>
      <c r="CX4" s="15"/>
      <c r="CY4" s="15"/>
      <c r="CZ4" s="15"/>
      <c r="DA4" s="15"/>
      <c r="DB4" s="14"/>
      <c r="DC4" s="15"/>
      <c r="DD4" s="15"/>
      <c r="DE4" s="15"/>
      <c r="DF4" s="15"/>
      <c r="DG4" s="15"/>
      <c r="DH4" s="15"/>
      <c r="DI4" s="15"/>
      <c r="DJ4" s="15"/>
      <c r="DK4" s="15"/>
      <c r="DL4" s="14"/>
      <c r="DM4" s="15"/>
      <c r="DN4" s="15"/>
      <c r="DO4" s="15"/>
      <c r="DP4" s="15"/>
      <c r="DQ4" s="15"/>
      <c r="DR4" s="15"/>
      <c r="DS4" s="15"/>
      <c r="DT4" s="15"/>
      <c r="DU4" s="15"/>
      <c r="DV4" s="14"/>
      <c r="DW4" s="15"/>
      <c r="DX4" s="15"/>
      <c r="DY4" s="15"/>
      <c r="DZ4" s="15"/>
      <c r="EA4" s="15"/>
      <c r="EB4" s="15"/>
      <c r="EC4" s="15"/>
      <c r="ED4" s="15"/>
      <c r="EE4" s="15"/>
      <c r="EF4" s="14"/>
      <c r="EG4" s="15"/>
      <c r="EH4" s="15"/>
      <c r="EI4" s="15"/>
      <c r="EJ4" s="15"/>
      <c r="EK4" s="15"/>
      <c r="EL4" s="15"/>
      <c r="EM4" s="15"/>
      <c r="EN4" s="15"/>
      <c r="EO4" s="15"/>
      <c r="EP4" s="14"/>
      <c r="EQ4" s="15"/>
      <c r="ER4" s="15"/>
      <c r="ES4" s="15"/>
      <c r="ET4" s="15"/>
      <c r="EU4" s="15"/>
      <c r="EV4" s="15"/>
      <c r="EW4" s="15"/>
      <c r="EX4" s="15"/>
      <c r="EY4" s="15"/>
      <c r="EZ4" s="14"/>
      <c r="FA4" s="15"/>
      <c r="FB4" s="15"/>
      <c r="FC4" s="15"/>
      <c r="FD4" s="15"/>
      <c r="FE4" s="15"/>
      <c r="FF4" s="15"/>
      <c r="FG4" s="15"/>
      <c r="FH4" s="15"/>
      <c r="FI4" s="15"/>
      <c r="FJ4" s="14"/>
      <c r="FK4" s="15"/>
      <c r="FL4" s="15"/>
      <c r="FM4" s="15"/>
      <c r="FN4" s="15"/>
      <c r="FO4" s="15"/>
      <c r="FP4" s="15"/>
      <c r="FQ4" s="15"/>
      <c r="FR4" s="15"/>
      <c r="FS4" s="15"/>
      <c r="FT4" s="14"/>
      <c r="FU4" s="15"/>
      <c r="FV4" s="15"/>
      <c r="FW4" s="15"/>
      <c r="FX4" s="15"/>
      <c r="FY4" s="15"/>
      <c r="FZ4" s="15"/>
      <c r="GA4" s="15"/>
      <c r="GB4" s="15"/>
      <c r="GC4" s="15"/>
      <c r="GD4" s="14"/>
      <c r="GE4" s="15"/>
      <c r="GF4" s="15"/>
      <c r="GG4" s="15"/>
      <c r="GH4" s="15"/>
      <c r="GI4" s="15"/>
      <c r="GJ4" s="15"/>
      <c r="GK4" s="15"/>
      <c r="GL4" s="15"/>
      <c r="GM4" s="15"/>
      <c r="GN4" s="14"/>
      <c r="GO4" s="15"/>
      <c r="GP4" s="15"/>
      <c r="GQ4" s="15"/>
      <c r="GR4" s="15"/>
      <c r="GS4" s="15"/>
      <c r="GT4" s="15"/>
      <c r="GU4" s="15"/>
      <c r="GV4" s="15"/>
      <c r="GW4" s="15"/>
      <c r="GX4" s="14"/>
      <c r="GY4" s="15"/>
      <c r="GZ4" s="15"/>
      <c r="HA4" s="15"/>
      <c r="HB4" s="15"/>
      <c r="HC4" s="15"/>
      <c r="HD4" s="15"/>
      <c r="HE4" s="15"/>
      <c r="HF4" s="15"/>
      <c r="HG4" s="15"/>
      <c r="HH4" s="14"/>
      <c r="HI4" s="15"/>
      <c r="HJ4" s="15"/>
      <c r="HK4" s="15"/>
      <c r="HL4" s="15"/>
      <c r="HM4" s="15"/>
      <c r="HN4" s="15"/>
      <c r="HO4" s="15"/>
      <c r="HP4" s="15"/>
      <c r="HQ4" s="15"/>
      <c r="HR4" s="14"/>
      <c r="HS4" s="15"/>
      <c r="HT4" s="15"/>
      <c r="HU4" s="15"/>
      <c r="HV4" s="15"/>
      <c r="HW4" s="15"/>
      <c r="HX4" s="15"/>
      <c r="HY4" s="15"/>
      <c r="HZ4" s="15"/>
      <c r="IA4" s="15"/>
      <c r="IB4" s="14"/>
      <c r="IC4" s="15"/>
      <c r="ID4" s="15"/>
      <c r="IE4" s="15"/>
      <c r="IF4" s="15"/>
      <c r="IG4" s="15"/>
      <c r="IH4" s="15"/>
      <c r="II4" s="15"/>
      <c r="IJ4" s="15"/>
      <c r="IK4" s="15"/>
      <c r="IL4" s="14"/>
      <c r="IM4" s="15"/>
      <c r="IN4" s="15"/>
      <c r="IO4" s="15"/>
      <c r="IP4" s="15"/>
      <c r="IQ4" s="15"/>
    </row>
    <row r="5" spans="1:251" s="11" customFormat="1" ht="15.75" x14ac:dyDescent="0.25">
      <c r="A5" s="335" t="s">
        <v>67</v>
      </c>
      <c r="B5" s="335"/>
      <c r="C5" s="335"/>
      <c r="D5" s="335"/>
      <c r="E5" s="335"/>
      <c r="F5" s="335"/>
      <c r="G5" s="335"/>
      <c r="H5" s="335"/>
      <c r="I5" s="335"/>
      <c r="J5" s="335"/>
      <c r="K5" s="15"/>
      <c r="L5" s="26"/>
      <c r="M5" s="199"/>
      <c r="N5" s="26"/>
      <c r="O5" s="26"/>
      <c r="P5" s="26"/>
      <c r="Q5" s="15"/>
      <c r="R5" s="15"/>
      <c r="S5" s="15"/>
      <c r="T5" s="15"/>
      <c r="U5" s="15"/>
      <c r="V5" s="15"/>
      <c r="W5" s="15"/>
      <c r="X5" s="15"/>
      <c r="Y5" s="15"/>
      <c r="Z5" s="14"/>
      <c r="AA5" s="15"/>
      <c r="AB5" s="15"/>
      <c r="AC5" s="15"/>
      <c r="AD5" s="15"/>
      <c r="AE5" s="15"/>
      <c r="AF5" s="15"/>
      <c r="AG5" s="15"/>
      <c r="AH5" s="15"/>
      <c r="AI5" s="15"/>
      <c r="AJ5" s="14"/>
      <c r="AK5" s="15"/>
      <c r="AL5" s="15"/>
      <c r="AM5" s="15"/>
      <c r="AN5" s="15"/>
      <c r="AO5" s="15"/>
      <c r="AP5" s="15"/>
      <c r="AQ5" s="15"/>
      <c r="AR5" s="15"/>
      <c r="AS5" s="15"/>
      <c r="AT5" s="14"/>
      <c r="AU5" s="15"/>
      <c r="AV5" s="15"/>
      <c r="AW5" s="15"/>
      <c r="AX5" s="15"/>
      <c r="AY5" s="15"/>
      <c r="AZ5" s="15"/>
      <c r="BA5" s="15"/>
      <c r="BB5" s="15"/>
      <c r="BC5" s="15"/>
      <c r="BD5" s="14"/>
      <c r="BE5" s="15"/>
      <c r="BF5" s="15"/>
      <c r="BG5" s="15"/>
      <c r="BH5" s="15"/>
      <c r="BI5" s="15"/>
      <c r="BJ5" s="15"/>
      <c r="BK5" s="15"/>
      <c r="BL5" s="15"/>
      <c r="BM5" s="15"/>
      <c r="BN5" s="14"/>
      <c r="BO5" s="15"/>
      <c r="BP5" s="15"/>
      <c r="BQ5" s="15"/>
      <c r="BR5" s="15"/>
      <c r="BS5" s="15"/>
      <c r="BT5" s="15"/>
      <c r="BU5" s="15"/>
      <c r="BV5" s="15"/>
      <c r="BW5" s="15"/>
      <c r="BX5" s="14"/>
      <c r="BY5" s="15"/>
      <c r="BZ5" s="15"/>
      <c r="CA5" s="15"/>
      <c r="CB5" s="15"/>
      <c r="CC5" s="15"/>
      <c r="CD5" s="15"/>
      <c r="CE5" s="15"/>
      <c r="CF5" s="15"/>
      <c r="CG5" s="15"/>
      <c r="CH5" s="14"/>
      <c r="CI5" s="15"/>
      <c r="CJ5" s="15"/>
      <c r="CK5" s="15"/>
      <c r="CL5" s="15"/>
      <c r="CM5" s="15"/>
      <c r="CN5" s="15"/>
      <c r="CO5" s="15"/>
      <c r="CP5" s="15"/>
      <c r="CQ5" s="15"/>
      <c r="CR5" s="14"/>
      <c r="CS5" s="15"/>
      <c r="CT5" s="15"/>
      <c r="CU5" s="15"/>
      <c r="CV5" s="15"/>
      <c r="CW5" s="15"/>
      <c r="CX5" s="15"/>
      <c r="CY5" s="15"/>
      <c r="CZ5" s="15"/>
      <c r="DA5" s="15"/>
      <c r="DB5" s="14"/>
      <c r="DC5" s="15"/>
      <c r="DD5" s="15"/>
      <c r="DE5" s="15"/>
      <c r="DF5" s="15"/>
      <c r="DG5" s="15"/>
      <c r="DH5" s="15"/>
      <c r="DI5" s="15"/>
      <c r="DJ5" s="15"/>
      <c r="DK5" s="15"/>
      <c r="DL5" s="14"/>
      <c r="DM5" s="15"/>
      <c r="DN5" s="15"/>
      <c r="DO5" s="15"/>
      <c r="DP5" s="15"/>
      <c r="DQ5" s="15"/>
      <c r="DR5" s="15"/>
      <c r="DS5" s="15"/>
      <c r="DT5" s="15"/>
      <c r="DU5" s="15"/>
      <c r="DV5" s="14"/>
      <c r="DW5" s="15"/>
      <c r="DX5" s="15"/>
      <c r="DY5" s="15"/>
      <c r="DZ5" s="15"/>
      <c r="EA5" s="15"/>
      <c r="EB5" s="15"/>
      <c r="EC5" s="15"/>
      <c r="ED5" s="15"/>
      <c r="EE5" s="15"/>
      <c r="EF5" s="14"/>
      <c r="EG5" s="15"/>
      <c r="EH5" s="15"/>
      <c r="EI5" s="15"/>
      <c r="EJ5" s="15"/>
      <c r="EK5" s="15"/>
      <c r="EL5" s="15"/>
      <c r="EM5" s="15"/>
      <c r="EN5" s="15"/>
      <c r="EO5" s="15"/>
      <c r="EP5" s="14"/>
      <c r="EQ5" s="15"/>
      <c r="ER5" s="15"/>
      <c r="ES5" s="15"/>
      <c r="ET5" s="15"/>
      <c r="EU5" s="15"/>
      <c r="EV5" s="15"/>
      <c r="EW5" s="15"/>
      <c r="EX5" s="15"/>
      <c r="EY5" s="15"/>
      <c r="EZ5" s="14"/>
      <c r="FA5" s="15"/>
      <c r="FB5" s="15"/>
      <c r="FC5" s="15"/>
      <c r="FD5" s="15"/>
      <c r="FE5" s="15"/>
      <c r="FF5" s="15"/>
      <c r="FG5" s="15"/>
      <c r="FH5" s="15"/>
      <c r="FI5" s="15"/>
      <c r="FJ5" s="14"/>
      <c r="FK5" s="15"/>
      <c r="FL5" s="15"/>
      <c r="FM5" s="15"/>
      <c r="FN5" s="15"/>
      <c r="FO5" s="15"/>
      <c r="FP5" s="15"/>
      <c r="FQ5" s="15"/>
      <c r="FR5" s="15"/>
      <c r="FS5" s="15"/>
      <c r="FT5" s="14"/>
      <c r="FU5" s="15"/>
      <c r="FV5" s="15"/>
      <c r="FW5" s="15"/>
      <c r="FX5" s="15"/>
      <c r="FY5" s="15"/>
      <c r="FZ5" s="15"/>
      <c r="GA5" s="15"/>
      <c r="GB5" s="15"/>
      <c r="GC5" s="15"/>
      <c r="GD5" s="14"/>
      <c r="GE5" s="15"/>
      <c r="GF5" s="15"/>
      <c r="GG5" s="15"/>
      <c r="GH5" s="15"/>
      <c r="GI5" s="15"/>
      <c r="GJ5" s="15"/>
      <c r="GK5" s="15"/>
      <c r="GL5" s="15"/>
      <c r="GM5" s="15"/>
      <c r="GN5" s="14"/>
      <c r="GO5" s="15"/>
      <c r="GP5" s="15"/>
      <c r="GQ5" s="15"/>
      <c r="GR5" s="15"/>
      <c r="GS5" s="15"/>
      <c r="GT5" s="15"/>
      <c r="GU5" s="15"/>
      <c r="GV5" s="15"/>
      <c r="GW5" s="15"/>
      <c r="GX5" s="14"/>
      <c r="GY5" s="15"/>
      <c r="GZ5" s="15"/>
      <c r="HA5" s="15"/>
      <c r="HB5" s="15"/>
      <c r="HC5" s="15"/>
      <c r="HD5" s="15"/>
      <c r="HE5" s="15"/>
      <c r="HF5" s="15"/>
      <c r="HG5" s="15"/>
      <c r="HH5" s="14"/>
      <c r="HI5" s="15"/>
      <c r="HJ5" s="15"/>
      <c r="HK5" s="15"/>
      <c r="HL5" s="15"/>
      <c r="HM5" s="15"/>
      <c r="HN5" s="15"/>
      <c r="HO5" s="15"/>
      <c r="HP5" s="15"/>
      <c r="HQ5" s="15"/>
      <c r="HR5" s="14"/>
      <c r="HS5" s="15"/>
      <c r="HT5" s="15"/>
      <c r="HU5" s="15"/>
      <c r="HV5" s="15"/>
      <c r="HW5" s="15"/>
      <c r="HX5" s="15"/>
      <c r="HY5" s="15"/>
      <c r="HZ5" s="15"/>
      <c r="IA5" s="15"/>
      <c r="IB5" s="14"/>
      <c r="IC5" s="15"/>
      <c r="ID5" s="15"/>
      <c r="IE5" s="15"/>
      <c r="IF5" s="15"/>
      <c r="IG5" s="15"/>
      <c r="IH5" s="15"/>
      <c r="II5" s="15"/>
      <c r="IJ5" s="15"/>
      <c r="IK5" s="15"/>
      <c r="IL5" s="14"/>
      <c r="IM5" s="15"/>
      <c r="IN5" s="15"/>
      <c r="IO5" s="15"/>
      <c r="IP5" s="15"/>
      <c r="IQ5" s="15"/>
    </row>
    <row r="6" spans="1:251" s="11" customFormat="1" ht="15.7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5"/>
      <c r="L6" s="26"/>
      <c r="M6" s="199"/>
      <c r="N6" s="26"/>
      <c r="O6" s="26"/>
      <c r="P6" s="26"/>
      <c r="Q6" s="15"/>
      <c r="R6" s="15"/>
      <c r="S6" s="15"/>
      <c r="T6" s="15"/>
      <c r="U6" s="15"/>
      <c r="V6" s="15"/>
      <c r="W6" s="15"/>
      <c r="X6" s="15"/>
      <c r="Y6" s="15"/>
      <c r="Z6" s="14"/>
      <c r="AA6" s="15"/>
      <c r="AB6" s="15"/>
      <c r="AC6" s="15"/>
      <c r="AD6" s="15"/>
      <c r="AE6" s="15"/>
      <c r="AF6" s="15"/>
      <c r="AG6" s="15"/>
      <c r="AH6" s="15"/>
      <c r="AI6" s="15"/>
      <c r="AJ6" s="14"/>
      <c r="AK6" s="15"/>
      <c r="AL6" s="15"/>
      <c r="AM6" s="15"/>
      <c r="AN6" s="15"/>
      <c r="AO6" s="15"/>
      <c r="AP6" s="15"/>
      <c r="AQ6" s="15"/>
      <c r="AR6" s="15"/>
      <c r="AS6" s="15"/>
      <c r="AT6" s="14"/>
      <c r="AU6" s="15"/>
      <c r="AV6" s="15"/>
      <c r="AW6" s="15"/>
      <c r="AX6" s="15"/>
      <c r="AY6" s="15"/>
      <c r="AZ6" s="15"/>
      <c r="BA6" s="15"/>
      <c r="BB6" s="15"/>
      <c r="BC6" s="15"/>
      <c r="BD6" s="14"/>
      <c r="BE6" s="15"/>
      <c r="BF6" s="15"/>
      <c r="BG6" s="15"/>
      <c r="BH6" s="15"/>
      <c r="BI6" s="15"/>
      <c r="BJ6" s="15"/>
      <c r="BK6" s="15"/>
      <c r="BL6" s="15"/>
      <c r="BM6" s="15"/>
      <c r="BN6" s="14"/>
      <c r="BO6" s="15"/>
      <c r="BP6" s="15"/>
      <c r="BQ6" s="15"/>
      <c r="BR6" s="15"/>
      <c r="BS6" s="15"/>
      <c r="BT6" s="15"/>
      <c r="BU6" s="15"/>
      <c r="BV6" s="15"/>
      <c r="BW6" s="15"/>
      <c r="BX6" s="14"/>
      <c r="BY6" s="15"/>
      <c r="BZ6" s="15"/>
      <c r="CA6" s="15"/>
      <c r="CB6" s="15"/>
      <c r="CC6" s="15"/>
      <c r="CD6" s="15"/>
      <c r="CE6" s="15"/>
      <c r="CF6" s="15"/>
      <c r="CG6" s="15"/>
      <c r="CH6" s="14"/>
      <c r="CI6" s="15"/>
      <c r="CJ6" s="15"/>
      <c r="CK6" s="15"/>
      <c r="CL6" s="15"/>
      <c r="CM6" s="15"/>
      <c r="CN6" s="15"/>
      <c r="CO6" s="15"/>
      <c r="CP6" s="15"/>
      <c r="CQ6" s="15"/>
      <c r="CR6" s="14"/>
      <c r="CS6" s="15"/>
      <c r="CT6" s="15"/>
      <c r="CU6" s="15"/>
      <c r="CV6" s="15"/>
      <c r="CW6" s="15"/>
      <c r="CX6" s="15"/>
      <c r="CY6" s="15"/>
      <c r="CZ6" s="15"/>
      <c r="DA6" s="15"/>
      <c r="DB6" s="14"/>
      <c r="DC6" s="15"/>
      <c r="DD6" s="15"/>
      <c r="DE6" s="15"/>
      <c r="DF6" s="15"/>
      <c r="DG6" s="15"/>
      <c r="DH6" s="15"/>
      <c r="DI6" s="15"/>
      <c r="DJ6" s="15"/>
      <c r="DK6" s="15"/>
      <c r="DL6" s="14"/>
      <c r="DM6" s="15"/>
      <c r="DN6" s="15"/>
      <c r="DO6" s="15"/>
      <c r="DP6" s="15"/>
      <c r="DQ6" s="15"/>
      <c r="DR6" s="15"/>
      <c r="DS6" s="15"/>
      <c r="DT6" s="15"/>
      <c r="DU6" s="15"/>
      <c r="DV6" s="14"/>
      <c r="DW6" s="15"/>
      <c r="DX6" s="15"/>
      <c r="DY6" s="15"/>
      <c r="DZ6" s="15"/>
      <c r="EA6" s="15"/>
      <c r="EB6" s="15"/>
      <c r="EC6" s="15"/>
      <c r="ED6" s="15"/>
      <c r="EE6" s="15"/>
      <c r="EF6" s="14"/>
      <c r="EG6" s="15"/>
      <c r="EH6" s="15"/>
      <c r="EI6" s="15"/>
      <c r="EJ6" s="15"/>
      <c r="EK6" s="15"/>
      <c r="EL6" s="15"/>
      <c r="EM6" s="15"/>
      <c r="EN6" s="15"/>
      <c r="EO6" s="15"/>
      <c r="EP6" s="14"/>
      <c r="EQ6" s="15"/>
      <c r="ER6" s="15"/>
      <c r="ES6" s="15"/>
      <c r="ET6" s="15"/>
      <c r="EU6" s="15"/>
      <c r="EV6" s="15"/>
      <c r="EW6" s="15"/>
      <c r="EX6" s="15"/>
      <c r="EY6" s="15"/>
      <c r="EZ6" s="14"/>
      <c r="FA6" s="15"/>
      <c r="FB6" s="15"/>
      <c r="FC6" s="15"/>
      <c r="FD6" s="15"/>
      <c r="FE6" s="15"/>
      <c r="FF6" s="15"/>
      <c r="FG6" s="15"/>
      <c r="FH6" s="15"/>
      <c r="FI6" s="15"/>
      <c r="FJ6" s="14"/>
      <c r="FK6" s="15"/>
      <c r="FL6" s="15"/>
      <c r="FM6" s="15"/>
      <c r="FN6" s="15"/>
      <c r="FO6" s="15"/>
      <c r="FP6" s="15"/>
      <c r="FQ6" s="15"/>
      <c r="FR6" s="15"/>
      <c r="FS6" s="15"/>
      <c r="FT6" s="14"/>
      <c r="FU6" s="15"/>
      <c r="FV6" s="15"/>
      <c r="FW6" s="15"/>
      <c r="FX6" s="15"/>
      <c r="FY6" s="15"/>
      <c r="FZ6" s="15"/>
      <c r="GA6" s="15"/>
      <c r="GB6" s="15"/>
      <c r="GC6" s="15"/>
      <c r="GD6" s="14"/>
      <c r="GE6" s="15"/>
      <c r="GF6" s="15"/>
      <c r="GG6" s="15"/>
      <c r="GH6" s="15"/>
      <c r="GI6" s="15"/>
      <c r="GJ6" s="15"/>
      <c r="GK6" s="15"/>
      <c r="GL6" s="15"/>
      <c r="GM6" s="15"/>
      <c r="GN6" s="14"/>
      <c r="GO6" s="15"/>
      <c r="GP6" s="15"/>
      <c r="GQ6" s="15"/>
      <c r="GR6" s="15"/>
      <c r="GS6" s="15"/>
      <c r="GT6" s="15"/>
      <c r="GU6" s="15"/>
      <c r="GV6" s="15"/>
      <c r="GW6" s="15"/>
      <c r="GX6" s="14"/>
      <c r="GY6" s="15"/>
      <c r="GZ6" s="15"/>
      <c r="HA6" s="15"/>
      <c r="HB6" s="15"/>
      <c r="HC6" s="15"/>
      <c r="HD6" s="15"/>
      <c r="HE6" s="15"/>
      <c r="HF6" s="15"/>
      <c r="HG6" s="15"/>
      <c r="HH6" s="14"/>
      <c r="HI6" s="15"/>
      <c r="HJ6" s="15"/>
      <c r="HK6" s="15"/>
      <c r="HL6" s="15"/>
      <c r="HM6" s="15"/>
      <c r="HN6" s="15"/>
      <c r="HO6" s="15"/>
      <c r="HP6" s="15"/>
      <c r="HQ6" s="15"/>
      <c r="HR6" s="14"/>
      <c r="HS6" s="15"/>
      <c r="HT6" s="15"/>
      <c r="HU6" s="15"/>
      <c r="HV6" s="15"/>
      <c r="HW6" s="15"/>
      <c r="HX6" s="15"/>
      <c r="HY6" s="15"/>
      <c r="HZ6" s="15"/>
      <c r="IA6" s="15"/>
      <c r="IB6" s="14"/>
      <c r="IC6" s="15"/>
      <c r="ID6" s="15"/>
      <c r="IE6" s="15"/>
      <c r="IF6" s="15"/>
      <c r="IG6" s="15"/>
      <c r="IH6" s="15"/>
      <c r="II6" s="15"/>
      <c r="IJ6" s="15"/>
      <c r="IK6" s="15"/>
      <c r="IL6" s="14"/>
      <c r="IM6" s="15"/>
      <c r="IN6" s="15"/>
      <c r="IO6" s="15"/>
      <c r="IP6" s="15"/>
      <c r="IQ6" s="15"/>
    </row>
    <row r="7" spans="1:251" s="24" customFormat="1" ht="47.25" customHeight="1" x14ac:dyDescent="0.25">
      <c r="A7" s="340" t="s">
        <v>48</v>
      </c>
      <c r="B7" s="340" t="s">
        <v>6</v>
      </c>
      <c r="C7" s="340" t="s">
        <v>7</v>
      </c>
      <c r="D7" s="340" t="s">
        <v>8</v>
      </c>
      <c r="E7" s="340" t="s">
        <v>13</v>
      </c>
      <c r="F7" s="340"/>
      <c r="G7" s="340" t="s">
        <v>14</v>
      </c>
      <c r="H7" s="340"/>
      <c r="I7" s="340" t="s">
        <v>46</v>
      </c>
      <c r="J7" s="341" t="s">
        <v>36</v>
      </c>
      <c r="K7" s="185" t="s">
        <v>325</v>
      </c>
      <c r="L7" s="185" t="s">
        <v>329</v>
      </c>
      <c r="M7" s="202" t="s">
        <v>330</v>
      </c>
      <c r="N7" s="185" t="s">
        <v>326</v>
      </c>
      <c r="O7" s="185" t="s">
        <v>326</v>
      </c>
      <c r="P7" s="185" t="s">
        <v>326</v>
      </c>
      <c r="Q7" s="185" t="s">
        <v>318</v>
      </c>
      <c r="R7" s="185" t="s">
        <v>319</v>
      </c>
    </row>
    <row r="8" spans="1:251" s="24" customFormat="1" ht="24" customHeight="1" x14ac:dyDescent="0.25">
      <c r="A8" s="340"/>
      <c r="B8" s="340"/>
      <c r="C8" s="340"/>
      <c r="D8" s="340"/>
      <c r="E8" s="10" t="s">
        <v>15</v>
      </c>
      <c r="F8" s="10" t="s">
        <v>16</v>
      </c>
      <c r="G8" s="10" t="s">
        <v>15</v>
      </c>
      <c r="H8" s="10" t="s">
        <v>16</v>
      </c>
      <c r="I8" s="340"/>
      <c r="J8" s="341"/>
      <c r="K8" s="184" t="s">
        <v>324</v>
      </c>
      <c r="L8" s="184" t="s">
        <v>324</v>
      </c>
      <c r="M8" s="203" t="s">
        <v>324</v>
      </c>
      <c r="N8" s="184" t="s">
        <v>324</v>
      </c>
      <c r="O8" s="184" t="s">
        <v>324</v>
      </c>
      <c r="P8" s="184" t="s">
        <v>324</v>
      </c>
      <c r="Q8" s="184" t="s">
        <v>324</v>
      </c>
      <c r="R8" s="184" t="s">
        <v>324</v>
      </c>
    </row>
    <row r="9" spans="1:251" x14ac:dyDescent="0.25">
      <c r="A9" s="342" t="s">
        <v>49</v>
      </c>
      <c r="B9" s="343"/>
      <c r="C9" s="343"/>
      <c r="D9" s="343"/>
      <c r="E9" s="343"/>
      <c r="F9" s="343"/>
      <c r="G9" s="343"/>
      <c r="H9" s="343"/>
      <c r="I9" s="343"/>
      <c r="J9" s="343"/>
      <c r="K9" s="183"/>
      <c r="L9" s="183"/>
      <c r="M9" s="204"/>
      <c r="N9" s="183"/>
      <c r="O9" s="183"/>
      <c r="P9" s="183"/>
      <c r="Q9" s="183"/>
      <c r="R9" s="183"/>
    </row>
    <row r="10" spans="1:251" ht="85.9" customHeight="1" x14ac:dyDescent="0.25">
      <c r="A10" s="8" t="s">
        <v>0</v>
      </c>
      <c r="B10" s="1" t="s">
        <v>9</v>
      </c>
      <c r="C10" s="2" t="s">
        <v>10</v>
      </c>
      <c r="D10" s="2">
        <v>2</v>
      </c>
      <c r="E10" s="3">
        <v>150000</v>
      </c>
      <c r="F10" s="3">
        <f t="shared" ref="F10:F31" si="0">D10*E10</f>
        <v>300000</v>
      </c>
      <c r="G10" s="3">
        <v>0</v>
      </c>
      <c r="H10" s="3">
        <f t="shared" ref="H10:H31" si="1">D10*G10</f>
        <v>0</v>
      </c>
      <c r="I10" s="3">
        <f>F10+H10</f>
        <v>300000</v>
      </c>
      <c r="J10" s="180" t="s">
        <v>50</v>
      </c>
      <c r="K10" s="27"/>
      <c r="L10" s="27"/>
      <c r="M10" s="205"/>
      <c r="N10" s="27"/>
      <c r="O10" s="27"/>
      <c r="P10" s="27"/>
      <c r="Q10" s="27">
        <f>K10+L10+M10+N10+O10+P10</f>
        <v>0</v>
      </c>
      <c r="R10" s="193">
        <f>D10-Q10</f>
        <v>2</v>
      </c>
    </row>
    <row r="11" spans="1:251" ht="35.450000000000003" customHeight="1" x14ac:dyDescent="0.25">
      <c r="A11" s="8" t="s">
        <v>1</v>
      </c>
      <c r="B11" s="1" t="s">
        <v>51</v>
      </c>
      <c r="C11" s="2" t="s">
        <v>10</v>
      </c>
      <c r="D11" s="2">
        <v>2</v>
      </c>
      <c r="E11" s="3">
        <v>5000</v>
      </c>
      <c r="F11" s="3">
        <f t="shared" si="0"/>
        <v>10000</v>
      </c>
      <c r="G11" s="3">
        <v>0</v>
      </c>
      <c r="H11" s="3">
        <f t="shared" si="1"/>
        <v>0</v>
      </c>
      <c r="I11" s="3">
        <f t="shared" ref="I11:I31" si="2">F11+H11</f>
        <v>10000</v>
      </c>
      <c r="J11" s="180" t="s">
        <v>52</v>
      </c>
      <c r="K11" s="27">
        <v>2</v>
      </c>
      <c r="L11" s="27"/>
      <c r="M11" s="205"/>
      <c r="N11" s="27"/>
      <c r="O11" s="27"/>
      <c r="P11" s="27"/>
      <c r="Q11" s="27">
        <f t="shared" ref="Q11:Q31" si="3">K11+L11+M11+N11+O11+P11</f>
        <v>2</v>
      </c>
      <c r="R11" s="193">
        <f t="shared" ref="R11:R31" si="4">D11-Q11</f>
        <v>0</v>
      </c>
    </row>
    <row r="12" spans="1:251" ht="56.45" customHeight="1" x14ac:dyDescent="0.25">
      <c r="A12" s="8" t="s">
        <v>2</v>
      </c>
      <c r="B12" s="1" t="s">
        <v>11</v>
      </c>
      <c r="C12" s="2" t="s">
        <v>10</v>
      </c>
      <c r="D12" s="2">
        <v>2</v>
      </c>
      <c r="E12" s="3">
        <v>62000</v>
      </c>
      <c r="F12" s="3">
        <f t="shared" si="0"/>
        <v>124000</v>
      </c>
      <c r="G12" s="3">
        <v>0</v>
      </c>
      <c r="H12" s="3">
        <f t="shared" si="1"/>
        <v>0</v>
      </c>
      <c r="I12" s="3">
        <f t="shared" si="2"/>
        <v>124000</v>
      </c>
      <c r="J12" s="180" t="s">
        <v>53</v>
      </c>
      <c r="K12" s="27"/>
      <c r="L12" s="27"/>
      <c r="M12" s="205"/>
      <c r="N12" s="27"/>
      <c r="O12" s="27"/>
      <c r="P12" s="27"/>
      <c r="Q12" s="27">
        <f t="shared" si="3"/>
        <v>0</v>
      </c>
      <c r="R12" s="193">
        <f t="shared" si="4"/>
        <v>2</v>
      </c>
    </row>
    <row r="13" spans="1:251" ht="25.5" x14ac:dyDescent="0.25">
      <c r="A13" s="8" t="s">
        <v>3</v>
      </c>
      <c r="B13" s="1" t="s">
        <v>62</v>
      </c>
      <c r="C13" s="2" t="s">
        <v>10</v>
      </c>
      <c r="D13" s="2">
        <v>2</v>
      </c>
      <c r="E13" s="3">
        <v>29500</v>
      </c>
      <c r="F13" s="3">
        <f t="shared" si="0"/>
        <v>59000</v>
      </c>
      <c r="G13" s="3">
        <v>0</v>
      </c>
      <c r="H13" s="3">
        <f t="shared" si="1"/>
        <v>0</v>
      </c>
      <c r="I13" s="3">
        <f t="shared" si="2"/>
        <v>59000</v>
      </c>
      <c r="J13" s="181"/>
      <c r="K13" s="27">
        <v>2</v>
      </c>
      <c r="L13" s="27"/>
      <c r="M13" s="205"/>
      <c r="N13" s="27"/>
      <c r="O13" s="27"/>
      <c r="P13" s="27"/>
      <c r="Q13" s="27">
        <f t="shared" si="3"/>
        <v>2</v>
      </c>
      <c r="R13" s="193">
        <f t="shared" si="4"/>
        <v>0</v>
      </c>
    </row>
    <row r="14" spans="1:251" ht="25.5" x14ac:dyDescent="0.25">
      <c r="A14" s="8" t="s">
        <v>4</v>
      </c>
      <c r="B14" s="1" t="s">
        <v>23</v>
      </c>
      <c r="C14" s="2" t="s">
        <v>10</v>
      </c>
      <c r="D14" s="2">
        <v>3</v>
      </c>
      <c r="E14" s="3">
        <v>14400</v>
      </c>
      <c r="F14" s="3">
        <f t="shared" si="0"/>
        <v>43200</v>
      </c>
      <c r="G14" s="3">
        <v>21600</v>
      </c>
      <c r="H14" s="3">
        <f>D14*G14</f>
        <v>64800</v>
      </c>
      <c r="I14" s="3">
        <f t="shared" si="2"/>
        <v>108000</v>
      </c>
      <c r="J14" s="181"/>
      <c r="K14" s="27">
        <v>3</v>
      </c>
      <c r="L14" s="27"/>
      <c r="M14" s="205"/>
      <c r="N14" s="27"/>
      <c r="O14" s="27"/>
      <c r="P14" s="27"/>
      <c r="Q14" s="27">
        <f t="shared" si="3"/>
        <v>3</v>
      </c>
      <c r="R14" s="193">
        <f t="shared" si="4"/>
        <v>0</v>
      </c>
    </row>
    <row r="15" spans="1:251" ht="25.5" x14ac:dyDescent="0.25">
      <c r="A15" s="18" t="s">
        <v>17</v>
      </c>
      <c r="B15" s="19" t="s">
        <v>24</v>
      </c>
      <c r="C15" s="20" t="s">
        <v>37</v>
      </c>
      <c r="D15" s="20">
        <v>52</v>
      </c>
      <c r="E15" s="21">
        <v>2100</v>
      </c>
      <c r="F15" s="21">
        <f t="shared" si="0"/>
        <v>109200</v>
      </c>
      <c r="G15" s="21">
        <v>3150</v>
      </c>
      <c r="H15" s="21">
        <f t="shared" si="1"/>
        <v>163800</v>
      </c>
      <c r="I15" s="21">
        <f t="shared" si="2"/>
        <v>273000</v>
      </c>
      <c r="J15" s="182"/>
      <c r="K15" s="27">
        <v>41.91</v>
      </c>
      <c r="L15" s="27"/>
      <c r="M15" s="205">
        <v>10.09</v>
      </c>
      <c r="N15" s="27"/>
      <c r="O15" s="27"/>
      <c r="P15" s="27"/>
      <c r="Q15" s="27">
        <f t="shared" si="3"/>
        <v>52</v>
      </c>
      <c r="R15" s="193">
        <f t="shared" si="4"/>
        <v>0</v>
      </c>
    </row>
    <row r="16" spans="1:251" ht="49.5" customHeight="1" x14ac:dyDescent="0.25">
      <c r="A16" s="18" t="s">
        <v>18</v>
      </c>
      <c r="B16" s="19" t="s">
        <v>25</v>
      </c>
      <c r="C16" s="20" t="s">
        <v>37</v>
      </c>
      <c r="D16" s="20">
        <v>140.19999999999999</v>
      </c>
      <c r="E16" s="21">
        <v>1900</v>
      </c>
      <c r="F16" s="21">
        <f t="shared" si="0"/>
        <v>266380</v>
      </c>
      <c r="G16" s="21">
        <v>2850</v>
      </c>
      <c r="H16" s="21">
        <f t="shared" si="1"/>
        <v>399569.99999999994</v>
      </c>
      <c r="I16" s="21">
        <f t="shared" si="2"/>
        <v>665950</v>
      </c>
      <c r="J16" s="182"/>
      <c r="K16" s="27">
        <v>130</v>
      </c>
      <c r="L16" s="27">
        <v>10.199999999999999</v>
      </c>
      <c r="M16" s="205"/>
      <c r="N16" s="27"/>
      <c r="O16" s="27"/>
      <c r="P16" s="27"/>
      <c r="Q16" s="27">
        <f t="shared" si="3"/>
        <v>140.19999999999999</v>
      </c>
      <c r="R16" s="193">
        <f t="shared" si="4"/>
        <v>0</v>
      </c>
    </row>
    <row r="17" spans="1:20" ht="25.5" x14ac:dyDescent="0.25">
      <c r="A17" s="18" t="s">
        <v>20</v>
      </c>
      <c r="B17" s="19" t="s">
        <v>54</v>
      </c>
      <c r="C17" s="20" t="s">
        <v>10</v>
      </c>
      <c r="D17" s="20">
        <v>10</v>
      </c>
      <c r="E17" s="21">
        <v>3000</v>
      </c>
      <c r="F17" s="21">
        <f t="shared" si="0"/>
        <v>30000</v>
      </c>
      <c r="G17" s="21">
        <v>4500</v>
      </c>
      <c r="H17" s="21">
        <f t="shared" si="1"/>
        <v>45000</v>
      </c>
      <c r="I17" s="21">
        <f t="shared" si="2"/>
        <v>75000</v>
      </c>
      <c r="J17" s="182"/>
      <c r="K17" s="27"/>
      <c r="L17" s="27">
        <v>10</v>
      </c>
      <c r="M17" s="205"/>
      <c r="N17" s="27"/>
      <c r="O17" s="27"/>
      <c r="P17" s="27"/>
      <c r="Q17" s="27">
        <f t="shared" si="3"/>
        <v>10</v>
      </c>
      <c r="R17" s="193">
        <f t="shared" si="4"/>
        <v>0</v>
      </c>
    </row>
    <row r="18" spans="1:20" ht="25.5" x14ac:dyDescent="0.25">
      <c r="A18" s="18" t="s">
        <v>21</v>
      </c>
      <c r="B18" s="19" t="s">
        <v>26</v>
      </c>
      <c r="C18" s="20" t="s">
        <v>10</v>
      </c>
      <c r="D18" s="20">
        <v>45</v>
      </c>
      <c r="E18" s="21">
        <v>7978</v>
      </c>
      <c r="F18" s="21">
        <f t="shared" si="0"/>
        <v>359010</v>
      </c>
      <c r="G18" s="21">
        <v>9300</v>
      </c>
      <c r="H18" s="21">
        <f t="shared" si="1"/>
        <v>418500</v>
      </c>
      <c r="I18" s="21">
        <f t="shared" si="2"/>
        <v>777510</v>
      </c>
      <c r="J18" s="182"/>
      <c r="K18" s="27">
        <v>45</v>
      </c>
      <c r="L18" s="27"/>
      <c r="M18" s="205"/>
      <c r="N18" s="27"/>
      <c r="O18" s="27"/>
      <c r="P18" s="27"/>
      <c r="Q18" s="27">
        <f t="shared" si="3"/>
        <v>45</v>
      </c>
      <c r="R18" s="193">
        <f t="shared" si="4"/>
        <v>0</v>
      </c>
    </row>
    <row r="19" spans="1:20" ht="25.5" x14ac:dyDescent="0.25">
      <c r="A19" s="18" t="s">
        <v>32</v>
      </c>
      <c r="B19" s="19" t="s">
        <v>38</v>
      </c>
      <c r="C19" s="20" t="s">
        <v>10</v>
      </c>
      <c r="D19" s="20">
        <v>10</v>
      </c>
      <c r="E19" s="21">
        <v>220</v>
      </c>
      <c r="F19" s="21">
        <f t="shared" si="0"/>
        <v>2200</v>
      </c>
      <c r="G19" s="21">
        <v>330</v>
      </c>
      <c r="H19" s="21">
        <f t="shared" si="1"/>
        <v>3300</v>
      </c>
      <c r="I19" s="21">
        <f t="shared" si="2"/>
        <v>5500</v>
      </c>
      <c r="J19" s="182"/>
      <c r="K19" s="27"/>
      <c r="L19" s="27"/>
      <c r="M19" s="205">
        <v>10</v>
      </c>
      <c r="N19" s="27"/>
      <c r="O19" s="27"/>
      <c r="P19" s="27"/>
      <c r="Q19" s="27">
        <f t="shared" si="3"/>
        <v>10</v>
      </c>
      <c r="R19" s="193">
        <f t="shared" si="4"/>
        <v>0</v>
      </c>
    </row>
    <row r="20" spans="1:20" ht="25.5" x14ac:dyDescent="0.25">
      <c r="A20" s="18" t="s">
        <v>22</v>
      </c>
      <c r="B20" s="19" t="s">
        <v>28</v>
      </c>
      <c r="C20" s="20" t="s">
        <v>10</v>
      </c>
      <c r="D20" s="20">
        <v>28</v>
      </c>
      <c r="E20" s="21">
        <v>300</v>
      </c>
      <c r="F20" s="21">
        <f t="shared" si="0"/>
        <v>8400</v>
      </c>
      <c r="G20" s="21">
        <v>450</v>
      </c>
      <c r="H20" s="21">
        <f t="shared" si="1"/>
        <v>12600</v>
      </c>
      <c r="I20" s="21">
        <f t="shared" si="2"/>
        <v>21000</v>
      </c>
      <c r="J20" s="182"/>
      <c r="K20" s="27">
        <v>28</v>
      </c>
      <c r="L20" s="27"/>
      <c r="M20" s="205"/>
      <c r="N20" s="27"/>
      <c r="O20" s="27"/>
      <c r="P20" s="27"/>
      <c r="Q20" s="27">
        <f t="shared" si="3"/>
        <v>28</v>
      </c>
      <c r="R20" s="193">
        <f t="shared" si="4"/>
        <v>0</v>
      </c>
    </row>
    <row r="21" spans="1:20" ht="25.5" x14ac:dyDescent="0.25">
      <c r="A21" s="18" t="s">
        <v>5</v>
      </c>
      <c r="B21" s="19" t="s">
        <v>39</v>
      </c>
      <c r="C21" s="20" t="s">
        <v>10</v>
      </c>
      <c r="D21" s="20">
        <v>5</v>
      </c>
      <c r="E21" s="21">
        <v>260</v>
      </c>
      <c r="F21" s="21">
        <f t="shared" si="0"/>
        <v>1300</v>
      </c>
      <c r="G21" s="21">
        <v>390</v>
      </c>
      <c r="H21" s="21">
        <f t="shared" si="1"/>
        <v>1950</v>
      </c>
      <c r="I21" s="21">
        <f t="shared" si="2"/>
        <v>3250</v>
      </c>
      <c r="J21" s="182"/>
      <c r="K21" s="27"/>
      <c r="L21" s="27"/>
      <c r="M21" s="205">
        <v>5</v>
      </c>
      <c r="N21" s="27"/>
      <c r="O21" s="27"/>
      <c r="P21" s="27"/>
      <c r="Q21" s="27">
        <f t="shared" si="3"/>
        <v>5</v>
      </c>
      <c r="R21" s="193">
        <f t="shared" si="4"/>
        <v>0</v>
      </c>
    </row>
    <row r="22" spans="1:20" ht="25.5" x14ac:dyDescent="0.25">
      <c r="A22" s="18" t="s">
        <v>27</v>
      </c>
      <c r="B22" s="19" t="s">
        <v>29</v>
      </c>
      <c r="C22" s="20" t="s">
        <v>10</v>
      </c>
      <c r="D22" s="20">
        <v>5</v>
      </c>
      <c r="E22" s="21">
        <v>340</v>
      </c>
      <c r="F22" s="21">
        <f t="shared" si="0"/>
        <v>1700</v>
      </c>
      <c r="G22" s="21">
        <v>510</v>
      </c>
      <c r="H22" s="21">
        <f t="shared" si="1"/>
        <v>2550</v>
      </c>
      <c r="I22" s="21">
        <f t="shared" si="2"/>
        <v>4250</v>
      </c>
      <c r="J22" s="182"/>
      <c r="K22" s="27">
        <v>5</v>
      </c>
      <c r="L22" s="27"/>
      <c r="M22" s="205"/>
      <c r="N22" s="27"/>
      <c r="O22" s="27"/>
      <c r="P22" s="27"/>
      <c r="Q22" s="27">
        <f t="shared" si="3"/>
        <v>5</v>
      </c>
      <c r="R22" s="193">
        <f t="shared" si="4"/>
        <v>0</v>
      </c>
    </row>
    <row r="23" spans="1:20" ht="25.5" x14ac:dyDescent="0.25">
      <c r="A23" s="18" t="s">
        <v>35</v>
      </c>
      <c r="B23" s="19" t="s">
        <v>31</v>
      </c>
      <c r="C23" s="20" t="s">
        <v>10</v>
      </c>
      <c r="D23" s="20">
        <v>30</v>
      </c>
      <c r="E23" s="21">
        <v>700</v>
      </c>
      <c r="F23" s="21">
        <f t="shared" si="0"/>
        <v>21000</v>
      </c>
      <c r="G23" s="21">
        <v>1050</v>
      </c>
      <c r="H23" s="21">
        <f>D23*G23</f>
        <v>31500</v>
      </c>
      <c r="I23" s="21">
        <f t="shared" si="2"/>
        <v>52500</v>
      </c>
      <c r="J23" s="182"/>
      <c r="K23" s="27">
        <v>26</v>
      </c>
      <c r="L23" s="27"/>
      <c r="M23" s="205">
        <v>4</v>
      </c>
      <c r="N23" s="27"/>
      <c r="O23" s="27"/>
      <c r="P23" s="27"/>
      <c r="Q23" s="27">
        <f t="shared" si="3"/>
        <v>30</v>
      </c>
      <c r="R23" s="193">
        <f t="shared" si="4"/>
        <v>0</v>
      </c>
    </row>
    <row r="24" spans="1:20" ht="38.25" x14ac:dyDescent="0.25">
      <c r="A24" s="18" t="s">
        <v>12</v>
      </c>
      <c r="B24" s="19" t="s">
        <v>40</v>
      </c>
      <c r="C24" s="20" t="s">
        <v>56</v>
      </c>
      <c r="D24" s="20">
        <v>0.08</v>
      </c>
      <c r="E24" s="21">
        <v>77687.27</v>
      </c>
      <c r="F24" s="21">
        <f t="shared" si="0"/>
        <v>6214.9816000000001</v>
      </c>
      <c r="G24" s="21">
        <v>116530.91</v>
      </c>
      <c r="H24" s="21">
        <f t="shared" si="1"/>
        <v>9322.4728000000014</v>
      </c>
      <c r="I24" s="21">
        <f t="shared" si="2"/>
        <v>15537.454400000002</v>
      </c>
      <c r="J24" s="182"/>
      <c r="K24" s="27"/>
      <c r="L24" s="27"/>
      <c r="M24" s="205"/>
      <c r="N24" s="27"/>
      <c r="O24" s="27"/>
      <c r="P24" s="27"/>
      <c r="Q24" s="27">
        <f t="shared" si="3"/>
        <v>0</v>
      </c>
      <c r="R24" s="193">
        <f t="shared" si="4"/>
        <v>0.08</v>
      </c>
    </row>
    <row r="25" spans="1:20" ht="25.5" x14ac:dyDescent="0.25">
      <c r="A25" s="18" t="s">
        <v>30</v>
      </c>
      <c r="B25" s="19" t="s">
        <v>41</v>
      </c>
      <c r="C25" s="20" t="s">
        <v>37</v>
      </c>
      <c r="D25" s="20">
        <v>0.6</v>
      </c>
      <c r="E25" s="21">
        <v>2000</v>
      </c>
      <c r="F25" s="21">
        <f t="shared" si="0"/>
        <v>1200</v>
      </c>
      <c r="G25" s="21">
        <v>3000</v>
      </c>
      <c r="H25" s="21">
        <f t="shared" si="1"/>
        <v>1800</v>
      </c>
      <c r="I25" s="21">
        <f t="shared" si="2"/>
        <v>3000</v>
      </c>
      <c r="J25" s="182"/>
      <c r="K25" s="27"/>
      <c r="L25" s="27">
        <v>0.6</v>
      </c>
      <c r="M25" s="205"/>
      <c r="N25" s="27"/>
      <c r="O25" s="27"/>
      <c r="P25" s="27"/>
      <c r="Q25" s="27">
        <f t="shared" si="3"/>
        <v>0.6</v>
      </c>
      <c r="R25" s="193">
        <f t="shared" si="4"/>
        <v>0</v>
      </c>
    </row>
    <row r="26" spans="1:20" ht="25.5" x14ac:dyDescent="0.25">
      <c r="A26" s="18" t="s">
        <v>55</v>
      </c>
      <c r="B26" s="19" t="s">
        <v>42</v>
      </c>
      <c r="C26" s="20" t="s">
        <v>10</v>
      </c>
      <c r="D26" s="20">
        <v>2</v>
      </c>
      <c r="E26" s="21">
        <v>5000</v>
      </c>
      <c r="F26" s="21">
        <f t="shared" si="0"/>
        <v>10000</v>
      </c>
      <c r="G26" s="21">
        <v>7500</v>
      </c>
      <c r="H26" s="21">
        <f t="shared" si="1"/>
        <v>15000</v>
      </c>
      <c r="I26" s="21">
        <f t="shared" si="2"/>
        <v>25000</v>
      </c>
      <c r="J26" s="182"/>
      <c r="K26" s="27"/>
      <c r="L26" s="27">
        <v>2</v>
      </c>
      <c r="M26" s="205"/>
      <c r="N26" s="27"/>
      <c r="O26" s="27"/>
      <c r="P26" s="27"/>
      <c r="Q26" s="27">
        <f t="shared" si="3"/>
        <v>2</v>
      </c>
      <c r="R26" s="193">
        <f t="shared" si="4"/>
        <v>0</v>
      </c>
    </row>
    <row r="27" spans="1:20" ht="25.5" x14ac:dyDescent="0.25">
      <c r="A27" s="18" t="s">
        <v>57</v>
      </c>
      <c r="B27" s="19" t="s">
        <v>33</v>
      </c>
      <c r="C27" s="20" t="s">
        <v>10</v>
      </c>
      <c r="D27" s="20">
        <v>2</v>
      </c>
      <c r="E27" s="20">
        <v>13600</v>
      </c>
      <c r="F27" s="21">
        <f t="shared" si="0"/>
        <v>27200</v>
      </c>
      <c r="G27" s="20">
        <v>20400</v>
      </c>
      <c r="H27" s="20">
        <f t="shared" si="1"/>
        <v>40800</v>
      </c>
      <c r="I27" s="21">
        <f t="shared" si="2"/>
        <v>68000</v>
      </c>
      <c r="J27" s="182"/>
      <c r="K27" s="27">
        <v>2</v>
      </c>
      <c r="L27" s="27"/>
      <c r="M27" s="205"/>
      <c r="N27" s="27"/>
      <c r="O27" s="27"/>
      <c r="P27" s="27"/>
      <c r="Q27" s="27">
        <f t="shared" si="3"/>
        <v>2</v>
      </c>
      <c r="R27" s="193">
        <f t="shared" si="4"/>
        <v>0</v>
      </c>
    </row>
    <row r="28" spans="1:20" x14ac:dyDescent="0.25">
      <c r="A28" s="18" t="s">
        <v>58</v>
      </c>
      <c r="B28" s="19" t="s">
        <v>43</v>
      </c>
      <c r="C28" s="20" t="s">
        <v>44</v>
      </c>
      <c r="D28" s="20">
        <v>1</v>
      </c>
      <c r="E28" s="21">
        <v>38000</v>
      </c>
      <c r="F28" s="21">
        <f t="shared" si="0"/>
        <v>38000</v>
      </c>
      <c r="G28" s="21">
        <v>57000</v>
      </c>
      <c r="H28" s="21">
        <f t="shared" si="1"/>
        <v>57000</v>
      </c>
      <c r="I28" s="21">
        <f t="shared" si="2"/>
        <v>95000</v>
      </c>
      <c r="J28" s="182"/>
      <c r="K28" s="27"/>
      <c r="L28" s="27">
        <v>1</v>
      </c>
      <c r="M28" s="205"/>
      <c r="N28" s="27"/>
      <c r="O28" s="27"/>
      <c r="P28" s="27"/>
      <c r="Q28" s="27">
        <f t="shared" si="3"/>
        <v>1</v>
      </c>
      <c r="R28" s="193">
        <f t="shared" si="4"/>
        <v>0</v>
      </c>
    </row>
    <row r="29" spans="1:20" ht="25.5" x14ac:dyDescent="0.25">
      <c r="A29" s="18" t="s">
        <v>59</v>
      </c>
      <c r="B29" s="19" t="s">
        <v>45</v>
      </c>
      <c r="C29" s="20" t="s">
        <v>34</v>
      </c>
      <c r="D29" s="20">
        <v>3.72</v>
      </c>
      <c r="E29" s="21">
        <v>1500</v>
      </c>
      <c r="F29" s="21">
        <f t="shared" si="0"/>
        <v>5580</v>
      </c>
      <c r="G29" s="21">
        <v>0</v>
      </c>
      <c r="H29" s="21">
        <f t="shared" si="1"/>
        <v>0</v>
      </c>
      <c r="I29" s="21">
        <f t="shared" si="2"/>
        <v>5580</v>
      </c>
      <c r="J29" s="182"/>
      <c r="K29" s="27">
        <v>3.26</v>
      </c>
      <c r="L29" s="27">
        <v>0.46</v>
      </c>
      <c r="M29" s="205"/>
      <c r="N29" s="27"/>
      <c r="O29" s="27"/>
      <c r="P29" s="27"/>
      <c r="Q29" s="27">
        <f t="shared" si="3"/>
        <v>3.7199999999999998</v>
      </c>
      <c r="R29" s="193">
        <f t="shared" si="4"/>
        <v>0</v>
      </c>
    </row>
    <row r="30" spans="1:20" ht="25.5" x14ac:dyDescent="0.25">
      <c r="A30" s="29" t="s">
        <v>60</v>
      </c>
      <c r="B30" s="19" t="s">
        <v>64</v>
      </c>
      <c r="C30" s="20" t="s">
        <v>10</v>
      </c>
      <c r="D30" s="20">
        <v>107</v>
      </c>
      <c r="E30" s="21">
        <v>1000</v>
      </c>
      <c r="F30" s="21">
        <f t="shared" si="0"/>
        <v>107000</v>
      </c>
      <c r="G30" s="21">
        <v>924</v>
      </c>
      <c r="H30" s="21">
        <f t="shared" si="1"/>
        <v>98868</v>
      </c>
      <c r="I30" s="21">
        <f t="shared" si="2"/>
        <v>205868</v>
      </c>
      <c r="J30" s="182"/>
      <c r="K30" s="27"/>
      <c r="L30" s="27"/>
      <c r="M30" s="205">
        <v>107</v>
      </c>
      <c r="N30" s="27"/>
      <c r="O30" s="27"/>
      <c r="P30" s="27"/>
      <c r="Q30" s="27">
        <f t="shared" si="3"/>
        <v>107</v>
      </c>
      <c r="R30" s="193">
        <f t="shared" si="4"/>
        <v>0</v>
      </c>
    </row>
    <row r="31" spans="1:20" ht="26.25" thickBot="1" x14ac:dyDescent="0.3">
      <c r="A31" s="187" t="s">
        <v>63</v>
      </c>
      <c r="B31" s="188" t="s">
        <v>65</v>
      </c>
      <c r="C31" s="189" t="s">
        <v>10</v>
      </c>
      <c r="D31" s="189">
        <v>30</v>
      </c>
      <c r="E31" s="190">
        <v>1000</v>
      </c>
      <c r="F31" s="190">
        <f t="shared" si="0"/>
        <v>30000</v>
      </c>
      <c r="G31" s="190">
        <v>1032</v>
      </c>
      <c r="H31" s="190">
        <f t="shared" si="1"/>
        <v>30960</v>
      </c>
      <c r="I31" s="190">
        <f t="shared" si="2"/>
        <v>60960</v>
      </c>
      <c r="J31" s="191"/>
      <c r="K31" s="192"/>
      <c r="L31" s="192"/>
      <c r="M31" s="206">
        <v>30</v>
      </c>
      <c r="N31" s="192"/>
      <c r="O31" s="192"/>
      <c r="P31" s="192"/>
      <c r="Q31" s="192">
        <f t="shared" si="3"/>
        <v>30</v>
      </c>
      <c r="R31" s="194">
        <f t="shared" si="4"/>
        <v>0</v>
      </c>
      <c r="T31" s="212" t="s">
        <v>331</v>
      </c>
    </row>
    <row r="32" spans="1:20" ht="15.75" thickTop="1" x14ac:dyDescent="0.25">
      <c r="A32" s="4"/>
      <c r="B32" s="5"/>
      <c r="C32" s="6"/>
      <c r="D32" s="6"/>
      <c r="E32" s="344" t="s">
        <v>61</v>
      </c>
      <c r="F32" s="344"/>
      <c r="G32" s="344"/>
      <c r="H32" s="344"/>
      <c r="I32" s="9">
        <f>SUM(I10:I31)</f>
        <v>2957905.4544000002</v>
      </c>
      <c r="J32" s="186"/>
      <c r="K32" s="197">
        <v>1935677.5</v>
      </c>
      <c r="L32" s="197">
        <v>247140</v>
      </c>
      <c r="M32" s="207">
        <v>335550.5</v>
      </c>
      <c r="N32" s="197"/>
      <c r="O32" s="197"/>
      <c r="P32" s="197"/>
      <c r="Q32" s="197">
        <f>K32+L32+M32+N32+O32+P32</f>
        <v>2518368</v>
      </c>
      <c r="R32" s="197">
        <f>L32+M32+N32+O32+P32+Q32</f>
        <v>3101058.5</v>
      </c>
    </row>
    <row r="33" spans="1:18" x14ac:dyDescent="0.25">
      <c r="A33" s="4"/>
      <c r="B33" s="5"/>
      <c r="C33" s="6"/>
      <c r="D33" s="6"/>
      <c r="E33" s="339" t="s">
        <v>19</v>
      </c>
      <c r="F33" s="339"/>
      <c r="G33" s="339"/>
      <c r="H33" s="339"/>
      <c r="I33" s="3">
        <f>I32*0.2</f>
        <v>591581.09088000003</v>
      </c>
      <c r="J33" s="182"/>
      <c r="K33" s="195">
        <f t="shared" ref="K33:R33" si="5">K32*0.2</f>
        <v>387135.5</v>
      </c>
      <c r="L33" s="195">
        <f t="shared" si="5"/>
        <v>49428</v>
      </c>
      <c r="M33" s="208">
        <f t="shared" si="5"/>
        <v>67110.100000000006</v>
      </c>
      <c r="N33" s="195">
        <f t="shared" si="5"/>
        <v>0</v>
      </c>
      <c r="O33" s="195">
        <f t="shared" si="5"/>
        <v>0</v>
      </c>
      <c r="P33" s="195">
        <f t="shared" si="5"/>
        <v>0</v>
      </c>
      <c r="Q33" s="195">
        <f t="shared" si="5"/>
        <v>503673.60000000003</v>
      </c>
      <c r="R33" s="195">
        <f t="shared" si="5"/>
        <v>620211.70000000007</v>
      </c>
    </row>
    <row r="34" spans="1:18" x14ac:dyDescent="0.25">
      <c r="A34" s="4"/>
      <c r="B34" s="5"/>
      <c r="C34" s="6"/>
      <c r="D34" s="6"/>
      <c r="E34" s="338" t="s">
        <v>47</v>
      </c>
      <c r="F34" s="339"/>
      <c r="G34" s="339"/>
      <c r="H34" s="339"/>
      <c r="I34" s="28">
        <f>I32+I33-0.01</f>
        <v>3549486.5352800004</v>
      </c>
      <c r="J34" s="182"/>
      <c r="K34" s="196">
        <f>K32+K33</f>
        <v>2322813</v>
      </c>
      <c r="L34" s="196">
        <f t="shared" ref="L34:R34" si="6">L32+L33</f>
        <v>296568</v>
      </c>
      <c r="M34" s="209">
        <f t="shared" si="6"/>
        <v>402660.6</v>
      </c>
      <c r="N34" s="196">
        <f t="shared" si="6"/>
        <v>0</v>
      </c>
      <c r="O34" s="196">
        <f t="shared" si="6"/>
        <v>0</v>
      </c>
      <c r="P34" s="196">
        <f t="shared" si="6"/>
        <v>0</v>
      </c>
      <c r="Q34" s="196">
        <f t="shared" si="6"/>
        <v>3022041.6</v>
      </c>
      <c r="R34" s="196">
        <f t="shared" si="6"/>
        <v>3721270.2</v>
      </c>
    </row>
    <row r="36" spans="1:18" s="22" customFormat="1" ht="110.25" x14ac:dyDescent="0.25">
      <c r="B36" s="23" t="s">
        <v>70</v>
      </c>
      <c r="C36" s="16"/>
      <c r="D36" s="16"/>
      <c r="E36" s="16"/>
      <c r="F36" s="16"/>
      <c r="G36" s="332" t="s">
        <v>71</v>
      </c>
      <c r="H36" s="333"/>
      <c r="I36" s="333"/>
      <c r="J36" s="333"/>
      <c r="L36" s="25"/>
      <c r="M36" s="210"/>
      <c r="N36" s="25"/>
      <c r="O36" s="25"/>
      <c r="P36" s="25"/>
    </row>
  </sheetData>
  <mergeCells count="41">
    <mergeCell ref="A1:J1"/>
    <mergeCell ref="A3:J3"/>
    <mergeCell ref="K3:P3"/>
    <mergeCell ref="E34:H34"/>
    <mergeCell ref="I7:I8"/>
    <mergeCell ref="J7:J8"/>
    <mergeCell ref="E7:F7"/>
    <mergeCell ref="G7:H7"/>
    <mergeCell ref="A9:J9"/>
    <mergeCell ref="E32:H32"/>
    <mergeCell ref="E33:H33"/>
    <mergeCell ref="A7:A8"/>
    <mergeCell ref="B7:B8"/>
    <mergeCell ref="C7:C8"/>
    <mergeCell ref="D7:D8"/>
    <mergeCell ref="Q3:Y3"/>
    <mergeCell ref="Z3:AI3"/>
    <mergeCell ref="AJ3:AS3"/>
    <mergeCell ref="AT3:BC3"/>
    <mergeCell ref="BD3:BM3"/>
    <mergeCell ref="BN3:BW3"/>
    <mergeCell ref="BX3:CG3"/>
    <mergeCell ref="CH3:CQ3"/>
    <mergeCell ref="CR3:DA3"/>
    <mergeCell ref="DB3:DK3"/>
    <mergeCell ref="G36:J36"/>
    <mergeCell ref="HH3:HQ3"/>
    <mergeCell ref="HR3:IA3"/>
    <mergeCell ref="IB3:IK3"/>
    <mergeCell ref="IL3:IQ3"/>
    <mergeCell ref="A5:J5"/>
    <mergeCell ref="FJ3:FS3"/>
    <mergeCell ref="FT3:GC3"/>
    <mergeCell ref="GD3:GM3"/>
    <mergeCell ref="GN3:GW3"/>
    <mergeCell ref="GX3:HG3"/>
    <mergeCell ref="DL3:DU3"/>
    <mergeCell ref="DV3:EE3"/>
    <mergeCell ref="EF3:EO3"/>
    <mergeCell ref="EP3:EY3"/>
    <mergeCell ref="EZ3:FI3"/>
  </mergeCells>
  <pageMargins left="0.7" right="0.7" top="0.75" bottom="0.75" header="0.3" footer="0.3"/>
  <pageSetup paperSize="9" scale="75" fitToHeight="0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C8BB8-6D3F-41B7-835C-201A6AA70AAD}">
  <dimension ref="A1:K19"/>
  <sheetViews>
    <sheetView workbookViewId="0">
      <selection activeCell="K12" sqref="K12"/>
    </sheetView>
  </sheetViews>
  <sheetFormatPr defaultRowHeight="15" x14ac:dyDescent="0.25"/>
  <cols>
    <col min="1" max="1" width="9.140625" style="129"/>
    <col min="2" max="2" width="30.7109375" style="129" customWidth="1"/>
    <col min="3" max="3" width="9.140625" style="129"/>
    <col min="4" max="4" width="11.7109375" style="129" customWidth="1"/>
    <col min="5" max="5" width="12.7109375" style="129" customWidth="1"/>
    <col min="6" max="7" width="9.140625" style="129"/>
    <col min="8" max="8" width="15.7109375" style="129" customWidth="1"/>
    <col min="9" max="9" width="14.7109375" style="129" customWidth="1"/>
    <col min="10" max="10" width="14.28515625" style="129" customWidth="1"/>
    <col min="11" max="11" width="10.85546875" style="129" customWidth="1"/>
    <col min="12" max="257" width="9.140625" style="129"/>
    <col min="258" max="258" width="30.7109375" style="129" customWidth="1"/>
    <col min="259" max="259" width="9.140625" style="129"/>
    <col min="260" max="260" width="11.7109375" style="129" customWidth="1"/>
    <col min="261" max="261" width="12.7109375" style="129" customWidth="1"/>
    <col min="262" max="263" width="9.140625" style="129"/>
    <col min="264" max="264" width="15.7109375" style="129" customWidth="1"/>
    <col min="265" max="265" width="14.7109375" style="129" customWidth="1"/>
    <col min="266" max="266" width="14.28515625" style="129" customWidth="1"/>
    <col min="267" max="267" width="10.85546875" style="129" customWidth="1"/>
    <col min="268" max="513" width="9.140625" style="129"/>
    <col min="514" max="514" width="30.7109375" style="129" customWidth="1"/>
    <col min="515" max="515" width="9.140625" style="129"/>
    <col min="516" max="516" width="11.7109375" style="129" customWidth="1"/>
    <col min="517" max="517" width="12.7109375" style="129" customWidth="1"/>
    <col min="518" max="519" width="9.140625" style="129"/>
    <col min="520" max="520" width="15.7109375" style="129" customWidth="1"/>
    <col min="521" max="521" width="14.7109375" style="129" customWidth="1"/>
    <col min="522" max="522" width="14.28515625" style="129" customWidth="1"/>
    <col min="523" max="523" width="10.85546875" style="129" customWidth="1"/>
    <col min="524" max="769" width="9.140625" style="129"/>
    <col min="770" max="770" width="30.7109375" style="129" customWidth="1"/>
    <col min="771" max="771" width="9.140625" style="129"/>
    <col min="772" max="772" width="11.7109375" style="129" customWidth="1"/>
    <col min="773" max="773" width="12.7109375" style="129" customWidth="1"/>
    <col min="774" max="775" width="9.140625" style="129"/>
    <col min="776" max="776" width="15.7109375" style="129" customWidth="1"/>
    <col min="777" max="777" width="14.7109375" style="129" customWidth="1"/>
    <col min="778" max="778" width="14.28515625" style="129" customWidth="1"/>
    <col min="779" max="779" width="10.85546875" style="129" customWidth="1"/>
    <col min="780" max="1025" width="9.140625" style="129"/>
    <col min="1026" max="1026" width="30.7109375" style="129" customWidth="1"/>
    <col min="1027" max="1027" width="9.140625" style="129"/>
    <col min="1028" max="1028" width="11.7109375" style="129" customWidth="1"/>
    <col min="1029" max="1029" width="12.7109375" style="129" customWidth="1"/>
    <col min="1030" max="1031" width="9.140625" style="129"/>
    <col min="1032" max="1032" width="15.7109375" style="129" customWidth="1"/>
    <col min="1033" max="1033" width="14.7109375" style="129" customWidth="1"/>
    <col min="1034" max="1034" width="14.28515625" style="129" customWidth="1"/>
    <col min="1035" max="1035" width="10.85546875" style="129" customWidth="1"/>
    <col min="1036" max="1281" width="9.140625" style="129"/>
    <col min="1282" max="1282" width="30.7109375" style="129" customWidth="1"/>
    <col min="1283" max="1283" width="9.140625" style="129"/>
    <col min="1284" max="1284" width="11.7109375" style="129" customWidth="1"/>
    <col min="1285" max="1285" width="12.7109375" style="129" customWidth="1"/>
    <col min="1286" max="1287" width="9.140625" style="129"/>
    <col min="1288" max="1288" width="15.7109375" style="129" customWidth="1"/>
    <col min="1289" max="1289" width="14.7109375" style="129" customWidth="1"/>
    <col min="1290" max="1290" width="14.28515625" style="129" customWidth="1"/>
    <col min="1291" max="1291" width="10.85546875" style="129" customWidth="1"/>
    <col min="1292" max="1537" width="9.140625" style="129"/>
    <col min="1538" max="1538" width="30.7109375" style="129" customWidth="1"/>
    <col min="1539" max="1539" width="9.140625" style="129"/>
    <col min="1540" max="1540" width="11.7109375" style="129" customWidth="1"/>
    <col min="1541" max="1541" width="12.7109375" style="129" customWidth="1"/>
    <col min="1542" max="1543" width="9.140625" style="129"/>
    <col min="1544" max="1544" width="15.7109375" style="129" customWidth="1"/>
    <col min="1545" max="1545" width="14.7109375" style="129" customWidth="1"/>
    <col min="1546" max="1546" width="14.28515625" style="129" customWidth="1"/>
    <col min="1547" max="1547" width="10.85546875" style="129" customWidth="1"/>
    <col min="1548" max="1793" width="9.140625" style="129"/>
    <col min="1794" max="1794" width="30.7109375" style="129" customWidth="1"/>
    <col min="1795" max="1795" width="9.140625" style="129"/>
    <col min="1796" max="1796" width="11.7109375" style="129" customWidth="1"/>
    <col min="1797" max="1797" width="12.7109375" style="129" customWidth="1"/>
    <col min="1798" max="1799" width="9.140625" style="129"/>
    <col min="1800" max="1800" width="15.7109375" style="129" customWidth="1"/>
    <col min="1801" max="1801" width="14.7109375" style="129" customWidth="1"/>
    <col min="1802" max="1802" width="14.28515625" style="129" customWidth="1"/>
    <col min="1803" max="1803" width="10.85546875" style="129" customWidth="1"/>
    <col min="1804" max="2049" width="9.140625" style="129"/>
    <col min="2050" max="2050" width="30.7109375" style="129" customWidth="1"/>
    <col min="2051" max="2051" width="9.140625" style="129"/>
    <col min="2052" max="2052" width="11.7109375" style="129" customWidth="1"/>
    <col min="2053" max="2053" width="12.7109375" style="129" customWidth="1"/>
    <col min="2054" max="2055" width="9.140625" style="129"/>
    <col min="2056" max="2056" width="15.7109375" style="129" customWidth="1"/>
    <col min="2057" max="2057" width="14.7109375" style="129" customWidth="1"/>
    <col min="2058" max="2058" width="14.28515625" style="129" customWidth="1"/>
    <col min="2059" max="2059" width="10.85546875" style="129" customWidth="1"/>
    <col min="2060" max="2305" width="9.140625" style="129"/>
    <col min="2306" max="2306" width="30.7109375" style="129" customWidth="1"/>
    <col min="2307" max="2307" width="9.140625" style="129"/>
    <col min="2308" max="2308" width="11.7109375" style="129" customWidth="1"/>
    <col min="2309" max="2309" width="12.7109375" style="129" customWidth="1"/>
    <col min="2310" max="2311" width="9.140625" style="129"/>
    <col min="2312" max="2312" width="15.7109375" style="129" customWidth="1"/>
    <col min="2313" max="2313" width="14.7109375" style="129" customWidth="1"/>
    <col min="2314" max="2314" width="14.28515625" style="129" customWidth="1"/>
    <col min="2315" max="2315" width="10.85546875" style="129" customWidth="1"/>
    <col min="2316" max="2561" width="9.140625" style="129"/>
    <col min="2562" max="2562" width="30.7109375" style="129" customWidth="1"/>
    <col min="2563" max="2563" width="9.140625" style="129"/>
    <col min="2564" max="2564" width="11.7109375" style="129" customWidth="1"/>
    <col min="2565" max="2565" width="12.7109375" style="129" customWidth="1"/>
    <col min="2566" max="2567" width="9.140625" style="129"/>
    <col min="2568" max="2568" width="15.7109375" style="129" customWidth="1"/>
    <col min="2569" max="2569" width="14.7109375" style="129" customWidth="1"/>
    <col min="2570" max="2570" width="14.28515625" style="129" customWidth="1"/>
    <col min="2571" max="2571" width="10.85546875" style="129" customWidth="1"/>
    <col min="2572" max="2817" width="9.140625" style="129"/>
    <col min="2818" max="2818" width="30.7109375" style="129" customWidth="1"/>
    <col min="2819" max="2819" width="9.140625" style="129"/>
    <col min="2820" max="2820" width="11.7109375" style="129" customWidth="1"/>
    <col min="2821" max="2821" width="12.7109375" style="129" customWidth="1"/>
    <col min="2822" max="2823" width="9.140625" style="129"/>
    <col min="2824" max="2824" width="15.7109375" style="129" customWidth="1"/>
    <col min="2825" max="2825" width="14.7109375" style="129" customWidth="1"/>
    <col min="2826" max="2826" width="14.28515625" style="129" customWidth="1"/>
    <col min="2827" max="2827" width="10.85546875" style="129" customWidth="1"/>
    <col min="2828" max="3073" width="9.140625" style="129"/>
    <col min="3074" max="3074" width="30.7109375" style="129" customWidth="1"/>
    <col min="3075" max="3075" width="9.140625" style="129"/>
    <col min="3076" max="3076" width="11.7109375" style="129" customWidth="1"/>
    <col min="3077" max="3077" width="12.7109375" style="129" customWidth="1"/>
    <col min="3078" max="3079" width="9.140625" style="129"/>
    <col min="3080" max="3080" width="15.7109375" style="129" customWidth="1"/>
    <col min="3081" max="3081" width="14.7109375" style="129" customWidth="1"/>
    <col min="3082" max="3082" width="14.28515625" style="129" customWidth="1"/>
    <col min="3083" max="3083" width="10.85546875" style="129" customWidth="1"/>
    <col min="3084" max="3329" width="9.140625" style="129"/>
    <col min="3330" max="3330" width="30.7109375" style="129" customWidth="1"/>
    <col min="3331" max="3331" width="9.140625" style="129"/>
    <col min="3332" max="3332" width="11.7109375" style="129" customWidth="1"/>
    <col min="3333" max="3333" width="12.7109375" style="129" customWidth="1"/>
    <col min="3334" max="3335" width="9.140625" style="129"/>
    <col min="3336" max="3336" width="15.7109375" style="129" customWidth="1"/>
    <col min="3337" max="3337" width="14.7109375" style="129" customWidth="1"/>
    <col min="3338" max="3338" width="14.28515625" style="129" customWidth="1"/>
    <col min="3339" max="3339" width="10.85546875" style="129" customWidth="1"/>
    <col min="3340" max="3585" width="9.140625" style="129"/>
    <col min="3586" max="3586" width="30.7109375" style="129" customWidth="1"/>
    <col min="3587" max="3587" width="9.140625" style="129"/>
    <col min="3588" max="3588" width="11.7109375" style="129" customWidth="1"/>
    <col min="3589" max="3589" width="12.7109375" style="129" customWidth="1"/>
    <col min="3590" max="3591" width="9.140625" style="129"/>
    <col min="3592" max="3592" width="15.7109375" style="129" customWidth="1"/>
    <col min="3593" max="3593" width="14.7109375" style="129" customWidth="1"/>
    <col min="3594" max="3594" width="14.28515625" style="129" customWidth="1"/>
    <col min="3595" max="3595" width="10.85546875" style="129" customWidth="1"/>
    <col min="3596" max="3841" width="9.140625" style="129"/>
    <col min="3842" max="3842" width="30.7109375" style="129" customWidth="1"/>
    <col min="3843" max="3843" width="9.140625" style="129"/>
    <col min="3844" max="3844" width="11.7109375" style="129" customWidth="1"/>
    <col min="3845" max="3845" width="12.7109375" style="129" customWidth="1"/>
    <col min="3846" max="3847" width="9.140625" style="129"/>
    <col min="3848" max="3848" width="15.7109375" style="129" customWidth="1"/>
    <col min="3849" max="3849" width="14.7109375" style="129" customWidth="1"/>
    <col min="3850" max="3850" width="14.28515625" style="129" customWidth="1"/>
    <col min="3851" max="3851" width="10.85546875" style="129" customWidth="1"/>
    <col min="3852" max="4097" width="9.140625" style="129"/>
    <col min="4098" max="4098" width="30.7109375" style="129" customWidth="1"/>
    <col min="4099" max="4099" width="9.140625" style="129"/>
    <col min="4100" max="4100" width="11.7109375" style="129" customWidth="1"/>
    <col min="4101" max="4101" width="12.7109375" style="129" customWidth="1"/>
    <col min="4102" max="4103" width="9.140625" style="129"/>
    <col min="4104" max="4104" width="15.7109375" style="129" customWidth="1"/>
    <col min="4105" max="4105" width="14.7109375" style="129" customWidth="1"/>
    <col min="4106" max="4106" width="14.28515625" style="129" customWidth="1"/>
    <col min="4107" max="4107" width="10.85546875" style="129" customWidth="1"/>
    <col min="4108" max="4353" width="9.140625" style="129"/>
    <col min="4354" max="4354" width="30.7109375" style="129" customWidth="1"/>
    <col min="4355" max="4355" width="9.140625" style="129"/>
    <col min="4356" max="4356" width="11.7109375" style="129" customWidth="1"/>
    <col min="4357" max="4357" width="12.7109375" style="129" customWidth="1"/>
    <col min="4358" max="4359" width="9.140625" style="129"/>
    <col min="4360" max="4360" width="15.7109375" style="129" customWidth="1"/>
    <col min="4361" max="4361" width="14.7109375" style="129" customWidth="1"/>
    <col min="4362" max="4362" width="14.28515625" style="129" customWidth="1"/>
    <col min="4363" max="4363" width="10.85546875" style="129" customWidth="1"/>
    <col min="4364" max="4609" width="9.140625" style="129"/>
    <col min="4610" max="4610" width="30.7109375" style="129" customWidth="1"/>
    <col min="4611" max="4611" width="9.140625" style="129"/>
    <col min="4612" max="4612" width="11.7109375" style="129" customWidth="1"/>
    <col min="4613" max="4613" width="12.7109375" style="129" customWidth="1"/>
    <col min="4614" max="4615" width="9.140625" style="129"/>
    <col min="4616" max="4616" width="15.7109375" style="129" customWidth="1"/>
    <col min="4617" max="4617" width="14.7109375" style="129" customWidth="1"/>
    <col min="4618" max="4618" width="14.28515625" style="129" customWidth="1"/>
    <col min="4619" max="4619" width="10.85546875" style="129" customWidth="1"/>
    <col min="4620" max="4865" width="9.140625" style="129"/>
    <col min="4866" max="4866" width="30.7109375" style="129" customWidth="1"/>
    <col min="4867" max="4867" width="9.140625" style="129"/>
    <col min="4868" max="4868" width="11.7109375" style="129" customWidth="1"/>
    <col min="4869" max="4869" width="12.7109375" style="129" customWidth="1"/>
    <col min="4870" max="4871" width="9.140625" style="129"/>
    <col min="4872" max="4872" width="15.7109375" style="129" customWidth="1"/>
    <col min="4873" max="4873" width="14.7109375" style="129" customWidth="1"/>
    <col min="4874" max="4874" width="14.28515625" style="129" customWidth="1"/>
    <col min="4875" max="4875" width="10.85546875" style="129" customWidth="1"/>
    <col min="4876" max="5121" width="9.140625" style="129"/>
    <col min="5122" max="5122" width="30.7109375" style="129" customWidth="1"/>
    <col min="5123" max="5123" width="9.140625" style="129"/>
    <col min="5124" max="5124" width="11.7109375" style="129" customWidth="1"/>
    <col min="5125" max="5125" width="12.7109375" style="129" customWidth="1"/>
    <col min="5126" max="5127" width="9.140625" style="129"/>
    <col min="5128" max="5128" width="15.7109375" style="129" customWidth="1"/>
    <col min="5129" max="5129" width="14.7109375" style="129" customWidth="1"/>
    <col min="5130" max="5130" width="14.28515625" style="129" customWidth="1"/>
    <col min="5131" max="5131" width="10.85546875" style="129" customWidth="1"/>
    <col min="5132" max="5377" width="9.140625" style="129"/>
    <col min="5378" max="5378" width="30.7109375" style="129" customWidth="1"/>
    <col min="5379" max="5379" width="9.140625" style="129"/>
    <col min="5380" max="5380" width="11.7109375" style="129" customWidth="1"/>
    <col min="5381" max="5381" width="12.7109375" style="129" customWidth="1"/>
    <col min="5382" max="5383" width="9.140625" style="129"/>
    <col min="5384" max="5384" width="15.7109375" style="129" customWidth="1"/>
    <col min="5385" max="5385" width="14.7109375" style="129" customWidth="1"/>
    <col min="5386" max="5386" width="14.28515625" style="129" customWidth="1"/>
    <col min="5387" max="5387" width="10.85546875" style="129" customWidth="1"/>
    <col min="5388" max="5633" width="9.140625" style="129"/>
    <col min="5634" max="5634" width="30.7109375" style="129" customWidth="1"/>
    <col min="5635" max="5635" width="9.140625" style="129"/>
    <col min="5636" max="5636" width="11.7109375" style="129" customWidth="1"/>
    <col min="5637" max="5637" width="12.7109375" style="129" customWidth="1"/>
    <col min="5638" max="5639" width="9.140625" style="129"/>
    <col min="5640" max="5640" width="15.7109375" style="129" customWidth="1"/>
    <col min="5641" max="5641" width="14.7109375" style="129" customWidth="1"/>
    <col min="5642" max="5642" width="14.28515625" style="129" customWidth="1"/>
    <col min="5643" max="5643" width="10.85546875" style="129" customWidth="1"/>
    <col min="5644" max="5889" width="9.140625" style="129"/>
    <col min="5890" max="5890" width="30.7109375" style="129" customWidth="1"/>
    <col min="5891" max="5891" width="9.140625" style="129"/>
    <col min="5892" max="5892" width="11.7109375" style="129" customWidth="1"/>
    <col min="5893" max="5893" width="12.7109375" style="129" customWidth="1"/>
    <col min="5894" max="5895" width="9.140625" style="129"/>
    <col min="5896" max="5896" width="15.7109375" style="129" customWidth="1"/>
    <col min="5897" max="5897" width="14.7109375" style="129" customWidth="1"/>
    <col min="5898" max="5898" width="14.28515625" style="129" customWidth="1"/>
    <col min="5899" max="5899" width="10.85546875" style="129" customWidth="1"/>
    <col min="5900" max="6145" width="9.140625" style="129"/>
    <col min="6146" max="6146" width="30.7109375" style="129" customWidth="1"/>
    <col min="6147" max="6147" width="9.140625" style="129"/>
    <col min="6148" max="6148" width="11.7109375" style="129" customWidth="1"/>
    <col min="6149" max="6149" width="12.7109375" style="129" customWidth="1"/>
    <col min="6150" max="6151" width="9.140625" style="129"/>
    <col min="6152" max="6152" width="15.7109375" style="129" customWidth="1"/>
    <col min="6153" max="6153" width="14.7109375" style="129" customWidth="1"/>
    <col min="6154" max="6154" width="14.28515625" style="129" customWidth="1"/>
    <col min="6155" max="6155" width="10.85546875" style="129" customWidth="1"/>
    <col min="6156" max="6401" width="9.140625" style="129"/>
    <col min="6402" max="6402" width="30.7109375" style="129" customWidth="1"/>
    <col min="6403" max="6403" width="9.140625" style="129"/>
    <col min="6404" max="6404" width="11.7109375" style="129" customWidth="1"/>
    <col min="6405" max="6405" width="12.7109375" style="129" customWidth="1"/>
    <col min="6406" max="6407" width="9.140625" style="129"/>
    <col min="6408" max="6408" width="15.7109375" style="129" customWidth="1"/>
    <col min="6409" max="6409" width="14.7109375" style="129" customWidth="1"/>
    <col min="6410" max="6410" width="14.28515625" style="129" customWidth="1"/>
    <col min="6411" max="6411" width="10.85546875" style="129" customWidth="1"/>
    <col min="6412" max="6657" width="9.140625" style="129"/>
    <col min="6658" max="6658" width="30.7109375" style="129" customWidth="1"/>
    <col min="6659" max="6659" width="9.140625" style="129"/>
    <col min="6660" max="6660" width="11.7109375" style="129" customWidth="1"/>
    <col min="6661" max="6661" width="12.7109375" style="129" customWidth="1"/>
    <col min="6662" max="6663" width="9.140625" style="129"/>
    <col min="6664" max="6664" width="15.7109375" style="129" customWidth="1"/>
    <col min="6665" max="6665" width="14.7109375" style="129" customWidth="1"/>
    <col min="6666" max="6666" width="14.28515625" style="129" customWidth="1"/>
    <col min="6667" max="6667" width="10.85546875" style="129" customWidth="1"/>
    <col min="6668" max="6913" width="9.140625" style="129"/>
    <col min="6914" max="6914" width="30.7109375" style="129" customWidth="1"/>
    <col min="6915" max="6915" width="9.140625" style="129"/>
    <col min="6916" max="6916" width="11.7109375" style="129" customWidth="1"/>
    <col min="6917" max="6917" width="12.7109375" style="129" customWidth="1"/>
    <col min="6918" max="6919" width="9.140625" style="129"/>
    <col min="6920" max="6920" width="15.7109375" style="129" customWidth="1"/>
    <col min="6921" max="6921" width="14.7109375" style="129" customWidth="1"/>
    <col min="6922" max="6922" width="14.28515625" style="129" customWidth="1"/>
    <col min="6923" max="6923" width="10.85546875" style="129" customWidth="1"/>
    <col min="6924" max="7169" width="9.140625" style="129"/>
    <col min="7170" max="7170" width="30.7109375" style="129" customWidth="1"/>
    <col min="7171" max="7171" width="9.140625" style="129"/>
    <col min="7172" max="7172" width="11.7109375" style="129" customWidth="1"/>
    <col min="7173" max="7173" width="12.7109375" style="129" customWidth="1"/>
    <col min="7174" max="7175" width="9.140625" style="129"/>
    <col min="7176" max="7176" width="15.7109375" style="129" customWidth="1"/>
    <col min="7177" max="7177" width="14.7109375" style="129" customWidth="1"/>
    <col min="7178" max="7178" width="14.28515625" style="129" customWidth="1"/>
    <col min="7179" max="7179" width="10.85546875" style="129" customWidth="1"/>
    <col min="7180" max="7425" width="9.140625" style="129"/>
    <col min="7426" max="7426" width="30.7109375" style="129" customWidth="1"/>
    <col min="7427" max="7427" width="9.140625" style="129"/>
    <col min="7428" max="7428" width="11.7109375" style="129" customWidth="1"/>
    <col min="7429" max="7429" width="12.7109375" style="129" customWidth="1"/>
    <col min="7430" max="7431" width="9.140625" style="129"/>
    <col min="7432" max="7432" width="15.7109375" style="129" customWidth="1"/>
    <col min="7433" max="7433" width="14.7109375" style="129" customWidth="1"/>
    <col min="7434" max="7434" width="14.28515625" style="129" customWidth="1"/>
    <col min="7435" max="7435" width="10.85546875" style="129" customWidth="1"/>
    <col min="7436" max="7681" width="9.140625" style="129"/>
    <col min="7682" max="7682" width="30.7109375" style="129" customWidth="1"/>
    <col min="7683" max="7683" width="9.140625" style="129"/>
    <col min="7684" max="7684" width="11.7109375" style="129" customWidth="1"/>
    <col min="7685" max="7685" width="12.7109375" style="129" customWidth="1"/>
    <col min="7686" max="7687" width="9.140625" style="129"/>
    <col min="7688" max="7688" width="15.7109375" style="129" customWidth="1"/>
    <col min="7689" max="7689" width="14.7109375" style="129" customWidth="1"/>
    <col min="7690" max="7690" width="14.28515625" style="129" customWidth="1"/>
    <col min="7691" max="7691" width="10.85546875" style="129" customWidth="1"/>
    <col min="7692" max="7937" width="9.140625" style="129"/>
    <col min="7938" max="7938" width="30.7109375" style="129" customWidth="1"/>
    <col min="7939" max="7939" width="9.140625" style="129"/>
    <col min="7940" max="7940" width="11.7109375" style="129" customWidth="1"/>
    <col min="7941" max="7941" width="12.7109375" style="129" customWidth="1"/>
    <col min="7942" max="7943" width="9.140625" style="129"/>
    <col min="7944" max="7944" width="15.7109375" style="129" customWidth="1"/>
    <col min="7945" max="7945" width="14.7109375" style="129" customWidth="1"/>
    <col min="7946" max="7946" width="14.28515625" style="129" customWidth="1"/>
    <col min="7947" max="7947" width="10.85546875" style="129" customWidth="1"/>
    <col min="7948" max="8193" width="9.140625" style="129"/>
    <col min="8194" max="8194" width="30.7109375" style="129" customWidth="1"/>
    <col min="8195" max="8195" width="9.140625" style="129"/>
    <col min="8196" max="8196" width="11.7109375" style="129" customWidth="1"/>
    <col min="8197" max="8197" width="12.7109375" style="129" customWidth="1"/>
    <col min="8198" max="8199" width="9.140625" style="129"/>
    <col min="8200" max="8200" width="15.7109375" style="129" customWidth="1"/>
    <col min="8201" max="8201" width="14.7109375" style="129" customWidth="1"/>
    <col min="8202" max="8202" width="14.28515625" style="129" customWidth="1"/>
    <col min="8203" max="8203" width="10.85546875" style="129" customWidth="1"/>
    <col min="8204" max="8449" width="9.140625" style="129"/>
    <col min="8450" max="8450" width="30.7109375" style="129" customWidth="1"/>
    <col min="8451" max="8451" width="9.140625" style="129"/>
    <col min="8452" max="8452" width="11.7109375" style="129" customWidth="1"/>
    <col min="8453" max="8453" width="12.7109375" style="129" customWidth="1"/>
    <col min="8454" max="8455" width="9.140625" style="129"/>
    <col min="8456" max="8456" width="15.7109375" style="129" customWidth="1"/>
    <col min="8457" max="8457" width="14.7109375" style="129" customWidth="1"/>
    <col min="8458" max="8458" width="14.28515625" style="129" customWidth="1"/>
    <col min="8459" max="8459" width="10.85546875" style="129" customWidth="1"/>
    <col min="8460" max="8705" width="9.140625" style="129"/>
    <col min="8706" max="8706" width="30.7109375" style="129" customWidth="1"/>
    <col min="8707" max="8707" width="9.140625" style="129"/>
    <col min="8708" max="8708" width="11.7109375" style="129" customWidth="1"/>
    <col min="8709" max="8709" width="12.7109375" style="129" customWidth="1"/>
    <col min="8710" max="8711" width="9.140625" style="129"/>
    <col min="8712" max="8712" width="15.7109375" style="129" customWidth="1"/>
    <col min="8713" max="8713" width="14.7109375" style="129" customWidth="1"/>
    <col min="8714" max="8714" width="14.28515625" style="129" customWidth="1"/>
    <col min="8715" max="8715" width="10.85546875" style="129" customWidth="1"/>
    <col min="8716" max="8961" width="9.140625" style="129"/>
    <col min="8962" max="8962" width="30.7109375" style="129" customWidth="1"/>
    <col min="8963" max="8963" width="9.140625" style="129"/>
    <col min="8964" max="8964" width="11.7109375" style="129" customWidth="1"/>
    <col min="8965" max="8965" width="12.7109375" style="129" customWidth="1"/>
    <col min="8966" max="8967" width="9.140625" style="129"/>
    <col min="8968" max="8968" width="15.7109375" style="129" customWidth="1"/>
    <col min="8969" max="8969" width="14.7109375" style="129" customWidth="1"/>
    <col min="8970" max="8970" width="14.28515625" style="129" customWidth="1"/>
    <col min="8971" max="8971" width="10.85546875" style="129" customWidth="1"/>
    <col min="8972" max="9217" width="9.140625" style="129"/>
    <col min="9218" max="9218" width="30.7109375" style="129" customWidth="1"/>
    <col min="9219" max="9219" width="9.140625" style="129"/>
    <col min="9220" max="9220" width="11.7109375" style="129" customWidth="1"/>
    <col min="9221" max="9221" width="12.7109375" style="129" customWidth="1"/>
    <col min="9222" max="9223" width="9.140625" style="129"/>
    <col min="9224" max="9224" width="15.7109375" style="129" customWidth="1"/>
    <col min="9225" max="9225" width="14.7109375" style="129" customWidth="1"/>
    <col min="9226" max="9226" width="14.28515625" style="129" customWidth="1"/>
    <col min="9227" max="9227" width="10.85546875" style="129" customWidth="1"/>
    <col min="9228" max="9473" width="9.140625" style="129"/>
    <col min="9474" max="9474" width="30.7109375" style="129" customWidth="1"/>
    <col min="9475" max="9475" width="9.140625" style="129"/>
    <col min="9476" max="9476" width="11.7109375" style="129" customWidth="1"/>
    <col min="9477" max="9477" width="12.7109375" style="129" customWidth="1"/>
    <col min="9478" max="9479" width="9.140625" style="129"/>
    <col min="9480" max="9480" width="15.7109375" style="129" customWidth="1"/>
    <col min="9481" max="9481" width="14.7109375" style="129" customWidth="1"/>
    <col min="9482" max="9482" width="14.28515625" style="129" customWidth="1"/>
    <col min="9483" max="9483" width="10.85546875" style="129" customWidth="1"/>
    <col min="9484" max="9729" width="9.140625" style="129"/>
    <col min="9730" max="9730" width="30.7109375" style="129" customWidth="1"/>
    <col min="9731" max="9731" width="9.140625" style="129"/>
    <col min="9732" max="9732" width="11.7109375" style="129" customWidth="1"/>
    <col min="9733" max="9733" width="12.7109375" style="129" customWidth="1"/>
    <col min="9734" max="9735" width="9.140625" style="129"/>
    <col min="9736" max="9736" width="15.7109375" style="129" customWidth="1"/>
    <col min="9737" max="9737" width="14.7109375" style="129" customWidth="1"/>
    <col min="9738" max="9738" width="14.28515625" style="129" customWidth="1"/>
    <col min="9739" max="9739" width="10.85546875" style="129" customWidth="1"/>
    <col min="9740" max="9985" width="9.140625" style="129"/>
    <col min="9986" max="9986" width="30.7109375" style="129" customWidth="1"/>
    <col min="9987" max="9987" width="9.140625" style="129"/>
    <col min="9988" max="9988" width="11.7109375" style="129" customWidth="1"/>
    <col min="9989" max="9989" width="12.7109375" style="129" customWidth="1"/>
    <col min="9990" max="9991" width="9.140625" style="129"/>
    <col min="9992" max="9992" width="15.7109375" style="129" customWidth="1"/>
    <col min="9993" max="9993" width="14.7109375" style="129" customWidth="1"/>
    <col min="9994" max="9994" width="14.28515625" style="129" customWidth="1"/>
    <col min="9995" max="9995" width="10.85546875" style="129" customWidth="1"/>
    <col min="9996" max="10241" width="9.140625" style="129"/>
    <col min="10242" max="10242" width="30.7109375" style="129" customWidth="1"/>
    <col min="10243" max="10243" width="9.140625" style="129"/>
    <col min="10244" max="10244" width="11.7109375" style="129" customWidth="1"/>
    <col min="10245" max="10245" width="12.7109375" style="129" customWidth="1"/>
    <col min="10246" max="10247" width="9.140625" style="129"/>
    <col min="10248" max="10248" width="15.7109375" style="129" customWidth="1"/>
    <col min="10249" max="10249" width="14.7109375" style="129" customWidth="1"/>
    <col min="10250" max="10250" width="14.28515625" style="129" customWidth="1"/>
    <col min="10251" max="10251" width="10.85546875" style="129" customWidth="1"/>
    <col min="10252" max="10497" width="9.140625" style="129"/>
    <col min="10498" max="10498" width="30.7109375" style="129" customWidth="1"/>
    <col min="10499" max="10499" width="9.140625" style="129"/>
    <col min="10500" max="10500" width="11.7109375" style="129" customWidth="1"/>
    <col min="10501" max="10501" width="12.7109375" style="129" customWidth="1"/>
    <col min="10502" max="10503" width="9.140625" style="129"/>
    <col min="10504" max="10504" width="15.7109375" style="129" customWidth="1"/>
    <col min="10505" max="10505" width="14.7109375" style="129" customWidth="1"/>
    <col min="10506" max="10506" width="14.28515625" style="129" customWidth="1"/>
    <col min="10507" max="10507" width="10.85546875" style="129" customWidth="1"/>
    <col min="10508" max="10753" width="9.140625" style="129"/>
    <col min="10754" max="10754" width="30.7109375" style="129" customWidth="1"/>
    <col min="10755" max="10755" width="9.140625" style="129"/>
    <col min="10756" max="10756" width="11.7109375" style="129" customWidth="1"/>
    <col min="10757" max="10757" width="12.7109375" style="129" customWidth="1"/>
    <col min="10758" max="10759" width="9.140625" style="129"/>
    <col min="10760" max="10760" width="15.7109375" style="129" customWidth="1"/>
    <col min="10761" max="10761" width="14.7109375" style="129" customWidth="1"/>
    <col min="10762" max="10762" width="14.28515625" style="129" customWidth="1"/>
    <col min="10763" max="10763" width="10.85546875" style="129" customWidth="1"/>
    <col min="10764" max="11009" width="9.140625" style="129"/>
    <col min="11010" max="11010" width="30.7109375" style="129" customWidth="1"/>
    <col min="11011" max="11011" width="9.140625" style="129"/>
    <col min="11012" max="11012" width="11.7109375" style="129" customWidth="1"/>
    <col min="11013" max="11013" width="12.7109375" style="129" customWidth="1"/>
    <col min="11014" max="11015" width="9.140625" style="129"/>
    <col min="11016" max="11016" width="15.7109375" style="129" customWidth="1"/>
    <col min="11017" max="11017" width="14.7109375" style="129" customWidth="1"/>
    <col min="11018" max="11018" width="14.28515625" style="129" customWidth="1"/>
    <col min="11019" max="11019" width="10.85546875" style="129" customWidth="1"/>
    <col min="11020" max="11265" width="9.140625" style="129"/>
    <col min="11266" max="11266" width="30.7109375" style="129" customWidth="1"/>
    <col min="11267" max="11267" width="9.140625" style="129"/>
    <col min="11268" max="11268" width="11.7109375" style="129" customWidth="1"/>
    <col min="11269" max="11269" width="12.7109375" style="129" customWidth="1"/>
    <col min="11270" max="11271" width="9.140625" style="129"/>
    <col min="11272" max="11272" width="15.7109375" style="129" customWidth="1"/>
    <col min="11273" max="11273" width="14.7109375" style="129" customWidth="1"/>
    <col min="11274" max="11274" width="14.28515625" style="129" customWidth="1"/>
    <col min="11275" max="11275" width="10.85546875" style="129" customWidth="1"/>
    <col min="11276" max="11521" width="9.140625" style="129"/>
    <col min="11522" max="11522" width="30.7109375" style="129" customWidth="1"/>
    <col min="11523" max="11523" width="9.140625" style="129"/>
    <col min="11524" max="11524" width="11.7109375" style="129" customWidth="1"/>
    <col min="11525" max="11525" width="12.7109375" style="129" customWidth="1"/>
    <col min="11526" max="11527" width="9.140625" style="129"/>
    <col min="11528" max="11528" width="15.7109375" style="129" customWidth="1"/>
    <col min="11529" max="11529" width="14.7109375" style="129" customWidth="1"/>
    <col min="11530" max="11530" width="14.28515625" style="129" customWidth="1"/>
    <col min="11531" max="11531" width="10.85546875" style="129" customWidth="1"/>
    <col min="11532" max="11777" width="9.140625" style="129"/>
    <col min="11778" max="11778" width="30.7109375" style="129" customWidth="1"/>
    <col min="11779" max="11779" width="9.140625" style="129"/>
    <col min="11780" max="11780" width="11.7109375" style="129" customWidth="1"/>
    <col min="11781" max="11781" width="12.7109375" style="129" customWidth="1"/>
    <col min="11782" max="11783" width="9.140625" style="129"/>
    <col min="11784" max="11784" width="15.7109375" style="129" customWidth="1"/>
    <col min="11785" max="11785" width="14.7109375" style="129" customWidth="1"/>
    <col min="11786" max="11786" width="14.28515625" style="129" customWidth="1"/>
    <col min="11787" max="11787" width="10.85546875" style="129" customWidth="1"/>
    <col min="11788" max="12033" width="9.140625" style="129"/>
    <col min="12034" max="12034" width="30.7109375" style="129" customWidth="1"/>
    <col min="12035" max="12035" width="9.140625" style="129"/>
    <col min="12036" max="12036" width="11.7109375" style="129" customWidth="1"/>
    <col min="12037" max="12037" width="12.7109375" style="129" customWidth="1"/>
    <col min="12038" max="12039" width="9.140625" style="129"/>
    <col min="12040" max="12040" width="15.7109375" style="129" customWidth="1"/>
    <col min="12041" max="12041" width="14.7109375" style="129" customWidth="1"/>
    <col min="12042" max="12042" width="14.28515625" style="129" customWidth="1"/>
    <col min="12043" max="12043" width="10.85546875" style="129" customWidth="1"/>
    <col min="12044" max="12289" width="9.140625" style="129"/>
    <col min="12290" max="12290" width="30.7109375" style="129" customWidth="1"/>
    <col min="12291" max="12291" width="9.140625" style="129"/>
    <col min="12292" max="12292" width="11.7109375" style="129" customWidth="1"/>
    <col min="12293" max="12293" width="12.7109375" style="129" customWidth="1"/>
    <col min="12294" max="12295" width="9.140625" style="129"/>
    <col min="12296" max="12296" width="15.7109375" style="129" customWidth="1"/>
    <col min="12297" max="12297" width="14.7109375" style="129" customWidth="1"/>
    <col min="12298" max="12298" width="14.28515625" style="129" customWidth="1"/>
    <col min="12299" max="12299" width="10.85546875" style="129" customWidth="1"/>
    <col min="12300" max="12545" width="9.140625" style="129"/>
    <col min="12546" max="12546" width="30.7109375" style="129" customWidth="1"/>
    <col min="12547" max="12547" width="9.140625" style="129"/>
    <col min="12548" max="12548" width="11.7109375" style="129" customWidth="1"/>
    <col min="12549" max="12549" width="12.7109375" style="129" customWidth="1"/>
    <col min="12550" max="12551" width="9.140625" style="129"/>
    <col min="12552" max="12552" width="15.7109375" style="129" customWidth="1"/>
    <col min="12553" max="12553" width="14.7109375" style="129" customWidth="1"/>
    <col min="12554" max="12554" width="14.28515625" style="129" customWidth="1"/>
    <col min="12555" max="12555" width="10.85546875" style="129" customWidth="1"/>
    <col min="12556" max="12801" width="9.140625" style="129"/>
    <col min="12802" max="12802" width="30.7109375" style="129" customWidth="1"/>
    <col min="12803" max="12803" width="9.140625" style="129"/>
    <col min="12804" max="12804" width="11.7109375" style="129" customWidth="1"/>
    <col min="12805" max="12805" width="12.7109375" style="129" customWidth="1"/>
    <col min="12806" max="12807" width="9.140625" style="129"/>
    <col min="12808" max="12808" width="15.7109375" style="129" customWidth="1"/>
    <col min="12809" max="12809" width="14.7109375" style="129" customWidth="1"/>
    <col min="12810" max="12810" width="14.28515625" style="129" customWidth="1"/>
    <col min="12811" max="12811" width="10.85546875" style="129" customWidth="1"/>
    <col min="12812" max="13057" width="9.140625" style="129"/>
    <col min="13058" max="13058" width="30.7109375" style="129" customWidth="1"/>
    <col min="13059" max="13059" width="9.140625" style="129"/>
    <col min="13060" max="13060" width="11.7109375" style="129" customWidth="1"/>
    <col min="13061" max="13061" width="12.7109375" style="129" customWidth="1"/>
    <col min="13062" max="13063" width="9.140625" style="129"/>
    <col min="13064" max="13064" width="15.7109375" style="129" customWidth="1"/>
    <col min="13065" max="13065" width="14.7109375" style="129" customWidth="1"/>
    <col min="13066" max="13066" width="14.28515625" style="129" customWidth="1"/>
    <col min="13067" max="13067" width="10.85546875" style="129" customWidth="1"/>
    <col min="13068" max="13313" width="9.140625" style="129"/>
    <col min="13314" max="13314" width="30.7109375" style="129" customWidth="1"/>
    <col min="13315" max="13315" width="9.140625" style="129"/>
    <col min="13316" max="13316" width="11.7109375" style="129" customWidth="1"/>
    <col min="13317" max="13317" width="12.7109375" style="129" customWidth="1"/>
    <col min="13318" max="13319" width="9.140625" style="129"/>
    <col min="13320" max="13320" width="15.7109375" style="129" customWidth="1"/>
    <col min="13321" max="13321" width="14.7109375" style="129" customWidth="1"/>
    <col min="13322" max="13322" width="14.28515625" style="129" customWidth="1"/>
    <col min="13323" max="13323" width="10.85546875" style="129" customWidth="1"/>
    <col min="13324" max="13569" width="9.140625" style="129"/>
    <col min="13570" max="13570" width="30.7109375" style="129" customWidth="1"/>
    <col min="13571" max="13571" width="9.140625" style="129"/>
    <col min="13572" max="13572" width="11.7109375" style="129" customWidth="1"/>
    <col min="13573" max="13573" width="12.7109375" style="129" customWidth="1"/>
    <col min="13574" max="13575" width="9.140625" style="129"/>
    <col min="13576" max="13576" width="15.7109375" style="129" customWidth="1"/>
    <col min="13577" max="13577" width="14.7109375" style="129" customWidth="1"/>
    <col min="13578" max="13578" width="14.28515625" style="129" customWidth="1"/>
    <col min="13579" max="13579" width="10.85546875" style="129" customWidth="1"/>
    <col min="13580" max="13825" width="9.140625" style="129"/>
    <col min="13826" max="13826" width="30.7109375" style="129" customWidth="1"/>
    <col min="13827" max="13827" width="9.140625" style="129"/>
    <col min="13828" max="13828" width="11.7109375" style="129" customWidth="1"/>
    <col min="13829" max="13829" width="12.7109375" style="129" customWidth="1"/>
    <col min="13830" max="13831" width="9.140625" style="129"/>
    <col min="13832" max="13832" width="15.7109375" style="129" customWidth="1"/>
    <col min="13833" max="13833" width="14.7109375" style="129" customWidth="1"/>
    <col min="13834" max="13834" width="14.28515625" style="129" customWidth="1"/>
    <col min="13835" max="13835" width="10.85546875" style="129" customWidth="1"/>
    <col min="13836" max="14081" width="9.140625" style="129"/>
    <col min="14082" max="14082" width="30.7109375" style="129" customWidth="1"/>
    <col min="14083" max="14083" width="9.140625" style="129"/>
    <col min="14084" max="14084" width="11.7109375" style="129" customWidth="1"/>
    <col min="14085" max="14085" width="12.7109375" style="129" customWidth="1"/>
    <col min="14086" max="14087" width="9.140625" style="129"/>
    <col min="14088" max="14088" width="15.7109375" style="129" customWidth="1"/>
    <col min="14089" max="14089" width="14.7109375" style="129" customWidth="1"/>
    <col min="14090" max="14090" width="14.28515625" style="129" customWidth="1"/>
    <col min="14091" max="14091" width="10.85546875" style="129" customWidth="1"/>
    <col min="14092" max="14337" width="9.140625" style="129"/>
    <col min="14338" max="14338" width="30.7109375" style="129" customWidth="1"/>
    <col min="14339" max="14339" width="9.140625" style="129"/>
    <col min="14340" max="14340" width="11.7109375" style="129" customWidth="1"/>
    <col min="14341" max="14341" width="12.7109375" style="129" customWidth="1"/>
    <col min="14342" max="14343" width="9.140625" style="129"/>
    <col min="14344" max="14344" width="15.7109375" style="129" customWidth="1"/>
    <col min="14345" max="14345" width="14.7109375" style="129" customWidth="1"/>
    <col min="14346" max="14346" width="14.28515625" style="129" customWidth="1"/>
    <col min="14347" max="14347" width="10.85546875" style="129" customWidth="1"/>
    <col min="14348" max="14593" width="9.140625" style="129"/>
    <col min="14594" max="14594" width="30.7109375" style="129" customWidth="1"/>
    <col min="14595" max="14595" width="9.140625" style="129"/>
    <col min="14596" max="14596" width="11.7109375" style="129" customWidth="1"/>
    <col min="14597" max="14597" width="12.7109375" style="129" customWidth="1"/>
    <col min="14598" max="14599" width="9.140625" style="129"/>
    <col min="14600" max="14600" width="15.7109375" style="129" customWidth="1"/>
    <col min="14601" max="14601" width="14.7109375" style="129" customWidth="1"/>
    <col min="14602" max="14602" width="14.28515625" style="129" customWidth="1"/>
    <col min="14603" max="14603" width="10.85546875" style="129" customWidth="1"/>
    <col min="14604" max="14849" width="9.140625" style="129"/>
    <col min="14850" max="14850" width="30.7109375" style="129" customWidth="1"/>
    <col min="14851" max="14851" width="9.140625" style="129"/>
    <col min="14852" max="14852" width="11.7109375" style="129" customWidth="1"/>
    <col min="14853" max="14853" width="12.7109375" style="129" customWidth="1"/>
    <col min="14854" max="14855" width="9.140625" style="129"/>
    <col min="14856" max="14856" width="15.7109375" style="129" customWidth="1"/>
    <col min="14857" max="14857" width="14.7109375" style="129" customWidth="1"/>
    <col min="14858" max="14858" width="14.28515625" style="129" customWidth="1"/>
    <col min="14859" max="14859" width="10.85546875" style="129" customWidth="1"/>
    <col min="14860" max="15105" width="9.140625" style="129"/>
    <col min="15106" max="15106" width="30.7109375" style="129" customWidth="1"/>
    <col min="15107" max="15107" width="9.140625" style="129"/>
    <col min="15108" max="15108" width="11.7109375" style="129" customWidth="1"/>
    <col min="15109" max="15109" width="12.7109375" style="129" customWidth="1"/>
    <col min="15110" max="15111" width="9.140625" style="129"/>
    <col min="15112" max="15112" width="15.7109375" style="129" customWidth="1"/>
    <col min="15113" max="15113" width="14.7109375" style="129" customWidth="1"/>
    <col min="15114" max="15114" width="14.28515625" style="129" customWidth="1"/>
    <col min="15115" max="15115" width="10.85546875" style="129" customWidth="1"/>
    <col min="15116" max="15361" width="9.140625" style="129"/>
    <col min="15362" max="15362" width="30.7109375" style="129" customWidth="1"/>
    <col min="15363" max="15363" width="9.140625" style="129"/>
    <col min="15364" max="15364" width="11.7109375" style="129" customWidth="1"/>
    <col min="15365" max="15365" width="12.7109375" style="129" customWidth="1"/>
    <col min="15366" max="15367" width="9.140625" style="129"/>
    <col min="15368" max="15368" width="15.7109375" style="129" customWidth="1"/>
    <col min="15369" max="15369" width="14.7109375" style="129" customWidth="1"/>
    <col min="15370" max="15370" width="14.28515625" style="129" customWidth="1"/>
    <col min="15371" max="15371" width="10.85546875" style="129" customWidth="1"/>
    <col min="15372" max="15617" width="9.140625" style="129"/>
    <col min="15618" max="15618" width="30.7109375" style="129" customWidth="1"/>
    <col min="15619" max="15619" width="9.140625" style="129"/>
    <col min="15620" max="15620" width="11.7109375" style="129" customWidth="1"/>
    <col min="15621" max="15621" width="12.7109375" style="129" customWidth="1"/>
    <col min="15622" max="15623" width="9.140625" style="129"/>
    <col min="15624" max="15624" width="15.7109375" style="129" customWidth="1"/>
    <col min="15625" max="15625" width="14.7109375" style="129" customWidth="1"/>
    <col min="15626" max="15626" width="14.28515625" style="129" customWidth="1"/>
    <col min="15627" max="15627" width="10.85546875" style="129" customWidth="1"/>
    <col min="15628" max="15873" width="9.140625" style="129"/>
    <col min="15874" max="15874" width="30.7109375" style="129" customWidth="1"/>
    <col min="15875" max="15875" width="9.140625" style="129"/>
    <col min="15876" max="15876" width="11.7109375" style="129" customWidth="1"/>
    <col min="15877" max="15877" width="12.7109375" style="129" customWidth="1"/>
    <col min="15878" max="15879" width="9.140625" style="129"/>
    <col min="15880" max="15880" width="15.7109375" style="129" customWidth="1"/>
    <col min="15881" max="15881" width="14.7109375" style="129" customWidth="1"/>
    <col min="15882" max="15882" width="14.28515625" style="129" customWidth="1"/>
    <col min="15883" max="15883" width="10.85546875" style="129" customWidth="1"/>
    <col min="15884" max="16129" width="9.140625" style="129"/>
    <col min="16130" max="16130" width="30.7109375" style="129" customWidth="1"/>
    <col min="16131" max="16131" width="9.140625" style="129"/>
    <col min="16132" max="16132" width="11.7109375" style="129" customWidth="1"/>
    <col min="16133" max="16133" width="12.7109375" style="129" customWidth="1"/>
    <col min="16134" max="16135" width="9.140625" style="129"/>
    <col min="16136" max="16136" width="15.7109375" style="129" customWidth="1"/>
    <col min="16137" max="16137" width="14.7109375" style="129" customWidth="1"/>
    <col min="16138" max="16138" width="14.28515625" style="129" customWidth="1"/>
    <col min="16139" max="16139" width="10.85546875" style="129" customWidth="1"/>
    <col min="16140" max="16384" width="9.140625" style="129"/>
  </cols>
  <sheetData>
    <row r="1" spans="1:11" ht="13.9" customHeight="1" x14ac:dyDescent="0.25">
      <c r="I1" s="351" t="s">
        <v>152</v>
      </c>
      <c r="J1" s="351" t="s">
        <v>153</v>
      </c>
      <c r="K1" s="351" t="s">
        <v>124</v>
      </c>
    </row>
    <row r="2" spans="1:11" s="56" customFormat="1" x14ac:dyDescent="0.25">
      <c r="A2" s="354" t="s">
        <v>154</v>
      </c>
      <c r="B2" s="354"/>
      <c r="C2" s="354"/>
      <c r="D2" s="354"/>
      <c r="E2" s="354"/>
      <c r="F2" s="354"/>
      <c r="G2" s="354"/>
      <c r="H2" s="354"/>
      <c r="I2" s="352"/>
      <c r="J2" s="352"/>
      <c r="K2" s="352"/>
    </row>
    <row r="3" spans="1:11" s="56" customFormat="1" ht="15.75" thickBot="1" x14ac:dyDescent="0.3">
      <c r="A3" s="130"/>
      <c r="B3" s="131"/>
      <c r="C3" s="132"/>
      <c r="D3" s="132"/>
      <c r="E3" s="132"/>
      <c r="F3" s="132"/>
      <c r="G3" s="132"/>
      <c r="H3" s="132"/>
      <c r="I3" s="352"/>
      <c r="J3" s="352"/>
      <c r="K3" s="352"/>
    </row>
    <row r="4" spans="1:11" s="56" customFormat="1" ht="16.5" thickBot="1" x14ac:dyDescent="0.3">
      <c r="A4" s="355" t="s">
        <v>76</v>
      </c>
      <c r="B4" s="357" t="s">
        <v>155</v>
      </c>
      <c r="C4" s="359" t="s">
        <v>79</v>
      </c>
      <c r="D4" s="361" t="s">
        <v>80</v>
      </c>
      <c r="E4" s="362"/>
      <c r="F4" s="361" t="s">
        <v>81</v>
      </c>
      <c r="G4" s="362"/>
      <c r="H4" s="363" t="s">
        <v>156</v>
      </c>
      <c r="I4" s="352"/>
      <c r="J4" s="352"/>
      <c r="K4" s="352"/>
    </row>
    <row r="5" spans="1:11" s="56" customFormat="1" ht="16.5" thickBot="1" x14ac:dyDescent="0.3">
      <c r="A5" s="356"/>
      <c r="B5" s="358"/>
      <c r="C5" s="360"/>
      <c r="D5" s="133" t="s">
        <v>15</v>
      </c>
      <c r="E5" s="133" t="s">
        <v>16</v>
      </c>
      <c r="F5" s="133" t="s">
        <v>157</v>
      </c>
      <c r="G5" s="133" t="s">
        <v>16</v>
      </c>
      <c r="H5" s="364"/>
      <c r="I5" s="353"/>
      <c r="J5" s="353"/>
      <c r="K5" s="353"/>
    </row>
    <row r="6" spans="1:11" s="56" customFormat="1" x14ac:dyDescent="0.25">
      <c r="A6" s="134" t="s">
        <v>84</v>
      </c>
      <c r="B6" s="89" t="s">
        <v>85</v>
      </c>
      <c r="C6" s="80">
        <v>4</v>
      </c>
      <c r="D6" s="83">
        <v>39500</v>
      </c>
      <c r="E6" s="83">
        <f t="shared" ref="E6:E16" si="0">C6*D6</f>
        <v>158000</v>
      </c>
      <c r="F6" s="83">
        <v>0</v>
      </c>
      <c r="G6" s="83">
        <f t="shared" ref="G6:G16" si="1">C6*F6</f>
        <v>0</v>
      </c>
      <c r="H6" s="135">
        <f t="shared" ref="H6:H16" si="2">E6+G6</f>
        <v>158000</v>
      </c>
      <c r="I6" s="85"/>
      <c r="J6" s="85"/>
      <c r="K6" s="85">
        <f>C6-I6-J6</f>
        <v>4</v>
      </c>
    </row>
    <row r="7" spans="1:11" s="56" customFormat="1" ht="30" x14ac:dyDescent="0.25">
      <c r="A7" s="134" t="s">
        <v>86</v>
      </c>
      <c r="B7" s="89" t="s">
        <v>87</v>
      </c>
      <c r="C7" s="80">
        <v>2</v>
      </c>
      <c r="D7" s="83">
        <v>19500</v>
      </c>
      <c r="E7" s="83">
        <f t="shared" si="0"/>
        <v>39000</v>
      </c>
      <c r="F7" s="83">
        <v>0</v>
      </c>
      <c r="G7" s="83">
        <f t="shared" si="1"/>
        <v>0</v>
      </c>
      <c r="H7" s="135">
        <f t="shared" si="2"/>
        <v>39000</v>
      </c>
      <c r="I7" s="85"/>
      <c r="J7" s="85"/>
      <c r="K7" s="85">
        <f t="shared" ref="K7:K16" si="3">C7-I7-J7</f>
        <v>2</v>
      </c>
    </row>
    <row r="8" spans="1:11" s="56" customFormat="1" ht="30" x14ac:dyDescent="0.25">
      <c r="A8" s="134" t="s">
        <v>89</v>
      </c>
      <c r="B8" s="89" t="s">
        <v>158</v>
      </c>
      <c r="C8" s="80">
        <v>2</v>
      </c>
      <c r="D8" s="83">
        <v>39500</v>
      </c>
      <c r="E8" s="83">
        <f t="shared" si="0"/>
        <v>79000</v>
      </c>
      <c r="F8" s="83">
        <v>0</v>
      </c>
      <c r="G8" s="83">
        <f t="shared" si="1"/>
        <v>0</v>
      </c>
      <c r="H8" s="135">
        <f t="shared" si="2"/>
        <v>79000</v>
      </c>
      <c r="I8" s="85"/>
      <c r="J8" s="85"/>
      <c r="K8" s="85">
        <f t="shared" si="3"/>
        <v>2</v>
      </c>
    </row>
    <row r="9" spans="1:11" s="56" customFormat="1" ht="45" x14ac:dyDescent="0.25">
      <c r="A9" s="134" t="s">
        <v>91</v>
      </c>
      <c r="B9" s="89" t="s">
        <v>159</v>
      </c>
      <c r="C9" s="80">
        <v>2</v>
      </c>
      <c r="D9" s="83">
        <v>10800</v>
      </c>
      <c r="E9" s="83">
        <f t="shared" si="0"/>
        <v>21600</v>
      </c>
      <c r="F9" s="83">
        <v>21000</v>
      </c>
      <c r="G9" s="83">
        <f t="shared" si="1"/>
        <v>42000</v>
      </c>
      <c r="H9" s="135">
        <f t="shared" si="2"/>
        <v>63600</v>
      </c>
      <c r="I9" s="85"/>
      <c r="J9" s="85">
        <v>1</v>
      </c>
      <c r="K9" s="85">
        <f t="shared" si="3"/>
        <v>1</v>
      </c>
    </row>
    <row r="10" spans="1:11" s="56" customFormat="1" ht="60" x14ac:dyDescent="0.25">
      <c r="A10" s="134" t="s">
        <v>93</v>
      </c>
      <c r="B10" s="89" t="s">
        <v>160</v>
      </c>
      <c r="C10" s="80">
        <v>1</v>
      </c>
      <c r="D10" s="83">
        <v>1500</v>
      </c>
      <c r="E10" s="83">
        <f t="shared" si="0"/>
        <v>1500</v>
      </c>
      <c r="F10" s="83">
        <v>15000</v>
      </c>
      <c r="G10" s="83">
        <f t="shared" si="1"/>
        <v>15000</v>
      </c>
      <c r="H10" s="135">
        <f t="shared" si="2"/>
        <v>16500</v>
      </c>
      <c r="I10" s="85"/>
      <c r="J10" s="85"/>
      <c r="K10" s="85">
        <f t="shared" si="3"/>
        <v>1</v>
      </c>
    </row>
    <row r="11" spans="1:11" s="56" customFormat="1" ht="60" x14ac:dyDescent="0.25">
      <c r="A11" s="134" t="s">
        <v>95</v>
      </c>
      <c r="B11" s="89" t="s">
        <v>161</v>
      </c>
      <c r="C11" s="80">
        <v>6</v>
      </c>
      <c r="D11" s="83">
        <v>370</v>
      </c>
      <c r="E11" s="83">
        <v>2220</v>
      </c>
      <c r="F11" s="83">
        <v>1150</v>
      </c>
      <c r="G11" s="83">
        <f t="shared" si="1"/>
        <v>6900</v>
      </c>
      <c r="H11" s="135">
        <f t="shared" si="2"/>
        <v>9120</v>
      </c>
      <c r="I11" s="85"/>
      <c r="J11" s="85"/>
      <c r="K11" s="85">
        <f t="shared" si="3"/>
        <v>6</v>
      </c>
    </row>
    <row r="12" spans="1:11" s="56" customFormat="1" ht="30" x14ac:dyDescent="0.25">
      <c r="A12" s="134" t="s">
        <v>97</v>
      </c>
      <c r="B12" s="89" t="s">
        <v>94</v>
      </c>
      <c r="C12" s="80">
        <v>1</v>
      </c>
      <c r="D12" s="83">
        <v>151600</v>
      </c>
      <c r="E12" s="83">
        <f t="shared" si="0"/>
        <v>151600</v>
      </c>
      <c r="F12" s="83">
        <v>44000</v>
      </c>
      <c r="G12" s="83">
        <f t="shared" si="1"/>
        <v>44000</v>
      </c>
      <c r="H12" s="135">
        <f t="shared" si="2"/>
        <v>195600</v>
      </c>
      <c r="I12" s="85"/>
      <c r="J12" s="85"/>
      <c r="K12" s="85">
        <f t="shared" si="3"/>
        <v>1</v>
      </c>
    </row>
    <row r="13" spans="1:11" s="56" customFormat="1" ht="30" x14ac:dyDescent="0.25">
      <c r="A13" s="134" t="s">
        <v>99</v>
      </c>
      <c r="B13" s="89" t="s">
        <v>96</v>
      </c>
      <c r="C13" s="80">
        <v>1</v>
      </c>
      <c r="D13" s="83">
        <v>40000</v>
      </c>
      <c r="E13" s="83">
        <f t="shared" si="0"/>
        <v>40000</v>
      </c>
      <c r="F13" s="83">
        <v>22000</v>
      </c>
      <c r="G13" s="83">
        <f t="shared" si="1"/>
        <v>22000</v>
      </c>
      <c r="H13" s="135">
        <f t="shared" si="2"/>
        <v>62000</v>
      </c>
      <c r="I13" s="85"/>
      <c r="J13" s="85"/>
      <c r="K13" s="85">
        <f t="shared" si="3"/>
        <v>1</v>
      </c>
    </row>
    <row r="14" spans="1:11" s="56" customFormat="1" x14ac:dyDescent="0.25">
      <c r="A14" s="134" t="s">
        <v>101</v>
      </c>
      <c r="B14" s="89" t="s">
        <v>98</v>
      </c>
      <c r="C14" s="80">
        <v>8</v>
      </c>
      <c r="D14" s="83">
        <v>1000</v>
      </c>
      <c r="E14" s="83">
        <f t="shared" si="0"/>
        <v>8000</v>
      </c>
      <c r="F14" s="83">
        <v>1500</v>
      </c>
      <c r="G14" s="83">
        <f t="shared" si="1"/>
        <v>12000</v>
      </c>
      <c r="H14" s="135">
        <f t="shared" si="2"/>
        <v>20000</v>
      </c>
      <c r="I14" s="85"/>
      <c r="J14" s="85"/>
      <c r="K14" s="85">
        <f t="shared" si="3"/>
        <v>8</v>
      </c>
    </row>
    <row r="15" spans="1:11" s="56" customFormat="1" ht="45" x14ac:dyDescent="0.25">
      <c r="A15" s="134" t="s">
        <v>103</v>
      </c>
      <c r="B15" s="89" t="s">
        <v>100</v>
      </c>
      <c r="C15" s="80">
        <v>12</v>
      </c>
      <c r="D15" s="83">
        <v>12500</v>
      </c>
      <c r="E15" s="83">
        <f t="shared" si="0"/>
        <v>150000</v>
      </c>
      <c r="F15" s="83">
        <v>0</v>
      </c>
      <c r="G15" s="83">
        <f t="shared" si="1"/>
        <v>0</v>
      </c>
      <c r="H15" s="135">
        <f t="shared" si="2"/>
        <v>150000</v>
      </c>
      <c r="I15" s="85"/>
      <c r="J15" s="85"/>
      <c r="K15" s="85">
        <f t="shared" si="3"/>
        <v>12</v>
      </c>
    </row>
    <row r="16" spans="1:11" s="56" customFormat="1" ht="30" x14ac:dyDescent="0.25">
      <c r="A16" s="134" t="s">
        <v>105</v>
      </c>
      <c r="B16" s="89" t="s">
        <v>102</v>
      </c>
      <c r="C16" s="80">
        <v>49</v>
      </c>
      <c r="D16" s="83">
        <v>2041.67</v>
      </c>
      <c r="E16" s="83">
        <f t="shared" si="0"/>
        <v>100041.83</v>
      </c>
      <c r="F16" s="83">
        <v>0</v>
      </c>
      <c r="G16" s="83">
        <f t="shared" si="1"/>
        <v>0</v>
      </c>
      <c r="H16" s="135">
        <f t="shared" si="2"/>
        <v>100041.83</v>
      </c>
      <c r="I16" s="85"/>
      <c r="J16" s="85"/>
      <c r="K16" s="85">
        <f t="shared" si="3"/>
        <v>49</v>
      </c>
    </row>
    <row r="17" spans="1:11" s="56" customFormat="1" ht="15.75" x14ac:dyDescent="0.25">
      <c r="A17" s="345" t="s">
        <v>162</v>
      </c>
      <c r="B17" s="346"/>
      <c r="C17" s="346"/>
      <c r="D17" s="346"/>
      <c r="E17" s="346"/>
      <c r="F17" s="346"/>
      <c r="G17" s="347"/>
      <c r="H17" s="136">
        <f>SUM(H6:H16)</f>
        <v>892861.83</v>
      </c>
      <c r="I17" s="85"/>
      <c r="J17" s="85"/>
      <c r="K17" s="85"/>
    </row>
    <row r="18" spans="1:11" s="56" customFormat="1" ht="15.75" x14ac:dyDescent="0.25">
      <c r="A18" s="348" t="s">
        <v>19</v>
      </c>
      <c r="B18" s="349"/>
      <c r="C18" s="349"/>
      <c r="D18" s="349"/>
      <c r="E18" s="349"/>
      <c r="F18" s="349"/>
      <c r="G18" s="350"/>
      <c r="H18" s="137">
        <f>H19-H17</f>
        <v>178572.36600000004</v>
      </c>
      <c r="I18" s="85"/>
      <c r="J18" s="85"/>
      <c r="K18" s="85"/>
    </row>
    <row r="19" spans="1:11" s="56" customFormat="1" ht="15.75" x14ac:dyDescent="0.25">
      <c r="A19" s="348" t="s">
        <v>163</v>
      </c>
      <c r="B19" s="349"/>
      <c r="C19" s="349"/>
      <c r="D19" s="349"/>
      <c r="E19" s="349"/>
      <c r="F19" s="349"/>
      <c r="G19" s="350"/>
      <c r="H19" s="138">
        <f>H17*1.2</f>
        <v>1071434.196</v>
      </c>
      <c r="I19" s="85"/>
      <c r="J19" s="85"/>
      <c r="K19" s="85"/>
    </row>
  </sheetData>
  <mergeCells count="13">
    <mergeCell ref="K1:K5"/>
    <mergeCell ref="A2:H2"/>
    <mergeCell ref="A4:A5"/>
    <mergeCell ref="B4:B5"/>
    <mergeCell ref="C4:C5"/>
    <mergeCell ref="D4:E4"/>
    <mergeCell ref="F4:G4"/>
    <mergeCell ref="H4:H5"/>
    <mergeCell ref="A17:G17"/>
    <mergeCell ref="A18:G18"/>
    <mergeCell ref="A19:G19"/>
    <mergeCell ref="I1:I5"/>
    <mergeCell ref="J1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кс6 по Дог</vt:lpstr>
      <vt:lpstr>изм. 2 к ДС1</vt:lpstr>
      <vt:lpstr>изм. 2 нов. ДС3</vt:lpstr>
      <vt:lpstr>изм. 2 нов. ДС4</vt:lpstr>
      <vt:lpstr>кс-6 на ДС</vt:lpstr>
      <vt:lpstr>'изм. 2 к ДС1'!Область_печати</vt:lpstr>
      <vt:lpstr>'изм. 2 нов. ДС3'!Область_печати</vt:lpstr>
      <vt:lpstr>'изм. 2 нов. ДС4'!Область_печати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Анастасия</cp:lastModifiedBy>
  <cp:lastPrinted>2024-10-17T05:40:10Z</cp:lastPrinted>
  <dcterms:created xsi:type="dcterms:W3CDTF">2001-05-03T13:43:12Z</dcterms:created>
  <dcterms:modified xsi:type="dcterms:W3CDTF">2024-10-18T11:11:01Z</dcterms:modified>
</cp:coreProperties>
</file>