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Евгения\Для Андрея\ДС с субподрядчиками\Центрис\АС2\"/>
    </mc:Choice>
  </mc:AlternateContent>
  <xr:revisionPtr revIDLastSave="0" documentId="13_ncr:1_{DCDFB695-FAED-4D67-B7ED-BB4AE16E24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кс-6а" sheetId="28" r:id="rId1"/>
  </sheets>
  <definedNames>
    <definedName name="a01_СС_Титул_pre_rep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Area" localSheetId="0">'кс-6а'!$A$1:$O$66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28" l="1"/>
  <c r="V11" i="28"/>
  <c r="V12" i="28"/>
  <c r="V13" i="28"/>
  <c r="V14" i="28"/>
  <c r="V15" i="28"/>
  <c r="V16" i="28"/>
  <c r="V17" i="28"/>
  <c r="V18" i="28"/>
  <c r="V19" i="28"/>
  <c r="V20" i="28"/>
  <c r="V21" i="28"/>
  <c r="V22" i="28"/>
  <c r="V23" i="28"/>
  <c r="V24" i="28"/>
  <c r="V25" i="28"/>
  <c r="V26" i="28"/>
  <c r="V27" i="28"/>
  <c r="V28" i="28"/>
  <c r="V29" i="28"/>
  <c r="V30" i="28"/>
  <c r="V31" i="28"/>
  <c r="V32" i="28"/>
  <c r="V33" i="28"/>
  <c r="V34" i="28"/>
  <c r="V35" i="28"/>
  <c r="V36" i="28"/>
  <c r="V37" i="28"/>
  <c r="V38" i="28"/>
  <c r="V39" i="28"/>
  <c r="V40" i="28"/>
  <c r="V41" i="28"/>
  <c r="V42" i="28"/>
  <c r="V43" i="28"/>
  <c r="V44" i="28"/>
  <c r="V45" i="28"/>
  <c r="V46" i="28"/>
  <c r="V47" i="28"/>
  <c r="V48" i="28"/>
  <c r="V49" i="28"/>
  <c r="V50" i="28"/>
  <c r="V51" i="28"/>
  <c r="V52" i="28"/>
  <c r="V53" i="28"/>
  <c r="V54" i="28"/>
  <c r="V55" i="28"/>
  <c r="V10" i="28"/>
  <c r="H41" i="28"/>
  <c r="N41" i="28" s="1"/>
  <c r="L41" i="28"/>
  <c r="M41" i="28"/>
  <c r="H42" i="28"/>
  <c r="N42" i="28" s="1"/>
  <c r="L42" i="28"/>
  <c r="M42" i="28"/>
  <c r="H43" i="28"/>
  <c r="N43" i="28" s="1"/>
  <c r="L43" i="28"/>
  <c r="M43" i="28"/>
  <c r="H44" i="28"/>
  <c r="L44" i="28"/>
  <c r="M44" i="28"/>
  <c r="H45" i="28"/>
  <c r="L45" i="28"/>
  <c r="N45" i="28" s="1"/>
  <c r="M45" i="28"/>
  <c r="H47" i="28"/>
  <c r="N47" i="28" s="1"/>
  <c r="L47" i="28"/>
  <c r="M47" i="28"/>
  <c r="H48" i="28"/>
  <c r="N48" i="28" s="1"/>
  <c r="L48" i="28"/>
  <c r="M48" i="28"/>
  <c r="H49" i="28"/>
  <c r="N49" i="28" s="1"/>
  <c r="L49" i="28"/>
  <c r="M49" i="28"/>
  <c r="H50" i="28"/>
  <c r="L50" i="28"/>
  <c r="M50" i="28"/>
  <c r="H51" i="28"/>
  <c r="L51" i="28"/>
  <c r="M51" i="28"/>
  <c r="L53" i="28"/>
  <c r="M53" i="28"/>
  <c r="L54" i="28"/>
  <c r="M54" i="28"/>
  <c r="H53" i="28"/>
  <c r="H54" i="28"/>
  <c r="N54" i="28" s="1"/>
  <c r="M39" i="28"/>
  <c r="L39" i="28"/>
  <c r="H39" i="28"/>
  <c r="M38" i="28"/>
  <c r="L38" i="28"/>
  <c r="H38" i="28"/>
  <c r="N38" i="28" s="1"/>
  <c r="W36" i="28"/>
  <c r="M36" i="28"/>
  <c r="L36" i="28"/>
  <c r="H36" i="28"/>
  <c r="W35" i="28"/>
  <c r="M35" i="28"/>
  <c r="L35" i="28"/>
  <c r="H35" i="28"/>
  <c r="M34" i="28"/>
  <c r="L34" i="28"/>
  <c r="H34" i="28"/>
  <c r="N34" i="28" s="1"/>
  <c r="W34" i="28" s="1"/>
  <c r="K32" i="28"/>
  <c r="M32" i="28" s="1"/>
  <c r="J32" i="28"/>
  <c r="L32" i="28" s="1"/>
  <c r="G32" i="28"/>
  <c r="F32" i="28"/>
  <c r="H32" i="28" s="1"/>
  <c r="K31" i="28"/>
  <c r="J31" i="28"/>
  <c r="L31" i="28" s="1"/>
  <c r="G31" i="28"/>
  <c r="F31" i="28"/>
  <c r="H31" i="28" s="1"/>
  <c r="K30" i="28"/>
  <c r="J30" i="28"/>
  <c r="L30" i="28" s="1"/>
  <c r="G30" i="28"/>
  <c r="F30" i="28"/>
  <c r="H30" i="28" s="1"/>
  <c r="K29" i="28"/>
  <c r="J29" i="28"/>
  <c r="L29" i="28" s="1"/>
  <c r="G29" i="28"/>
  <c r="F29" i="28"/>
  <c r="H29" i="28" s="1"/>
  <c r="K28" i="28"/>
  <c r="J28" i="28"/>
  <c r="L28" i="28" s="1"/>
  <c r="G28" i="28"/>
  <c r="F28" i="28"/>
  <c r="H28" i="28" s="1"/>
  <c r="K26" i="28"/>
  <c r="J26" i="28"/>
  <c r="L26" i="28" s="1"/>
  <c r="G26" i="28"/>
  <c r="F26" i="28"/>
  <c r="H26" i="28" s="1"/>
  <c r="N26" i="28" s="1"/>
  <c r="K25" i="28"/>
  <c r="J25" i="28"/>
  <c r="L25" i="28" s="1"/>
  <c r="G25" i="28"/>
  <c r="F25" i="28"/>
  <c r="H25" i="28" s="1"/>
  <c r="K24" i="28"/>
  <c r="J24" i="28"/>
  <c r="L24" i="28" s="1"/>
  <c r="G24" i="28"/>
  <c r="M24" i="28" s="1"/>
  <c r="F24" i="28"/>
  <c r="H24" i="28" s="1"/>
  <c r="K23" i="28"/>
  <c r="J23" i="28"/>
  <c r="L23" i="28" s="1"/>
  <c r="G23" i="28"/>
  <c r="M23" i="28" s="1"/>
  <c r="F23" i="28"/>
  <c r="H23" i="28" s="1"/>
  <c r="K22" i="28"/>
  <c r="J22" i="28"/>
  <c r="L22" i="28" s="1"/>
  <c r="G22" i="28"/>
  <c r="F22" i="28"/>
  <c r="H22" i="28" s="1"/>
  <c r="K20" i="28"/>
  <c r="J20" i="28"/>
  <c r="L20" i="28" s="1"/>
  <c r="G20" i="28"/>
  <c r="F20" i="28"/>
  <c r="H20" i="28" s="1"/>
  <c r="K19" i="28"/>
  <c r="J19" i="28"/>
  <c r="L19" i="28" s="1"/>
  <c r="G19" i="28"/>
  <c r="F19" i="28"/>
  <c r="H19" i="28" s="1"/>
  <c r="K18" i="28"/>
  <c r="J18" i="28"/>
  <c r="L18" i="28" s="1"/>
  <c r="G18" i="28"/>
  <c r="F18" i="28"/>
  <c r="H18" i="28" s="1"/>
  <c r="K17" i="28"/>
  <c r="J17" i="28"/>
  <c r="L17" i="28" s="1"/>
  <c r="G17" i="28"/>
  <c r="F17" i="28"/>
  <c r="H17" i="28" s="1"/>
  <c r="K16" i="28"/>
  <c r="J16" i="28"/>
  <c r="L16" i="28" s="1"/>
  <c r="G16" i="28"/>
  <c r="F16" i="28"/>
  <c r="H16" i="28" s="1"/>
  <c r="K14" i="28"/>
  <c r="J14" i="28"/>
  <c r="L14" i="28" s="1"/>
  <c r="G14" i="28"/>
  <c r="F14" i="28"/>
  <c r="H14" i="28" s="1"/>
  <c r="K13" i="28"/>
  <c r="J13" i="28"/>
  <c r="L13" i="28" s="1"/>
  <c r="G13" i="28"/>
  <c r="F13" i="28"/>
  <c r="H13" i="28" s="1"/>
  <c r="K12" i="28"/>
  <c r="J12" i="28"/>
  <c r="L12" i="28" s="1"/>
  <c r="G12" i="28"/>
  <c r="F12" i="28"/>
  <c r="H12" i="28" s="1"/>
  <c r="K11" i="28"/>
  <c r="J11" i="28"/>
  <c r="L11" i="28" s="1"/>
  <c r="G11" i="28"/>
  <c r="F11" i="28"/>
  <c r="H11" i="28" s="1"/>
  <c r="K10" i="28"/>
  <c r="J10" i="28"/>
  <c r="L10" i="28" s="1"/>
  <c r="G10" i="28"/>
  <c r="F10" i="28"/>
  <c r="H10" i="28" s="1"/>
  <c r="M25" i="28" l="1"/>
  <c r="M29" i="28"/>
  <c r="N35" i="28"/>
  <c r="M14" i="28"/>
  <c r="N44" i="28"/>
  <c r="N50" i="28"/>
  <c r="N51" i="28"/>
  <c r="N53" i="28"/>
  <c r="N10" i="28"/>
  <c r="M13" i="28"/>
  <c r="M20" i="28"/>
  <c r="M19" i="28"/>
  <c r="N22" i="28"/>
  <c r="M17" i="28"/>
  <c r="M31" i="28"/>
  <c r="N12" i="28"/>
  <c r="N14" i="28"/>
  <c r="N18" i="28"/>
  <c r="M26" i="28"/>
  <c r="N20" i="28"/>
  <c r="M12" i="28"/>
  <c r="M18" i="28"/>
  <c r="M22" i="28"/>
  <c r="N31" i="28"/>
  <c r="N16" i="28"/>
  <c r="N19" i="28"/>
  <c r="N28" i="28"/>
  <c r="N30" i="28"/>
  <c r="N32" i="28"/>
  <c r="N11" i="28"/>
  <c r="N24" i="28"/>
  <c r="M11" i="28"/>
  <c r="M16" i="28"/>
  <c r="M30" i="28"/>
  <c r="N29" i="28"/>
  <c r="N13" i="28"/>
  <c r="M10" i="28"/>
  <c r="N17" i="28"/>
  <c r="N23" i="28"/>
  <c r="N25" i="28"/>
  <c r="M28" i="28"/>
  <c r="W55" i="28"/>
  <c r="X55" i="28" s="1"/>
  <c r="N36" i="28"/>
  <c r="N39" i="28"/>
  <c r="M8" i="28" l="1"/>
  <c r="M56" i="28"/>
  <c r="N57" i="28"/>
  <c r="N58" i="28" s="1"/>
</calcChain>
</file>

<file path=xl/sharedStrings.xml><?xml version="1.0" encoding="utf-8"?>
<sst xmlns="http://schemas.openxmlformats.org/spreadsheetml/2006/main" count="125" uniqueCount="57">
  <si>
    <t>Генеральный директор</t>
  </si>
  <si>
    <t>Подрядчик:</t>
  </si>
  <si>
    <t>НДС 20%</t>
  </si>
  <si>
    <t>итого</t>
  </si>
  <si>
    <t>Акриловая краска в 2 слоя</t>
  </si>
  <si>
    <t>130-23-АС2</t>
  </si>
  <si>
    <t>Отделка плит покрытия в состав по типу стен:</t>
  </si>
  <si>
    <t>Зачистка поверхности</t>
  </si>
  <si>
    <t>м2</t>
  </si>
  <si>
    <t>Грунтовка</t>
  </si>
  <si>
    <t>Шпаклевка цементная</t>
  </si>
  <si>
    <t>Окраска колонн сборочного и сварочного пролетов, окраска кран-балок</t>
  </si>
  <si>
    <t>Акриловая краска в 2 слоя(цвет оранжевый)</t>
  </si>
  <si>
    <t>Окраска кран баллок</t>
  </si>
  <si>
    <t>Обеспыливание поверхности (продувка)</t>
  </si>
  <si>
    <t>Окрашивание эмалью в 2 слоя (цвет оранжевый)</t>
  </si>
  <si>
    <t>остаток</t>
  </si>
  <si>
    <t>Приложение № 1.1</t>
  </si>
  <si>
    <t>к Договору строительного субподряда  № МВМ/19-07-СП4 от 21 ноября 2023 г.</t>
  </si>
  <si>
    <t>Ведомость и стоимость Строительно-монтажных работ</t>
  </si>
  <si>
    <t>ОБЪЕКТ: ЦЕХ № 8, РАСПОЛОЖЕННЫЙ ПО АДРЕСУ: МОСКОВСКАЯ ОБЛАСТЬ, Г.О. МЫТИЩИ, УЛ. КОЛОНЦОВА, 4. КАПИТАЛЬНЫЙ РЕМОНТ</t>
  </si>
  <si>
    <t>№</t>
  </si>
  <si>
    <t>Наименовение</t>
  </si>
  <si>
    <t>Ед.изм</t>
  </si>
  <si>
    <t>Кол-во</t>
  </si>
  <si>
    <t>Стоимость работ, руб. без НДС</t>
  </si>
  <si>
    <t>Стоимость материалов, руб. без НДС</t>
  </si>
  <si>
    <t>Итого, руб с НДС</t>
  </si>
  <si>
    <t>Итого, руб. без НДС</t>
  </si>
  <si>
    <t>Примечание</t>
  </si>
  <si>
    <t>кс3№1</t>
  </si>
  <si>
    <t>кс3№2</t>
  </si>
  <si>
    <t>кс3№3</t>
  </si>
  <si>
    <t>за ед. с НДС</t>
  </si>
  <si>
    <t xml:space="preserve">за ед. </t>
  </si>
  <si>
    <t>итого с НДС</t>
  </si>
  <si>
    <t>Отделка стен в составе:</t>
  </si>
  <si>
    <t>Отделка колонн в состав по типу стен:</t>
  </si>
  <si>
    <t>Отделка ферм в состав по типу стен:</t>
  </si>
  <si>
    <t>Обеспыливание поверхности (продувка) колонн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</si>
  <si>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</si>
  <si>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</si>
  <si>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</si>
  <si>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</si>
  <si>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«Центрис»</t>
  </si>
  <si>
    <t>______________/ Е.А. Бусел /</t>
  </si>
  <si>
    <t>______________/ С.А. Ажнов /</t>
  </si>
  <si>
    <t>м.п.</t>
  </si>
  <si>
    <t>Отделка продольных ферм в состав по типу стен:</t>
  </si>
  <si>
    <t>Отделка швов плит покрытия в состав по типу стен:</t>
  </si>
  <si>
    <t>Замена потолочных плит армстронг в помещениях старого АБК</t>
  </si>
  <si>
    <t>Локальный ремонт потолка сборочного цеха</t>
  </si>
  <si>
    <t>Прочие работы</t>
  </si>
  <si>
    <t>шт</t>
  </si>
  <si>
    <t>кс3№4</t>
  </si>
  <si>
    <t>кс3№5 от 01.10.24</t>
  </si>
  <si>
    <t>кс3№6 от 15.10.24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</si>
</sst>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* #,##0.00;* \-#,##0.00;* &quot;-&quot;??;@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8"/>
      <name val="Arial Narrow"/>
      <family val="2"/>
      <charset val="204"/>
    </font>
    <font>
      <b/>
      <sz val="11"/>
      <color theme="1"/>
      <name val="Arial Narrow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92">
    <xf numFmtId="0" fontId="0" fillId="0" borderId="0"/>
    <xf numFmtId="0" fontId="6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22" fillId="3" borderId="0" applyNumberFormat="0" applyBorder="0" applyAlignment="0" applyProtection="0"/>
    <xf numFmtId="0" fontId="14" fillId="20" borderId="1" applyNumberFormat="0" applyAlignment="0" applyProtection="0"/>
    <xf numFmtId="0" fontId="19" fillId="21" borderId="2" applyNumberFormat="0" applyAlignment="0" applyProtection="0"/>
    <xf numFmtId="0" fontId="23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2" fillId="7" borderId="1" applyNumberFormat="0" applyAlignment="0" applyProtection="0"/>
    <xf numFmtId="0" fontId="24" fillId="0" borderId="6" applyNumberFormat="0" applyFill="0" applyAlignment="0" applyProtection="0"/>
    <xf numFmtId="0" fontId="21" fillId="22" borderId="0" applyNumberFormat="0" applyBorder="0" applyAlignment="0" applyProtection="0"/>
    <xf numFmtId="0" fontId="7" fillId="0" borderId="0"/>
    <xf numFmtId="0" fontId="7" fillId="23" borderId="7" applyNumberFormat="0" applyFont="0" applyAlignment="0" applyProtection="0"/>
    <xf numFmtId="0" fontId="13" fillId="20" borderId="8" applyNumberFormat="0" applyAlignment="0" applyProtection="0"/>
    <xf numFmtId="0" fontId="20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7" fillId="0" borderId="0"/>
    <xf numFmtId="0" fontId="7" fillId="0" borderId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7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7" fillId="0" borderId="0"/>
    <xf numFmtId="0" fontId="5" fillId="0" borderId="0"/>
    <xf numFmtId="0" fontId="3" fillId="0" borderId="0"/>
    <xf numFmtId="0" fontId="14" fillId="20" borderId="10" applyNumberFormat="0" applyAlignment="0" applyProtection="0"/>
    <xf numFmtId="0" fontId="12" fillId="7" borderId="10" applyNumberFormat="0" applyAlignment="0" applyProtection="0"/>
    <xf numFmtId="0" fontId="5" fillId="0" borderId="0"/>
    <xf numFmtId="0" fontId="5" fillId="23" borderId="11" applyNumberFormat="0" applyFont="0" applyAlignment="0" applyProtection="0"/>
    <xf numFmtId="0" fontId="13" fillId="20" borderId="12" applyNumberFormat="0" applyAlignment="0" applyProtection="0"/>
    <xf numFmtId="0" fontId="18" fillId="0" borderId="13" applyNumberFormat="0" applyFill="0" applyAlignment="0" applyProtection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" fillId="0" borderId="0"/>
    <xf numFmtId="168" fontId="29" fillId="0" borderId="0" applyFont="0" applyFill="0" applyBorder="0" applyAlignment="0" applyProtection="0"/>
    <xf numFmtId="0" fontId="30" fillId="0" borderId="0"/>
    <xf numFmtId="0" fontId="31" fillId="0" borderId="0"/>
    <xf numFmtId="165" fontId="28" fillId="0" borderId="0" applyFont="0" applyFill="0" applyBorder="0" applyAlignment="0" applyProtection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6" fillId="0" borderId="0"/>
    <xf numFmtId="164" fontId="5" fillId="0" borderId="0" applyFont="0" applyFill="0" applyBorder="0" applyAlignment="0" applyProtection="0"/>
    <xf numFmtId="0" fontId="39" fillId="0" borderId="0"/>
  </cellStyleXfs>
  <cellXfs count="107">
    <xf numFmtId="0" fontId="0" fillId="0" borderId="0" xfId="0"/>
    <xf numFmtId="4" fontId="32" fillId="0" borderId="21" xfId="89" applyNumberFormat="1" applyFont="1" applyBorder="1" applyAlignment="1">
      <alignment horizontal="right" vertical="center" wrapText="1"/>
    </xf>
    <xf numFmtId="4" fontId="32" fillId="24" borderId="21" xfId="89" applyNumberFormat="1" applyFont="1" applyFill="1" applyBorder="1" applyAlignment="1">
      <alignment horizontal="right" vertical="center" wrapText="1"/>
    </xf>
    <xf numFmtId="4" fontId="32" fillId="0" borderId="21" xfId="89" applyNumberFormat="1" applyFont="1" applyBorder="1" applyAlignment="1">
      <alignment horizontal="center" vertical="center" wrapText="1"/>
    </xf>
    <xf numFmtId="3" fontId="32" fillId="0" borderId="21" xfId="89" applyNumberFormat="1" applyFont="1" applyBorder="1" applyAlignment="1">
      <alignment horizontal="center" vertical="center" wrapText="1"/>
    </xf>
    <xf numFmtId="0" fontId="32" fillId="0" borderId="21" xfId="89" applyFont="1" applyBorder="1" applyAlignment="1">
      <alignment horizontal="left" vertical="center" wrapText="1"/>
    </xf>
    <xf numFmtId="0" fontId="37" fillId="0" borderId="0" xfId="91" applyFont="1"/>
    <xf numFmtId="0" fontId="37" fillId="0" borderId="0" xfId="91" applyFont="1" applyAlignment="1">
      <alignment horizontal="center" vertical="center"/>
    </xf>
    <xf numFmtId="0" fontId="37" fillId="0" borderId="0" xfId="91" applyFont="1" applyAlignment="1">
      <alignment vertical="center"/>
    </xf>
    <xf numFmtId="0" fontId="35" fillId="0" borderId="0" xfId="91" applyFont="1" applyAlignment="1">
      <alignment horizontal="center"/>
    </xf>
    <xf numFmtId="0" fontId="35" fillId="0" borderId="21" xfId="91" applyFont="1" applyBorder="1" applyAlignment="1">
      <alignment horizontal="center" vertical="center"/>
    </xf>
    <xf numFmtId="0" fontId="33" fillId="27" borderId="22" xfId="91" applyFont="1" applyFill="1" applyBorder="1" applyAlignment="1">
      <alignment horizontal="center"/>
    </xf>
    <xf numFmtId="0" fontId="33" fillId="27" borderId="22" xfId="91" applyFont="1" applyFill="1" applyBorder="1" applyAlignment="1">
      <alignment horizontal="left" vertical="center" wrapText="1"/>
    </xf>
    <xf numFmtId="4" fontId="33" fillId="27" borderId="22" xfId="91" applyNumberFormat="1" applyFont="1" applyFill="1" applyBorder="1" applyAlignment="1">
      <alignment horizontal="center" vertical="center" wrapText="1"/>
    </xf>
    <xf numFmtId="3" fontId="33" fillId="27" borderId="22" xfId="91" applyNumberFormat="1" applyFont="1" applyFill="1" applyBorder="1" applyAlignment="1">
      <alignment horizontal="center" vertical="center" wrapText="1"/>
    </xf>
    <xf numFmtId="4" fontId="33" fillId="27" borderId="22" xfId="91" applyNumberFormat="1" applyFont="1" applyFill="1" applyBorder="1" applyAlignment="1">
      <alignment horizontal="right" vertical="center" wrapText="1"/>
    </xf>
    <xf numFmtId="4" fontId="33" fillId="27" borderId="22" xfId="91" applyNumberFormat="1" applyFont="1" applyFill="1" applyBorder="1" applyAlignment="1">
      <alignment vertical="center"/>
    </xf>
    <xf numFmtId="4" fontId="33" fillId="27" borderId="22" xfId="91" applyNumberFormat="1" applyFont="1" applyFill="1" applyBorder="1" applyAlignment="1">
      <alignment horizontal="right" vertical="center" shrinkToFit="1"/>
    </xf>
    <xf numFmtId="0" fontId="40" fillId="27" borderId="22" xfId="91" applyFont="1" applyFill="1" applyBorder="1" applyAlignment="1">
      <alignment horizontal="center" vertical="center" wrapText="1"/>
    </xf>
    <xf numFmtId="0" fontId="32" fillId="24" borderId="16" xfId="91" applyFont="1" applyFill="1" applyBorder="1" applyAlignment="1">
      <alignment horizontal="center"/>
    </xf>
    <xf numFmtId="0" fontId="33" fillId="24" borderId="16" xfId="91" applyFont="1" applyFill="1" applyBorder="1"/>
    <xf numFmtId="0" fontId="32" fillId="24" borderId="16" xfId="91" applyFont="1" applyFill="1" applyBorder="1"/>
    <xf numFmtId="4" fontId="32" fillId="24" borderId="16" xfId="89" applyNumberFormat="1" applyFont="1" applyFill="1" applyBorder="1" applyAlignment="1">
      <alignment horizontal="right" vertical="center" wrapText="1"/>
    </xf>
    <xf numFmtId="0" fontId="32" fillId="0" borderId="16" xfId="91" applyFont="1" applyBorder="1"/>
    <xf numFmtId="0" fontId="32" fillId="25" borderId="16" xfId="91" applyFont="1" applyFill="1" applyBorder="1"/>
    <xf numFmtId="4" fontId="32" fillId="26" borderId="16" xfId="91" applyNumberFormat="1" applyFont="1" applyFill="1" applyBorder="1"/>
    <xf numFmtId="0" fontId="32" fillId="0" borderId="0" xfId="91" applyFont="1"/>
    <xf numFmtId="0" fontId="32" fillId="24" borderId="21" xfId="91" applyFont="1" applyFill="1" applyBorder="1" applyAlignment="1">
      <alignment horizontal="center"/>
    </xf>
    <xf numFmtId="0" fontId="32" fillId="24" borderId="21" xfId="91" applyFont="1" applyFill="1" applyBorder="1"/>
    <xf numFmtId="0" fontId="32" fillId="0" borderId="21" xfId="91" applyFont="1" applyBorder="1"/>
    <xf numFmtId="0" fontId="32" fillId="25" borderId="21" xfId="91" applyFont="1" applyFill="1" applyBorder="1" applyAlignment="1">
      <alignment horizontal="center" vertical="center"/>
    </xf>
    <xf numFmtId="0" fontId="32" fillId="25" borderId="21" xfId="91" applyFont="1" applyFill="1" applyBorder="1" applyAlignment="1">
      <alignment vertical="center"/>
    </xf>
    <xf numFmtId="4" fontId="32" fillId="26" borderId="21" xfId="91" applyNumberFormat="1" applyFont="1" applyFill="1" applyBorder="1"/>
    <xf numFmtId="0" fontId="33" fillId="24" borderId="21" xfId="91" applyFont="1" applyFill="1" applyBorder="1"/>
    <xf numFmtId="0" fontId="32" fillId="0" borderId="21" xfId="91" applyFont="1" applyBorder="1" applyAlignment="1">
      <alignment horizontal="center"/>
    </xf>
    <xf numFmtId="4" fontId="32" fillId="25" borderId="21" xfId="89" applyNumberFormat="1" applyFont="1" applyFill="1" applyBorder="1" applyAlignment="1">
      <alignment horizontal="center" vertical="center" wrapText="1"/>
    </xf>
    <xf numFmtId="0" fontId="33" fillId="0" borderId="21" xfId="91" applyFont="1" applyBorder="1" applyAlignment="1">
      <alignment wrapText="1"/>
    </xf>
    <xf numFmtId="4" fontId="32" fillId="25" borderId="21" xfId="91" applyNumberFormat="1" applyFont="1" applyFill="1" applyBorder="1" applyAlignment="1">
      <alignment vertical="center"/>
    </xf>
    <xf numFmtId="4" fontId="32" fillId="25" borderId="21" xfId="91" applyNumberFormat="1" applyFont="1" applyFill="1" applyBorder="1" applyAlignment="1">
      <alignment horizontal="center" vertical="center"/>
    </xf>
    <xf numFmtId="4" fontId="32" fillId="0" borderId="0" xfId="91" applyNumberFormat="1" applyFont="1"/>
    <xf numFmtId="0" fontId="33" fillId="0" borderId="21" xfId="91" applyFont="1" applyBorder="1"/>
    <xf numFmtId="0" fontId="37" fillId="0" borderId="16" xfId="91" applyFont="1" applyBorder="1" applyAlignment="1">
      <alignment horizontal="center"/>
    </xf>
    <xf numFmtId="0" fontId="33" fillId="0" borderId="16" xfId="89" applyFont="1" applyBorder="1" applyAlignment="1">
      <alignment horizontal="left" vertical="center" wrapText="1"/>
    </xf>
    <xf numFmtId="0" fontId="37" fillId="0" borderId="16" xfId="91" applyFont="1" applyBorder="1"/>
    <xf numFmtId="4" fontId="33" fillId="0" borderId="16" xfId="91" applyNumberFormat="1" applyFont="1" applyBorder="1" applyAlignment="1">
      <alignment horizontal="right" vertical="center" wrapText="1"/>
    </xf>
    <xf numFmtId="0" fontId="32" fillId="25" borderId="16" xfId="91" applyFont="1" applyFill="1" applyBorder="1" applyAlignment="1">
      <alignment vertical="center"/>
    </xf>
    <xf numFmtId="0" fontId="37" fillId="0" borderId="21" xfId="91" applyFont="1" applyBorder="1" applyAlignment="1">
      <alignment horizontal="center"/>
    </xf>
    <xf numFmtId="0" fontId="33" fillId="0" borderId="21" xfId="89" applyFont="1" applyBorder="1" applyAlignment="1">
      <alignment horizontal="left" vertical="center" wrapText="1"/>
    </xf>
    <xf numFmtId="0" fontId="37" fillId="0" borderId="21" xfId="91" applyFont="1" applyBorder="1"/>
    <xf numFmtId="4" fontId="33" fillId="0" borderId="21" xfId="91" applyNumberFormat="1" applyFont="1" applyBorder="1" applyAlignment="1">
      <alignment horizontal="right" vertical="center" wrapText="1"/>
    </xf>
    <xf numFmtId="0" fontId="37" fillId="0" borderId="0" xfId="91" applyFont="1" applyAlignment="1">
      <alignment horizontal="center"/>
    </xf>
    <xf numFmtId="3" fontId="37" fillId="0" borderId="0" xfId="91" applyNumberFormat="1" applyFont="1"/>
    <xf numFmtId="0" fontId="34" fillId="0" borderId="0" xfId="91" applyFont="1"/>
    <xf numFmtId="0" fontId="41" fillId="0" borderId="0" xfId="91" applyFont="1" applyAlignment="1">
      <alignment vertical="center" wrapText="1"/>
    </xf>
    <xf numFmtId="0" fontId="38" fillId="0" borderId="0" xfId="91" applyFont="1" applyAlignment="1">
      <alignment vertical="center" wrapText="1"/>
    </xf>
    <xf numFmtId="0" fontId="37" fillId="28" borderId="0" xfId="91" applyFont="1" applyFill="1"/>
    <xf numFmtId="0" fontId="37" fillId="28" borderId="0" xfId="91" applyFont="1" applyFill="1" applyAlignment="1">
      <alignment vertical="center"/>
    </xf>
    <xf numFmtId="0" fontId="32" fillId="28" borderId="16" xfId="91" applyFont="1" applyFill="1" applyBorder="1"/>
    <xf numFmtId="0" fontId="32" fillId="28" borderId="21" xfId="91" applyFont="1" applyFill="1" applyBorder="1" applyAlignment="1">
      <alignment vertical="center"/>
    </xf>
    <xf numFmtId="4" fontId="32" fillId="28" borderId="21" xfId="89" applyNumberFormat="1" applyFont="1" applyFill="1" applyBorder="1" applyAlignment="1">
      <alignment horizontal="right" vertical="center" wrapText="1"/>
    </xf>
    <xf numFmtId="4" fontId="32" fillId="28" borderId="21" xfId="91" applyNumberFormat="1" applyFont="1" applyFill="1" applyBorder="1" applyAlignment="1">
      <alignment vertical="center"/>
    </xf>
    <xf numFmtId="0" fontId="32" fillId="28" borderId="16" xfId="91" applyFont="1" applyFill="1" applyBorder="1" applyAlignment="1">
      <alignment vertical="center"/>
    </xf>
    <xf numFmtId="4" fontId="32" fillId="28" borderId="0" xfId="91" applyNumberFormat="1" applyFont="1" applyFill="1"/>
    <xf numFmtId="0" fontId="32" fillId="24" borderId="14" xfId="91" applyFont="1" applyFill="1" applyBorder="1" applyAlignment="1">
      <alignment horizontal="center"/>
    </xf>
    <xf numFmtId="0" fontId="32" fillId="0" borderId="14" xfId="89" applyFont="1" applyBorder="1" applyAlignment="1">
      <alignment horizontal="left" vertical="center" wrapText="1"/>
    </xf>
    <xf numFmtId="3" fontId="32" fillId="0" borderId="14" xfId="89" applyNumberFormat="1" applyFont="1" applyBorder="1" applyAlignment="1">
      <alignment horizontal="center" vertical="center" wrapText="1"/>
    </xf>
    <xf numFmtId="4" fontId="32" fillId="0" borderId="14" xfId="89" applyNumberFormat="1" applyFont="1" applyBorder="1" applyAlignment="1">
      <alignment horizontal="right" vertical="center" wrapText="1"/>
    </xf>
    <xf numFmtId="4" fontId="32" fillId="24" borderId="14" xfId="89" applyNumberFormat="1" applyFont="1" applyFill="1" applyBorder="1" applyAlignment="1">
      <alignment horizontal="right" vertical="center" wrapText="1"/>
    </xf>
    <xf numFmtId="0" fontId="32" fillId="0" borderId="14" xfId="91" applyFont="1" applyBorder="1"/>
    <xf numFmtId="0" fontId="32" fillId="25" borderId="14" xfId="91" applyFont="1" applyFill="1" applyBorder="1" applyAlignment="1">
      <alignment vertical="center"/>
    </xf>
    <xf numFmtId="4" fontId="32" fillId="25" borderId="14" xfId="91" applyNumberFormat="1" applyFont="1" applyFill="1" applyBorder="1" applyAlignment="1">
      <alignment horizontal="center" vertical="center"/>
    </xf>
    <xf numFmtId="0" fontId="32" fillId="25" borderId="14" xfId="91" applyFont="1" applyFill="1" applyBorder="1" applyAlignment="1">
      <alignment horizontal="center" vertical="center"/>
    </xf>
    <xf numFmtId="0" fontId="32" fillId="28" borderId="14" xfId="91" applyFont="1" applyFill="1" applyBorder="1" applyAlignment="1">
      <alignment vertical="center"/>
    </xf>
    <xf numFmtId="4" fontId="32" fillId="0" borderId="21" xfId="91" applyNumberFormat="1" applyFont="1" applyBorder="1"/>
    <xf numFmtId="0" fontId="32" fillId="29" borderId="14" xfId="91" applyFont="1" applyFill="1" applyBorder="1" applyAlignment="1">
      <alignment horizontal="center"/>
    </xf>
    <xf numFmtId="0" fontId="33" fillId="29" borderId="21" xfId="91" applyFont="1" applyFill="1" applyBorder="1"/>
    <xf numFmtId="3" fontId="32" fillId="29" borderId="14" xfId="89" applyNumberFormat="1" applyFont="1" applyFill="1" applyBorder="1" applyAlignment="1">
      <alignment horizontal="center" vertical="center" wrapText="1"/>
    </xf>
    <xf numFmtId="4" fontId="32" fillId="29" borderId="14" xfId="89" applyNumberFormat="1" applyFont="1" applyFill="1" applyBorder="1" applyAlignment="1">
      <alignment horizontal="right" vertical="center" wrapText="1"/>
    </xf>
    <xf numFmtId="0" fontId="32" fillId="29" borderId="14" xfId="91" applyFont="1" applyFill="1" applyBorder="1"/>
    <xf numFmtId="0" fontId="32" fillId="29" borderId="21" xfId="89" applyFont="1" applyFill="1" applyBorder="1" applyAlignment="1">
      <alignment horizontal="left" vertical="center" wrapText="1"/>
    </xf>
    <xf numFmtId="0" fontId="32" fillId="29" borderId="14" xfId="89" applyFont="1" applyFill="1" applyBorder="1" applyAlignment="1">
      <alignment horizontal="left" vertical="center" wrapText="1"/>
    </xf>
    <xf numFmtId="0" fontId="32" fillId="29" borderId="21" xfId="91" applyFont="1" applyFill="1" applyBorder="1" applyAlignment="1">
      <alignment horizontal="center"/>
    </xf>
    <xf numFmtId="4" fontId="32" fillId="29" borderId="21" xfId="89" applyNumberFormat="1" applyFont="1" applyFill="1" applyBorder="1" applyAlignment="1">
      <alignment horizontal="right" vertical="center" wrapText="1"/>
    </xf>
    <xf numFmtId="0" fontId="32" fillId="29" borderId="21" xfId="91" applyFont="1" applyFill="1" applyBorder="1"/>
    <xf numFmtId="4" fontId="32" fillId="29" borderId="21" xfId="89" applyNumberFormat="1" applyFont="1" applyFill="1" applyBorder="1" applyAlignment="1">
      <alignment horizontal="center" vertical="center" wrapText="1"/>
    </xf>
    <xf numFmtId="0" fontId="37" fillId="0" borderId="0" xfId="91" applyFont="1" applyAlignment="1">
      <alignment horizontal="right" vertical="center"/>
    </xf>
    <xf numFmtId="0" fontId="36" fillId="0" borderId="0" xfId="91" applyFont="1" applyAlignment="1">
      <alignment horizontal="center" vertical="center"/>
    </xf>
    <xf numFmtId="0" fontId="36" fillId="0" borderId="17" xfId="91" applyFont="1" applyBorder="1" applyAlignment="1">
      <alignment horizontal="center" vertical="center"/>
    </xf>
    <xf numFmtId="0" fontId="35" fillId="0" borderId="21" xfId="91" applyFont="1" applyBorder="1" applyAlignment="1">
      <alignment horizontal="center" vertical="center"/>
    </xf>
    <xf numFmtId="0" fontId="35" fillId="0" borderId="19" xfId="91" applyFont="1" applyBorder="1" applyAlignment="1">
      <alignment horizontal="center" vertical="center"/>
    </xf>
    <xf numFmtId="0" fontId="35" fillId="0" borderId="18" xfId="91" applyFont="1" applyBorder="1" applyAlignment="1">
      <alignment horizontal="center" vertical="center"/>
    </xf>
    <xf numFmtId="0" fontId="35" fillId="0" borderId="20" xfId="91" applyFont="1" applyBorder="1" applyAlignment="1">
      <alignment horizontal="center" vertical="center"/>
    </xf>
    <xf numFmtId="0" fontId="35" fillId="0" borderId="19" xfId="91" applyFont="1" applyBorder="1" applyAlignment="1">
      <alignment horizontal="center" vertical="center" wrapText="1"/>
    </xf>
    <xf numFmtId="0" fontId="35" fillId="0" borderId="18" xfId="91" applyFont="1" applyBorder="1" applyAlignment="1">
      <alignment horizontal="center" vertical="center" wrapText="1"/>
    </xf>
    <xf numFmtId="0" fontId="35" fillId="0" borderId="20" xfId="91" applyFont="1" applyBorder="1" applyAlignment="1">
      <alignment horizontal="center" vertical="center" wrapText="1"/>
    </xf>
    <xf numFmtId="0" fontId="38" fillId="0" borderId="0" xfId="91" applyFont="1" applyAlignment="1">
      <alignment horizontal="left" wrapText="1"/>
    </xf>
    <xf numFmtId="0" fontId="36" fillId="25" borderId="14" xfId="91" applyFont="1" applyFill="1" applyBorder="1" applyAlignment="1">
      <alignment horizontal="center" vertical="center"/>
    </xf>
    <xf numFmtId="0" fontId="36" fillId="25" borderId="15" xfId="91" applyFont="1" applyFill="1" applyBorder="1" applyAlignment="1">
      <alignment horizontal="center" vertical="center"/>
    </xf>
    <xf numFmtId="0" fontId="36" fillId="25" borderId="23" xfId="91" applyFont="1" applyFill="1" applyBorder="1" applyAlignment="1">
      <alignment horizontal="center" vertical="center"/>
    </xf>
    <xf numFmtId="0" fontId="36" fillId="28" borderId="14" xfId="91" applyFont="1" applyFill="1" applyBorder="1" applyAlignment="1">
      <alignment horizontal="center" vertical="center" wrapText="1"/>
    </xf>
    <xf numFmtId="0" fontId="36" fillId="28" borderId="15" xfId="91" applyFont="1" applyFill="1" applyBorder="1" applyAlignment="1">
      <alignment horizontal="center" vertical="center" wrapText="1"/>
    </xf>
    <xf numFmtId="0" fontId="36" fillId="28" borderId="23" xfId="91" applyFont="1" applyFill="1" applyBorder="1" applyAlignment="1">
      <alignment horizontal="center" vertical="center" wrapText="1"/>
    </xf>
    <xf numFmtId="0" fontId="36" fillId="26" borderId="14" xfId="91" applyFont="1" applyFill="1" applyBorder="1" applyAlignment="1">
      <alignment horizontal="center" vertical="center"/>
    </xf>
    <xf numFmtId="0" fontId="36" fillId="26" borderId="15" xfId="91" applyFont="1" applyFill="1" applyBorder="1" applyAlignment="1">
      <alignment horizontal="center" vertical="center"/>
    </xf>
    <xf numFmtId="0" fontId="36" fillId="26" borderId="23" xfId="91" applyFont="1" applyFill="1" applyBorder="1" applyAlignment="1">
      <alignment horizontal="center" vertical="center"/>
    </xf>
    <xf numFmtId="0" fontId="41" fillId="0" borderId="0" xfId="91" applyFont="1" applyAlignment="1">
      <alignment horizontal="left" vertical="center" wrapText="1"/>
    </xf>
    <xf numFmtId="0" fontId="38" fillId="0" borderId="0" xfId="91" applyFont="1" applyAlignment="1">
      <alignment horizontal="left" vertical="center" wrapText="1"/>
    </xf>
  </cellXfs>
  <cellStyles count="92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2" xr:uid="{00000000-0005-0000-0000-000029000000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3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4" xr:uid="{00000000-0005-0000-0000-000033000000}"/>
    <cellStyle name="Обычный" xfId="0" builtinId="0"/>
    <cellStyle name="Обычный 2" xfId="44" xr:uid="{00000000-0005-0000-0000-000035000000}"/>
    <cellStyle name="Обычный 2 2" xfId="75" xr:uid="{00000000-0005-0000-0000-000036000000}"/>
    <cellStyle name="Обычный 2 2 2" xfId="76" xr:uid="{00000000-0005-0000-0000-000037000000}"/>
    <cellStyle name="Обычный 2 2 2 2" xfId="77" xr:uid="{00000000-0005-0000-0000-000038000000}"/>
    <cellStyle name="Обычный 2 2 2 3" xfId="78" xr:uid="{00000000-0005-0000-0000-000039000000}"/>
    <cellStyle name="Обычный 2 2 2 4" xfId="79" xr:uid="{00000000-0005-0000-0000-00003A000000}"/>
    <cellStyle name="Обычный 2 2 3" xfId="53" xr:uid="{00000000-0005-0000-0000-00003B000000}"/>
    <cellStyle name="Обычный 2 2 3 2" xfId="80" xr:uid="{00000000-0005-0000-0000-00003C000000}"/>
    <cellStyle name="Обычный 2 2 4" xfId="81" xr:uid="{00000000-0005-0000-0000-00003D000000}"/>
    <cellStyle name="Обычный 2 2 5" xfId="82" xr:uid="{00000000-0005-0000-0000-00003E000000}"/>
    <cellStyle name="Обычный 2 2 6" xfId="83" xr:uid="{00000000-0005-0000-0000-00003F000000}"/>
    <cellStyle name="Обычный 2 2 7" xfId="84" xr:uid="{00000000-0005-0000-0000-000040000000}"/>
    <cellStyle name="Обычный 2 3" xfId="85" xr:uid="{00000000-0005-0000-0000-000041000000}"/>
    <cellStyle name="Обычный 2 4" xfId="86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87" xr:uid="{00000000-0005-0000-0000-000046000000}"/>
    <cellStyle name="Обычный 3 3" xfId="70" xr:uid="{00000000-0005-0000-0000-000047000000}"/>
    <cellStyle name="Обычный 3 4" xfId="88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91" xr:uid="{94113EAF-6C9D-4F28-BB8E-8CEA6D9AF211}"/>
    <cellStyle name="Обычный_Смета к договору Красная Пресня д.26" xfId="89" xr:uid="{00000000-0005-0000-0000-000051000000}"/>
    <cellStyle name="Процентный 2" xfId="46" xr:uid="{00000000-0005-0000-0000-000052000000}"/>
    <cellStyle name="Процентный 2 2" xfId="47" xr:uid="{00000000-0005-0000-0000-000053000000}"/>
    <cellStyle name="Процентный 2 2 2" xfId="64" xr:uid="{00000000-0005-0000-0000-000054000000}"/>
    <cellStyle name="Процентный 2 3" xfId="63" xr:uid="{00000000-0005-0000-0000-000055000000}"/>
    <cellStyle name="Стиль 1" xfId="48" xr:uid="{00000000-0005-0000-0000-000056000000}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1" xr:uid="{00000000-0005-0000-0000-000060000000}"/>
    <cellStyle name="Финансовый 5" xfId="90" xr:uid="{CE3E4F42-8B87-4322-9DFD-6131343B032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28BC5-479B-4465-839F-3443463E36D0}">
  <sheetPr>
    <pageSetUpPr fitToPage="1"/>
  </sheetPr>
  <dimension ref="A1:X219"/>
  <sheetViews>
    <sheetView tabSelected="1" zoomScale="70" zoomScaleNormal="70" workbookViewId="0">
      <selection activeCell="X17" sqref="X17"/>
    </sheetView>
  </sheetViews>
  <sheetFormatPr defaultColWidth="8.5546875" defaultRowHeight="13.8"/>
  <cols>
    <col min="1" max="1" width="5.44140625" style="50" customWidth="1"/>
    <col min="2" max="2" width="59.33203125" style="6" customWidth="1"/>
    <col min="3" max="3" width="6.33203125" style="6" customWidth="1"/>
    <col min="4" max="4" width="9.6640625" style="6" customWidth="1"/>
    <col min="5" max="5" width="12.6640625" style="6" hidden="1" customWidth="1"/>
    <col min="6" max="6" width="12.6640625" style="6" customWidth="1"/>
    <col min="7" max="7" width="12.5546875" style="6" hidden="1" customWidth="1"/>
    <col min="8" max="8" width="12.6640625" style="6" customWidth="1"/>
    <col min="9" max="9" width="12.5546875" style="6" hidden="1" customWidth="1"/>
    <col min="10" max="10" width="12.6640625" style="6" customWidth="1"/>
    <col min="11" max="11" width="12.5546875" style="6" hidden="1" customWidth="1"/>
    <col min="12" max="12" width="16.109375" style="6" customWidth="1"/>
    <col min="13" max="13" width="15.44140625" style="6" hidden="1" customWidth="1"/>
    <col min="14" max="14" width="14.5546875" style="6" customWidth="1"/>
    <col min="15" max="15" width="14" style="52" customWidth="1"/>
    <col min="16" max="16" width="8.5546875" style="6" customWidth="1"/>
    <col min="17" max="17" width="8.6640625" style="6" customWidth="1"/>
    <col min="18" max="19" width="8.5546875" style="6" customWidth="1"/>
    <col min="20" max="21" width="8.5546875" style="55" customWidth="1"/>
    <col min="22" max="22" width="8.5546875" style="6" customWidth="1"/>
    <col min="23" max="23" width="10.109375" style="6" customWidth="1"/>
    <col min="24" max="24" width="11.33203125" style="6" customWidth="1"/>
    <col min="25" max="35" width="8.5546875" style="6" customWidth="1"/>
    <col min="36" max="16384" width="8.5546875" style="6"/>
  </cols>
  <sheetData>
    <row r="1" spans="1:22">
      <c r="A1" s="85" t="s">
        <v>17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22">
      <c r="A2" s="85" t="s">
        <v>18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2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2">
      <c r="A4" s="86" t="s">
        <v>19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</row>
    <row r="5" spans="1:22" s="8" customFormat="1" ht="14.7" customHeight="1">
      <c r="A5" s="87" t="s">
        <v>20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T5" s="56"/>
      <c r="U5" s="56"/>
    </row>
    <row r="6" spans="1:22" s="9" customFormat="1" ht="15" customHeight="1">
      <c r="A6" s="88" t="s">
        <v>21</v>
      </c>
      <c r="B6" s="88" t="s">
        <v>22</v>
      </c>
      <c r="C6" s="88" t="s">
        <v>23</v>
      </c>
      <c r="D6" s="88" t="s">
        <v>24</v>
      </c>
      <c r="E6" s="89" t="s">
        <v>25</v>
      </c>
      <c r="F6" s="90"/>
      <c r="G6" s="90"/>
      <c r="H6" s="91"/>
      <c r="I6" s="92" t="s">
        <v>26</v>
      </c>
      <c r="J6" s="93"/>
      <c r="K6" s="93"/>
      <c r="L6" s="94"/>
      <c r="M6" s="88" t="s">
        <v>27</v>
      </c>
      <c r="N6" s="88" t="s">
        <v>28</v>
      </c>
      <c r="O6" s="88" t="s">
        <v>29</v>
      </c>
      <c r="P6" s="96" t="s">
        <v>30</v>
      </c>
      <c r="Q6" s="96" t="s">
        <v>31</v>
      </c>
      <c r="R6" s="96" t="s">
        <v>32</v>
      </c>
      <c r="S6" s="96" t="s">
        <v>54</v>
      </c>
      <c r="T6" s="99" t="s">
        <v>55</v>
      </c>
      <c r="U6" s="99" t="s">
        <v>56</v>
      </c>
      <c r="V6" s="102" t="s">
        <v>16</v>
      </c>
    </row>
    <row r="7" spans="1:22" s="9" customFormat="1" ht="13.2" customHeight="1">
      <c r="A7" s="88"/>
      <c r="B7" s="88"/>
      <c r="C7" s="88"/>
      <c r="D7" s="88"/>
      <c r="E7" s="10" t="s">
        <v>33</v>
      </c>
      <c r="F7" s="10" t="s">
        <v>34</v>
      </c>
      <c r="G7" s="10" t="s">
        <v>35</v>
      </c>
      <c r="H7" s="10" t="s">
        <v>3</v>
      </c>
      <c r="I7" s="10" t="s">
        <v>33</v>
      </c>
      <c r="J7" s="10" t="s">
        <v>34</v>
      </c>
      <c r="K7" s="10" t="s">
        <v>35</v>
      </c>
      <c r="L7" s="10" t="s">
        <v>3</v>
      </c>
      <c r="M7" s="88"/>
      <c r="N7" s="88"/>
      <c r="O7" s="88"/>
      <c r="P7" s="97"/>
      <c r="Q7" s="97"/>
      <c r="R7" s="97"/>
      <c r="S7" s="97"/>
      <c r="T7" s="100"/>
      <c r="U7" s="100"/>
      <c r="V7" s="103"/>
    </row>
    <row r="8" spans="1:22" ht="15" thickBot="1">
      <c r="A8" s="11"/>
      <c r="B8" s="12" t="s">
        <v>5</v>
      </c>
      <c r="C8" s="13"/>
      <c r="D8" s="14"/>
      <c r="E8" s="15"/>
      <c r="F8" s="15"/>
      <c r="G8" s="15"/>
      <c r="H8" s="15"/>
      <c r="I8" s="16"/>
      <c r="J8" s="16"/>
      <c r="K8" s="17"/>
      <c r="L8" s="17"/>
      <c r="M8" s="15">
        <f>SUM(M9:M32)</f>
        <v>32041333.800000004</v>
      </c>
      <c r="N8" s="15"/>
      <c r="O8" s="18"/>
      <c r="P8" s="98"/>
      <c r="Q8" s="98"/>
      <c r="R8" s="98"/>
      <c r="S8" s="98"/>
      <c r="T8" s="101"/>
      <c r="U8" s="101"/>
      <c r="V8" s="104"/>
    </row>
    <row r="9" spans="1:22" s="26" customFormat="1" ht="12.75" customHeight="1" thickTop="1">
      <c r="A9" s="19">
        <v>1</v>
      </c>
      <c r="B9" s="20" t="s">
        <v>36</v>
      </c>
      <c r="C9" s="21"/>
      <c r="D9" s="21"/>
      <c r="E9" s="22"/>
      <c r="F9" s="22"/>
      <c r="G9" s="22"/>
      <c r="H9" s="22"/>
      <c r="I9" s="22"/>
      <c r="J9" s="22"/>
      <c r="K9" s="22"/>
      <c r="L9" s="22"/>
      <c r="M9" s="22"/>
      <c r="N9" s="22"/>
      <c r="O9" s="23"/>
      <c r="P9" s="24"/>
      <c r="Q9" s="24"/>
      <c r="R9" s="24"/>
      <c r="S9" s="24"/>
      <c r="T9" s="57"/>
      <c r="U9" s="57"/>
      <c r="V9" s="25"/>
    </row>
    <row r="10" spans="1:22" s="26" customFormat="1" ht="12.75" customHeight="1">
      <c r="A10" s="27">
        <v>2</v>
      </c>
      <c r="B10" s="28" t="s">
        <v>7</v>
      </c>
      <c r="C10" s="27" t="s">
        <v>8</v>
      </c>
      <c r="D10" s="27">
        <v>1740</v>
      </c>
      <c r="E10" s="2">
        <v>438.33</v>
      </c>
      <c r="F10" s="2">
        <f>E10/1.2</f>
        <v>365.27499999999998</v>
      </c>
      <c r="G10" s="2">
        <f>E10*D10</f>
        <v>762694.2</v>
      </c>
      <c r="H10" s="2">
        <f>D10*F10</f>
        <v>635578.5</v>
      </c>
      <c r="I10" s="2">
        <v>36.07</v>
      </c>
      <c r="J10" s="2">
        <f>I10/1.2</f>
        <v>30.058333333333334</v>
      </c>
      <c r="K10" s="2">
        <f>I10*D10</f>
        <v>62761.8</v>
      </c>
      <c r="L10" s="2">
        <f>D10*J10</f>
        <v>52301.5</v>
      </c>
      <c r="M10" s="2">
        <f>K10+G10</f>
        <v>825456</v>
      </c>
      <c r="N10" s="2">
        <f>H10+L10</f>
        <v>687880</v>
      </c>
      <c r="O10" s="29"/>
      <c r="P10" s="30">
        <v>1740</v>
      </c>
      <c r="Q10" s="31"/>
      <c r="R10" s="31"/>
      <c r="S10" s="31"/>
      <c r="T10" s="58"/>
      <c r="U10" s="58"/>
      <c r="V10" s="32">
        <f>D10-P10-Q10-R10-S10-T10-U10</f>
        <v>0</v>
      </c>
    </row>
    <row r="11" spans="1:22" s="26" customFormat="1" ht="12.75" customHeight="1">
      <c r="A11" s="27">
        <v>3</v>
      </c>
      <c r="B11" s="28" t="s">
        <v>9</v>
      </c>
      <c r="C11" s="27" t="s">
        <v>8</v>
      </c>
      <c r="D11" s="27">
        <v>1740</v>
      </c>
      <c r="E11" s="2">
        <v>78.33</v>
      </c>
      <c r="F11" s="2">
        <f t="shared" ref="F11:F14" si="0">E11/1.2</f>
        <v>65.275000000000006</v>
      </c>
      <c r="G11" s="2">
        <f>E11*D11</f>
        <v>136294.19999999998</v>
      </c>
      <c r="H11" s="2">
        <f t="shared" ref="H11:H14" si="1">D11*F11</f>
        <v>113578.50000000001</v>
      </c>
      <c r="I11" s="2">
        <v>42.87</v>
      </c>
      <c r="J11" s="2">
        <f t="shared" ref="J11:J14" si="2">I11/1.2</f>
        <v>35.725000000000001</v>
      </c>
      <c r="K11" s="2">
        <f>I11*D11</f>
        <v>74593.799999999988</v>
      </c>
      <c r="L11" s="2">
        <f t="shared" ref="L11:L14" si="3">D11*J11</f>
        <v>62161.5</v>
      </c>
      <c r="M11" s="2">
        <f>K11+G11</f>
        <v>210887.99999999997</v>
      </c>
      <c r="N11" s="2">
        <f t="shared" ref="N11:N14" si="4">H11+L11</f>
        <v>175740</v>
      </c>
      <c r="O11" s="29"/>
      <c r="P11" s="30">
        <v>1740</v>
      </c>
      <c r="Q11" s="31"/>
      <c r="R11" s="31"/>
      <c r="S11" s="31"/>
      <c r="T11" s="58"/>
      <c r="U11" s="58"/>
      <c r="V11" s="32">
        <f t="shared" ref="V11:V55" si="5">D11-P11-Q11-R11-S11-T11-U11</f>
        <v>0</v>
      </c>
    </row>
    <row r="12" spans="1:22" s="26" customFormat="1" ht="12.75" customHeight="1">
      <c r="A12" s="27">
        <v>4</v>
      </c>
      <c r="B12" s="28" t="s">
        <v>10</v>
      </c>
      <c r="C12" s="27" t="s">
        <v>8</v>
      </c>
      <c r="D12" s="27">
        <v>1740</v>
      </c>
      <c r="E12" s="2">
        <v>975</v>
      </c>
      <c r="F12" s="2">
        <f t="shared" si="0"/>
        <v>812.5</v>
      </c>
      <c r="G12" s="2">
        <f>E12*D12</f>
        <v>1696500</v>
      </c>
      <c r="H12" s="2">
        <f t="shared" si="1"/>
        <v>1413750</v>
      </c>
      <c r="I12" s="2">
        <v>305.99</v>
      </c>
      <c r="J12" s="2">
        <f t="shared" si="2"/>
        <v>254.99166666666667</v>
      </c>
      <c r="K12" s="2">
        <f>I12*D12</f>
        <v>532422.6</v>
      </c>
      <c r="L12" s="2">
        <f t="shared" si="3"/>
        <v>443685.5</v>
      </c>
      <c r="M12" s="2">
        <f>K12+G12</f>
        <v>2228922.6</v>
      </c>
      <c r="N12" s="2">
        <f t="shared" si="4"/>
        <v>1857435.5</v>
      </c>
      <c r="O12" s="29"/>
      <c r="P12" s="30">
        <v>1740</v>
      </c>
      <c r="Q12" s="31"/>
      <c r="R12" s="31"/>
      <c r="S12" s="31"/>
      <c r="T12" s="58"/>
      <c r="U12" s="58"/>
      <c r="V12" s="32">
        <f t="shared" si="5"/>
        <v>0</v>
      </c>
    </row>
    <row r="13" spans="1:22" s="26" customFormat="1" ht="12.75" customHeight="1">
      <c r="A13" s="27">
        <v>5</v>
      </c>
      <c r="B13" s="28" t="s">
        <v>9</v>
      </c>
      <c r="C13" s="27" t="s">
        <v>8</v>
      </c>
      <c r="D13" s="27">
        <v>1740</v>
      </c>
      <c r="E13" s="2">
        <v>78.33</v>
      </c>
      <c r="F13" s="2">
        <f t="shared" si="0"/>
        <v>65.275000000000006</v>
      </c>
      <c r="G13" s="2">
        <f>E13*D13</f>
        <v>136294.19999999998</v>
      </c>
      <c r="H13" s="2">
        <f t="shared" si="1"/>
        <v>113578.50000000001</v>
      </c>
      <c r="I13" s="2">
        <v>42.87</v>
      </c>
      <c r="J13" s="2">
        <f t="shared" si="2"/>
        <v>35.725000000000001</v>
      </c>
      <c r="K13" s="2">
        <f>I13*D13</f>
        <v>74593.799999999988</v>
      </c>
      <c r="L13" s="2">
        <f t="shared" si="3"/>
        <v>62161.5</v>
      </c>
      <c r="M13" s="2">
        <f>K13+G13</f>
        <v>210887.99999999997</v>
      </c>
      <c r="N13" s="2">
        <f t="shared" si="4"/>
        <v>175740</v>
      </c>
      <c r="O13" s="29"/>
      <c r="P13" s="30">
        <v>1740</v>
      </c>
      <c r="Q13" s="31"/>
      <c r="R13" s="31"/>
      <c r="S13" s="31"/>
      <c r="T13" s="58"/>
      <c r="U13" s="58"/>
      <c r="V13" s="32">
        <f t="shared" si="5"/>
        <v>0</v>
      </c>
    </row>
    <row r="14" spans="1:22" s="26" customFormat="1" ht="12.75" customHeight="1">
      <c r="A14" s="27">
        <v>6</v>
      </c>
      <c r="B14" s="28" t="s">
        <v>4</v>
      </c>
      <c r="C14" s="27" t="s">
        <v>8</v>
      </c>
      <c r="D14" s="27">
        <v>1740</v>
      </c>
      <c r="E14" s="2">
        <v>356.67</v>
      </c>
      <c r="F14" s="2">
        <f t="shared" si="0"/>
        <v>297.22500000000002</v>
      </c>
      <c r="G14" s="2">
        <f>E14*D14</f>
        <v>620605.80000000005</v>
      </c>
      <c r="H14" s="2">
        <f t="shared" si="1"/>
        <v>517171.50000000006</v>
      </c>
      <c r="I14" s="2">
        <v>453.72</v>
      </c>
      <c r="J14" s="2">
        <f t="shared" si="2"/>
        <v>378.1</v>
      </c>
      <c r="K14" s="2">
        <f>I14*D14</f>
        <v>789472.8</v>
      </c>
      <c r="L14" s="2">
        <f t="shared" si="3"/>
        <v>657894</v>
      </c>
      <c r="M14" s="2">
        <f>K14+G14</f>
        <v>1410078.6</v>
      </c>
      <c r="N14" s="2">
        <f t="shared" si="4"/>
        <v>1175065.5</v>
      </c>
      <c r="O14" s="29"/>
      <c r="P14" s="30">
        <v>1740</v>
      </c>
      <c r="Q14" s="31"/>
      <c r="R14" s="31"/>
      <c r="S14" s="31"/>
      <c r="T14" s="58"/>
      <c r="U14" s="58"/>
      <c r="V14" s="32">
        <f t="shared" si="5"/>
        <v>0</v>
      </c>
    </row>
    <row r="15" spans="1:22" s="26" customFormat="1" ht="12.75" customHeight="1">
      <c r="A15" s="27">
        <v>7</v>
      </c>
      <c r="B15" s="33" t="s">
        <v>37</v>
      </c>
      <c r="C15" s="27"/>
      <c r="D15" s="27"/>
      <c r="E15" s="2"/>
      <c r="F15" s="2"/>
      <c r="G15" s="2"/>
      <c r="H15" s="2"/>
      <c r="I15" s="2"/>
      <c r="J15" s="2"/>
      <c r="K15" s="2"/>
      <c r="L15" s="2"/>
      <c r="M15" s="2"/>
      <c r="N15" s="2"/>
      <c r="O15" s="29"/>
      <c r="P15" s="31"/>
      <c r="Q15" s="31"/>
      <c r="R15" s="31"/>
      <c r="S15" s="31"/>
      <c r="T15" s="58"/>
      <c r="U15" s="58"/>
      <c r="V15" s="32">
        <f t="shared" si="5"/>
        <v>0</v>
      </c>
    </row>
    <row r="16" spans="1:22" s="26" customFormat="1" ht="12.75" customHeight="1">
      <c r="A16" s="27">
        <v>8</v>
      </c>
      <c r="B16" s="28" t="s">
        <v>7</v>
      </c>
      <c r="C16" s="27" t="s">
        <v>8</v>
      </c>
      <c r="D16" s="27">
        <v>806.89</v>
      </c>
      <c r="E16" s="2">
        <v>438.33</v>
      </c>
      <c r="F16" s="2">
        <f t="shared" ref="F16:F20" si="6">E16/1.2</f>
        <v>365.27499999999998</v>
      </c>
      <c r="G16" s="2">
        <f>E16*D16</f>
        <v>353684.09369999997</v>
      </c>
      <c r="H16" s="2">
        <f t="shared" ref="H16:H20" si="7">D16*F16</f>
        <v>294736.74474999995</v>
      </c>
      <c r="I16" s="2">
        <v>36.07</v>
      </c>
      <c r="J16" s="2">
        <f t="shared" ref="J16:J20" si="8">I16/1.2</f>
        <v>30.058333333333334</v>
      </c>
      <c r="K16" s="2">
        <f>I16*D16</f>
        <v>29104.522300000001</v>
      </c>
      <c r="L16" s="2">
        <f t="shared" ref="L16:L20" si="9">D16*J16</f>
        <v>24253.768583333334</v>
      </c>
      <c r="M16" s="2">
        <f>K16+G16</f>
        <v>382788.61599999998</v>
      </c>
      <c r="N16" s="2">
        <f t="shared" ref="N16:N20" si="10">H16+L16</f>
        <v>318990.51333333331</v>
      </c>
      <c r="O16" s="29"/>
      <c r="P16" s="30">
        <v>806.89</v>
      </c>
      <c r="Q16" s="31"/>
      <c r="R16" s="31"/>
      <c r="S16" s="31"/>
      <c r="T16" s="58"/>
      <c r="U16" s="58"/>
      <c r="V16" s="32">
        <f t="shared" si="5"/>
        <v>0</v>
      </c>
    </row>
    <row r="17" spans="1:22" s="26" customFormat="1" ht="12.75" customHeight="1">
      <c r="A17" s="27">
        <v>9</v>
      </c>
      <c r="B17" s="28" t="s">
        <v>9</v>
      </c>
      <c r="C17" s="27" t="s">
        <v>8</v>
      </c>
      <c r="D17" s="27">
        <v>806.89</v>
      </c>
      <c r="E17" s="2">
        <v>78.33</v>
      </c>
      <c r="F17" s="2">
        <f t="shared" si="6"/>
        <v>65.275000000000006</v>
      </c>
      <c r="G17" s="2">
        <f>E17*D17</f>
        <v>63203.693699999996</v>
      </c>
      <c r="H17" s="2">
        <f t="shared" si="7"/>
        <v>52669.744750000005</v>
      </c>
      <c r="I17" s="2">
        <v>42.87</v>
      </c>
      <c r="J17" s="2">
        <f t="shared" si="8"/>
        <v>35.725000000000001</v>
      </c>
      <c r="K17" s="2">
        <f>I17*D17</f>
        <v>34591.374299999996</v>
      </c>
      <c r="L17" s="2">
        <f t="shared" si="9"/>
        <v>28826.145250000001</v>
      </c>
      <c r="M17" s="2">
        <f>K17+G17</f>
        <v>97795.067999999999</v>
      </c>
      <c r="N17" s="2">
        <f t="shared" si="10"/>
        <v>81495.890000000014</v>
      </c>
      <c r="O17" s="29"/>
      <c r="P17" s="30">
        <v>806.89</v>
      </c>
      <c r="Q17" s="31"/>
      <c r="R17" s="31"/>
      <c r="S17" s="31"/>
      <c r="T17" s="58"/>
      <c r="U17" s="58"/>
      <c r="V17" s="32">
        <f t="shared" si="5"/>
        <v>0</v>
      </c>
    </row>
    <row r="18" spans="1:22" s="26" customFormat="1" ht="12.75" customHeight="1">
      <c r="A18" s="27">
        <v>10</v>
      </c>
      <c r="B18" s="28" t="s">
        <v>10</v>
      </c>
      <c r="C18" s="27" t="s">
        <v>8</v>
      </c>
      <c r="D18" s="27">
        <v>806.89</v>
      </c>
      <c r="E18" s="2">
        <v>975</v>
      </c>
      <c r="F18" s="2">
        <f t="shared" si="6"/>
        <v>812.5</v>
      </c>
      <c r="G18" s="2">
        <f>E18*D18</f>
        <v>786717.75</v>
      </c>
      <c r="H18" s="2">
        <f t="shared" si="7"/>
        <v>655598.125</v>
      </c>
      <c r="I18" s="2">
        <v>305.99</v>
      </c>
      <c r="J18" s="2">
        <f t="shared" si="8"/>
        <v>254.99166666666667</v>
      </c>
      <c r="K18" s="2">
        <f>I18*D18</f>
        <v>246900.27110000001</v>
      </c>
      <c r="L18" s="2">
        <f t="shared" si="9"/>
        <v>205750.22591666668</v>
      </c>
      <c r="M18" s="2">
        <f>K18+G18</f>
        <v>1033618.0211</v>
      </c>
      <c r="N18" s="2">
        <f t="shared" si="10"/>
        <v>861348.35091666668</v>
      </c>
      <c r="O18" s="29"/>
      <c r="P18" s="30">
        <v>806.89</v>
      </c>
      <c r="Q18" s="31"/>
      <c r="R18" s="31"/>
      <c r="S18" s="31"/>
      <c r="T18" s="58"/>
      <c r="U18" s="58"/>
      <c r="V18" s="32">
        <f t="shared" si="5"/>
        <v>0</v>
      </c>
    </row>
    <row r="19" spans="1:22" s="26" customFormat="1" ht="12.75" customHeight="1">
      <c r="A19" s="27">
        <v>11</v>
      </c>
      <c r="B19" s="28" t="s">
        <v>9</v>
      </c>
      <c r="C19" s="27" t="s">
        <v>8</v>
      </c>
      <c r="D19" s="27">
        <v>762</v>
      </c>
      <c r="E19" s="2">
        <v>78.33</v>
      </c>
      <c r="F19" s="2">
        <f t="shared" si="6"/>
        <v>65.275000000000006</v>
      </c>
      <c r="G19" s="2">
        <f>E19*D19</f>
        <v>59687.46</v>
      </c>
      <c r="H19" s="2">
        <f t="shared" si="7"/>
        <v>49739.55</v>
      </c>
      <c r="I19" s="2">
        <v>42.87</v>
      </c>
      <c r="J19" s="2">
        <f t="shared" si="8"/>
        <v>35.725000000000001</v>
      </c>
      <c r="K19" s="2">
        <f>I19*D19</f>
        <v>32666.94</v>
      </c>
      <c r="L19" s="2">
        <f t="shared" si="9"/>
        <v>27222.45</v>
      </c>
      <c r="M19" s="2">
        <f>K19+G19</f>
        <v>92354.4</v>
      </c>
      <c r="N19" s="2">
        <f t="shared" si="10"/>
        <v>76962</v>
      </c>
      <c r="O19" s="29"/>
      <c r="P19" s="30">
        <v>762</v>
      </c>
      <c r="Q19" s="31"/>
      <c r="R19" s="31"/>
      <c r="S19" s="31"/>
      <c r="T19" s="58"/>
      <c r="U19" s="58"/>
      <c r="V19" s="32">
        <f t="shared" si="5"/>
        <v>0</v>
      </c>
    </row>
    <row r="20" spans="1:22" s="26" customFormat="1" ht="12.75" customHeight="1">
      <c r="A20" s="27">
        <v>12</v>
      </c>
      <c r="B20" s="28" t="s">
        <v>4</v>
      </c>
      <c r="C20" s="27" t="s">
        <v>8</v>
      </c>
      <c r="D20" s="27">
        <v>806.89</v>
      </c>
      <c r="E20" s="2">
        <v>356.67</v>
      </c>
      <c r="F20" s="2">
        <f t="shared" si="6"/>
        <v>297.22500000000002</v>
      </c>
      <c r="G20" s="2">
        <f>E20*D20</f>
        <v>287793.45630000002</v>
      </c>
      <c r="H20" s="2">
        <f t="shared" si="7"/>
        <v>239827.88025000002</v>
      </c>
      <c r="I20" s="2">
        <v>453.72</v>
      </c>
      <c r="J20" s="2">
        <f t="shared" si="8"/>
        <v>378.1</v>
      </c>
      <c r="K20" s="2">
        <f>I20*D20</f>
        <v>366102.13080000004</v>
      </c>
      <c r="L20" s="2">
        <f t="shared" si="9"/>
        <v>305085.109</v>
      </c>
      <c r="M20" s="2">
        <f>K20+G20</f>
        <v>653895.58710000012</v>
      </c>
      <c r="N20" s="2">
        <f t="shared" si="10"/>
        <v>544912.98924999998</v>
      </c>
      <c r="O20" s="29"/>
      <c r="P20" s="30">
        <v>806.89</v>
      </c>
      <c r="Q20" s="31"/>
      <c r="R20" s="31"/>
      <c r="S20" s="31"/>
      <c r="T20" s="58"/>
      <c r="U20" s="58"/>
      <c r="V20" s="32">
        <f t="shared" si="5"/>
        <v>0</v>
      </c>
    </row>
    <row r="21" spans="1:22" s="26" customFormat="1" ht="12.75" customHeight="1">
      <c r="A21" s="27">
        <v>13</v>
      </c>
      <c r="B21" s="33" t="s">
        <v>38</v>
      </c>
      <c r="C21" s="28"/>
      <c r="D21" s="27"/>
      <c r="E21" s="2"/>
      <c r="F21" s="2"/>
      <c r="G21" s="2"/>
      <c r="H21" s="2"/>
      <c r="I21" s="2"/>
      <c r="J21" s="2"/>
      <c r="K21" s="2"/>
      <c r="L21" s="2"/>
      <c r="M21" s="2"/>
      <c r="N21" s="2"/>
      <c r="O21" s="29"/>
      <c r="P21" s="31"/>
      <c r="Q21" s="31"/>
      <c r="R21" s="31"/>
      <c r="S21" s="31"/>
      <c r="T21" s="58"/>
      <c r="U21" s="58"/>
      <c r="V21" s="32">
        <f t="shared" si="5"/>
        <v>0</v>
      </c>
    </row>
    <row r="22" spans="1:22" s="26" customFormat="1" ht="12.75" customHeight="1">
      <c r="A22" s="27">
        <v>14</v>
      </c>
      <c r="B22" s="28" t="s">
        <v>7</v>
      </c>
      <c r="C22" s="27" t="s">
        <v>8</v>
      </c>
      <c r="D22" s="34">
        <v>2580</v>
      </c>
      <c r="E22" s="2">
        <v>438.33</v>
      </c>
      <c r="F22" s="2">
        <f t="shared" ref="F22:F26" si="11">E22/1.2</f>
        <v>365.27499999999998</v>
      </c>
      <c r="G22" s="2">
        <f>E22*D22</f>
        <v>1130891.3999999999</v>
      </c>
      <c r="H22" s="2">
        <f t="shared" ref="H22:H26" si="12">D22*F22</f>
        <v>942409.49999999988</v>
      </c>
      <c r="I22" s="2">
        <v>36.07</v>
      </c>
      <c r="J22" s="2">
        <f t="shared" ref="J22:J26" si="13">I22/1.2</f>
        <v>30.058333333333334</v>
      </c>
      <c r="K22" s="2">
        <f>I22*D22</f>
        <v>93060.6</v>
      </c>
      <c r="L22" s="2">
        <f t="shared" ref="L22:L26" si="14">D22*J22</f>
        <v>77550.5</v>
      </c>
      <c r="M22" s="2">
        <f>K22+G22</f>
        <v>1223952</v>
      </c>
      <c r="N22" s="2">
        <f t="shared" ref="N22:N26" si="15">H22+L22</f>
        <v>1019959.9999999999</v>
      </c>
      <c r="O22" s="29"/>
      <c r="P22" s="30">
        <v>2580</v>
      </c>
      <c r="Q22" s="31"/>
      <c r="R22" s="31"/>
      <c r="S22" s="31"/>
      <c r="T22" s="58"/>
      <c r="U22" s="58"/>
      <c r="V22" s="32">
        <f t="shared" si="5"/>
        <v>0</v>
      </c>
    </row>
    <row r="23" spans="1:22" s="26" customFormat="1" ht="12.75" customHeight="1">
      <c r="A23" s="27">
        <v>15</v>
      </c>
      <c r="B23" s="28" t="s">
        <v>9</v>
      </c>
      <c r="C23" s="27" t="s">
        <v>8</v>
      </c>
      <c r="D23" s="34">
        <v>2580</v>
      </c>
      <c r="E23" s="2">
        <v>78.33</v>
      </c>
      <c r="F23" s="2">
        <f t="shared" si="11"/>
        <v>65.275000000000006</v>
      </c>
      <c r="G23" s="2">
        <f>E23*D23</f>
        <v>202091.4</v>
      </c>
      <c r="H23" s="2">
        <f t="shared" si="12"/>
        <v>168409.50000000003</v>
      </c>
      <c r="I23" s="2">
        <v>42.87</v>
      </c>
      <c r="J23" s="2">
        <f t="shared" si="13"/>
        <v>35.725000000000001</v>
      </c>
      <c r="K23" s="2">
        <f>I23*D23</f>
        <v>110604.59999999999</v>
      </c>
      <c r="L23" s="2">
        <f t="shared" si="14"/>
        <v>92170.5</v>
      </c>
      <c r="M23" s="2">
        <f>K23+G23</f>
        <v>312696</v>
      </c>
      <c r="N23" s="2">
        <f t="shared" si="15"/>
        <v>260580.00000000003</v>
      </c>
      <c r="O23" s="29"/>
      <c r="P23" s="30">
        <v>2580</v>
      </c>
      <c r="Q23" s="31"/>
      <c r="R23" s="31"/>
      <c r="S23" s="31"/>
      <c r="T23" s="58"/>
      <c r="U23" s="58"/>
      <c r="V23" s="32">
        <f t="shared" si="5"/>
        <v>0</v>
      </c>
    </row>
    <row r="24" spans="1:22" s="26" customFormat="1" ht="12.6" customHeight="1">
      <c r="A24" s="27">
        <v>16</v>
      </c>
      <c r="B24" s="28" t="s">
        <v>10</v>
      </c>
      <c r="C24" s="27" t="s">
        <v>8</v>
      </c>
      <c r="D24" s="34">
        <v>2580</v>
      </c>
      <c r="E24" s="2">
        <v>975</v>
      </c>
      <c r="F24" s="2">
        <f t="shared" si="11"/>
        <v>812.5</v>
      </c>
      <c r="G24" s="2">
        <f>E24*D24</f>
        <v>2515500</v>
      </c>
      <c r="H24" s="2">
        <f t="shared" si="12"/>
        <v>2096250</v>
      </c>
      <c r="I24" s="2">
        <v>305.99</v>
      </c>
      <c r="J24" s="2">
        <f t="shared" si="13"/>
        <v>254.99166666666667</v>
      </c>
      <c r="K24" s="2">
        <f>I24*D24</f>
        <v>789454.20000000007</v>
      </c>
      <c r="L24" s="2">
        <f t="shared" si="14"/>
        <v>657878.5</v>
      </c>
      <c r="M24" s="2">
        <f>K24+G24</f>
        <v>3304954.2</v>
      </c>
      <c r="N24" s="2">
        <f t="shared" si="15"/>
        <v>2754128.5</v>
      </c>
      <c r="O24" s="29"/>
      <c r="P24" s="30">
        <v>2580</v>
      </c>
      <c r="Q24" s="31"/>
      <c r="R24" s="31"/>
      <c r="S24" s="31"/>
      <c r="T24" s="58"/>
      <c r="U24" s="58"/>
      <c r="V24" s="32">
        <f t="shared" si="5"/>
        <v>0</v>
      </c>
    </row>
    <row r="25" spans="1:22" s="26" customFormat="1" ht="12.75" customHeight="1">
      <c r="A25" s="27">
        <v>17</v>
      </c>
      <c r="B25" s="28" t="s">
        <v>9</v>
      </c>
      <c r="C25" s="27" t="s">
        <v>8</v>
      </c>
      <c r="D25" s="34">
        <v>2580</v>
      </c>
      <c r="E25" s="2">
        <v>78.33</v>
      </c>
      <c r="F25" s="2">
        <f t="shared" si="11"/>
        <v>65.275000000000006</v>
      </c>
      <c r="G25" s="2">
        <f>E25*D25</f>
        <v>202091.4</v>
      </c>
      <c r="H25" s="2">
        <f t="shared" si="12"/>
        <v>168409.50000000003</v>
      </c>
      <c r="I25" s="2">
        <v>42.87</v>
      </c>
      <c r="J25" s="2">
        <f t="shared" si="13"/>
        <v>35.725000000000001</v>
      </c>
      <c r="K25" s="2">
        <f>I25*D25</f>
        <v>110604.59999999999</v>
      </c>
      <c r="L25" s="2">
        <f t="shared" si="14"/>
        <v>92170.5</v>
      </c>
      <c r="M25" s="2">
        <f>K25+G25</f>
        <v>312696</v>
      </c>
      <c r="N25" s="2">
        <f t="shared" si="15"/>
        <v>260580.00000000003</v>
      </c>
      <c r="O25" s="29"/>
      <c r="P25" s="30">
        <v>2580</v>
      </c>
      <c r="Q25" s="31"/>
      <c r="R25" s="31"/>
      <c r="S25" s="31"/>
      <c r="T25" s="58"/>
      <c r="U25" s="58"/>
      <c r="V25" s="32">
        <f t="shared" si="5"/>
        <v>0</v>
      </c>
    </row>
    <row r="26" spans="1:22" s="26" customFormat="1" ht="12.75" customHeight="1">
      <c r="A26" s="27">
        <v>18</v>
      </c>
      <c r="B26" s="28" t="s">
        <v>4</v>
      </c>
      <c r="C26" s="27" t="s">
        <v>8</v>
      </c>
      <c r="D26" s="34">
        <v>2580</v>
      </c>
      <c r="E26" s="2">
        <v>356.67</v>
      </c>
      <c r="F26" s="2">
        <f t="shared" si="11"/>
        <v>297.22500000000002</v>
      </c>
      <c r="G26" s="2">
        <f>E26*D26</f>
        <v>920208.60000000009</v>
      </c>
      <c r="H26" s="2">
        <f t="shared" si="12"/>
        <v>766840.50000000012</v>
      </c>
      <c r="I26" s="2">
        <v>453.72</v>
      </c>
      <c r="J26" s="2">
        <f t="shared" si="13"/>
        <v>378.1</v>
      </c>
      <c r="K26" s="2">
        <f>I26*D26</f>
        <v>1170597.6000000001</v>
      </c>
      <c r="L26" s="2">
        <f t="shared" si="14"/>
        <v>975498.00000000012</v>
      </c>
      <c r="M26" s="2">
        <f>K26+G26</f>
        <v>2090806.2000000002</v>
      </c>
      <c r="N26" s="2">
        <f t="shared" si="15"/>
        <v>1742338.5000000002</v>
      </c>
      <c r="O26" s="29"/>
      <c r="P26" s="30">
        <v>2580</v>
      </c>
      <c r="Q26" s="31"/>
      <c r="R26" s="31"/>
      <c r="S26" s="31"/>
      <c r="T26" s="58"/>
      <c r="U26" s="58"/>
      <c r="V26" s="32">
        <f t="shared" si="5"/>
        <v>0</v>
      </c>
    </row>
    <row r="27" spans="1:22" s="26" customFormat="1" ht="12.75" customHeight="1">
      <c r="A27" s="27">
        <v>19</v>
      </c>
      <c r="B27" s="33" t="s">
        <v>6</v>
      </c>
      <c r="C27" s="28"/>
      <c r="D27" s="29"/>
      <c r="E27" s="2"/>
      <c r="F27" s="2"/>
      <c r="G27" s="2"/>
      <c r="H27" s="2"/>
      <c r="I27" s="2"/>
      <c r="J27" s="2"/>
      <c r="K27" s="2"/>
      <c r="L27" s="2"/>
      <c r="M27" s="2"/>
      <c r="N27" s="2"/>
      <c r="O27" s="29"/>
      <c r="P27" s="31"/>
      <c r="Q27" s="31"/>
      <c r="R27" s="31"/>
      <c r="S27" s="31"/>
      <c r="T27" s="58"/>
      <c r="U27" s="58"/>
      <c r="V27" s="32">
        <f t="shared" si="5"/>
        <v>0</v>
      </c>
    </row>
    <row r="28" spans="1:22" s="26" customFormat="1" ht="12.75" customHeight="1">
      <c r="A28" s="27">
        <v>20</v>
      </c>
      <c r="B28" s="28" t="s">
        <v>7</v>
      </c>
      <c r="C28" s="27" t="s">
        <v>8</v>
      </c>
      <c r="D28" s="34">
        <v>6283.11</v>
      </c>
      <c r="E28" s="2">
        <v>438.33</v>
      </c>
      <c r="F28" s="2">
        <f t="shared" ref="F28:F32" si="16">E28/1.2</f>
        <v>365.27499999999998</v>
      </c>
      <c r="G28" s="2">
        <f t="shared" ref="G28:G32" si="17">E28*D28</f>
        <v>2754075.6062999996</v>
      </c>
      <c r="H28" s="2">
        <f t="shared" ref="H28:H54" si="18">D28*F28</f>
        <v>2295063.0052499999</v>
      </c>
      <c r="I28" s="2">
        <v>36.07</v>
      </c>
      <c r="J28" s="2">
        <f t="shared" ref="J28:J32" si="19">I28/1.2</f>
        <v>30.058333333333334</v>
      </c>
      <c r="K28" s="2">
        <f t="shared" ref="K28:K31" si="20">I28*D28</f>
        <v>226631.77769999998</v>
      </c>
      <c r="L28" s="2">
        <f t="shared" ref="L28:L32" si="21">D28*J28</f>
        <v>188859.81474999999</v>
      </c>
      <c r="M28" s="2">
        <f t="shared" ref="M28:M32" si="22">K28+G28</f>
        <v>2980707.3839999996</v>
      </c>
      <c r="N28" s="2">
        <f t="shared" ref="N28:N32" si="23">H28+L28</f>
        <v>2483922.8199999998</v>
      </c>
      <c r="O28" s="29"/>
      <c r="P28" s="30">
        <v>5380</v>
      </c>
      <c r="Q28" s="30">
        <v>600</v>
      </c>
      <c r="R28" s="35">
        <v>303.11</v>
      </c>
      <c r="S28" s="35"/>
      <c r="T28" s="59"/>
      <c r="U28" s="59"/>
      <c r="V28" s="32">
        <f t="shared" si="5"/>
        <v>-3.4106051316484809E-13</v>
      </c>
    </row>
    <row r="29" spans="1:22" s="26" customFormat="1" ht="12.75" customHeight="1">
      <c r="A29" s="27">
        <v>21</v>
      </c>
      <c r="B29" s="28" t="s">
        <v>9</v>
      </c>
      <c r="C29" s="27" t="s">
        <v>8</v>
      </c>
      <c r="D29" s="34">
        <v>6283.11</v>
      </c>
      <c r="E29" s="2">
        <v>78.33</v>
      </c>
      <c r="F29" s="2">
        <f t="shared" si="16"/>
        <v>65.275000000000006</v>
      </c>
      <c r="G29" s="2">
        <f t="shared" si="17"/>
        <v>492156.00629999995</v>
      </c>
      <c r="H29" s="2">
        <f t="shared" si="18"/>
        <v>410130.00524999999</v>
      </c>
      <c r="I29" s="2">
        <v>42.87</v>
      </c>
      <c r="J29" s="2">
        <f t="shared" si="19"/>
        <v>35.725000000000001</v>
      </c>
      <c r="K29" s="2">
        <f t="shared" si="20"/>
        <v>269356.92569999996</v>
      </c>
      <c r="L29" s="2">
        <f t="shared" si="21"/>
        <v>224464.10475</v>
      </c>
      <c r="M29" s="2">
        <f t="shared" si="22"/>
        <v>761512.93199999991</v>
      </c>
      <c r="N29" s="2">
        <f t="shared" si="23"/>
        <v>634594.11</v>
      </c>
      <c r="O29" s="29"/>
      <c r="P29" s="30">
        <v>5380</v>
      </c>
      <c r="Q29" s="30">
        <v>600</v>
      </c>
      <c r="R29" s="35">
        <v>303.11</v>
      </c>
      <c r="S29" s="35"/>
      <c r="T29" s="59"/>
      <c r="U29" s="59"/>
      <c r="V29" s="32">
        <f t="shared" si="5"/>
        <v>-3.4106051316484809E-13</v>
      </c>
    </row>
    <row r="30" spans="1:22" s="26" customFormat="1" ht="12.75" customHeight="1">
      <c r="A30" s="27">
        <v>22</v>
      </c>
      <c r="B30" s="28" t="s">
        <v>10</v>
      </c>
      <c r="C30" s="27" t="s">
        <v>8</v>
      </c>
      <c r="D30" s="34">
        <v>6283.11</v>
      </c>
      <c r="E30" s="2">
        <v>975</v>
      </c>
      <c r="F30" s="2">
        <f t="shared" si="16"/>
        <v>812.5</v>
      </c>
      <c r="G30" s="2">
        <f t="shared" si="17"/>
        <v>6126032.25</v>
      </c>
      <c r="H30" s="2">
        <f t="shared" si="18"/>
        <v>5105026.875</v>
      </c>
      <c r="I30" s="2">
        <v>305.99</v>
      </c>
      <c r="J30" s="2">
        <f t="shared" si="19"/>
        <v>254.99166666666667</v>
      </c>
      <c r="K30" s="2">
        <f t="shared" si="20"/>
        <v>1922568.8288999998</v>
      </c>
      <c r="L30" s="2">
        <f t="shared" si="21"/>
        <v>1602140.6907500001</v>
      </c>
      <c r="M30" s="2">
        <f t="shared" si="22"/>
        <v>8048601.0789000001</v>
      </c>
      <c r="N30" s="2">
        <f t="shared" si="23"/>
        <v>6707167.5657500001</v>
      </c>
      <c r="O30" s="29"/>
      <c r="P30" s="30">
        <v>5380</v>
      </c>
      <c r="Q30" s="30">
        <v>600</v>
      </c>
      <c r="R30" s="35">
        <v>303.11</v>
      </c>
      <c r="S30" s="35"/>
      <c r="T30" s="59"/>
      <c r="U30" s="59"/>
      <c r="V30" s="32">
        <f t="shared" si="5"/>
        <v>-3.4106051316484809E-13</v>
      </c>
    </row>
    <row r="31" spans="1:22" s="26" customFormat="1" ht="12.75" customHeight="1">
      <c r="A31" s="27">
        <v>23</v>
      </c>
      <c r="B31" s="28" t="s">
        <v>9</v>
      </c>
      <c r="C31" s="27" t="s">
        <v>8</v>
      </c>
      <c r="D31" s="34">
        <v>6328</v>
      </c>
      <c r="E31" s="2">
        <v>78.33</v>
      </c>
      <c r="F31" s="2">
        <f t="shared" si="16"/>
        <v>65.275000000000006</v>
      </c>
      <c r="G31" s="2">
        <f t="shared" si="17"/>
        <v>495672.24</v>
      </c>
      <c r="H31" s="2">
        <f t="shared" si="18"/>
        <v>413060.2</v>
      </c>
      <c r="I31" s="2">
        <v>42.87</v>
      </c>
      <c r="J31" s="2">
        <f t="shared" si="19"/>
        <v>35.725000000000001</v>
      </c>
      <c r="K31" s="2">
        <f t="shared" si="20"/>
        <v>271281.36</v>
      </c>
      <c r="L31" s="2">
        <f t="shared" si="21"/>
        <v>226067.80000000002</v>
      </c>
      <c r="M31" s="2">
        <f t="shared" si="22"/>
        <v>766953.6</v>
      </c>
      <c r="N31" s="2">
        <f t="shared" si="23"/>
        <v>639128</v>
      </c>
      <c r="O31" s="29"/>
      <c r="P31" s="30">
        <v>5380</v>
      </c>
      <c r="Q31" s="30">
        <v>600</v>
      </c>
      <c r="R31" s="35">
        <v>348</v>
      </c>
      <c r="S31" s="35"/>
      <c r="T31" s="59"/>
      <c r="U31" s="59"/>
      <c r="V31" s="32">
        <f t="shared" si="5"/>
        <v>0</v>
      </c>
    </row>
    <row r="32" spans="1:22" s="26" customFormat="1" ht="12.75" customHeight="1">
      <c r="A32" s="27">
        <v>24</v>
      </c>
      <c r="B32" s="28" t="s">
        <v>4</v>
      </c>
      <c r="C32" s="27" t="s">
        <v>8</v>
      </c>
      <c r="D32" s="34">
        <v>6283.11</v>
      </c>
      <c r="E32" s="2">
        <v>356.67</v>
      </c>
      <c r="F32" s="2">
        <f t="shared" si="16"/>
        <v>297.22500000000002</v>
      </c>
      <c r="G32" s="2">
        <f t="shared" si="17"/>
        <v>2240996.8437000001</v>
      </c>
      <c r="H32" s="2">
        <f t="shared" si="18"/>
        <v>1867497.3697500001</v>
      </c>
      <c r="I32" s="2">
        <v>453.72</v>
      </c>
      <c r="J32" s="2">
        <f t="shared" si="19"/>
        <v>378.1</v>
      </c>
      <c r="K32" s="2">
        <f>I32*D32</f>
        <v>2850772.6691999999</v>
      </c>
      <c r="L32" s="2">
        <f t="shared" si="21"/>
        <v>2375643.8909999998</v>
      </c>
      <c r="M32" s="2">
        <f t="shared" si="22"/>
        <v>5091769.5129000004</v>
      </c>
      <c r="N32" s="2">
        <f t="shared" si="23"/>
        <v>4243141.2607499994</v>
      </c>
      <c r="O32" s="29"/>
      <c r="P32" s="30">
        <v>5380</v>
      </c>
      <c r="Q32" s="30">
        <v>600</v>
      </c>
      <c r="R32" s="35">
        <v>303.11</v>
      </c>
      <c r="S32" s="35"/>
      <c r="T32" s="59"/>
      <c r="U32" s="59"/>
      <c r="V32" s="32">
        <f t="shared" si="5"/>
        <v>-3.4106051316484809E-13</v>
      </c>
    </row>
    <row r="33" spans="1:23" s="39" customFormat="1" ht="15.6" customHeight="1">
      <c r="A33" s="27">
        <v>25</v>
      </c>
      <c r="B33" s="36" t="s">
        <v>11</v>
      </c>
      <c r="C33" s="3"/>
      <c r="D33" s="4"/>
      <c r="E33" s="1"/>
      <c r="F33" s="1"/>
      <c r="G33" s="1"/>
      <c r="H33" s="2"/>
      <c r="I33" s="1"/>
      <c r="J33" s="1"/>
      <c r="K33" s="1"/>
      <c r="L33" s="2"/>
      <c r="M33" s="2"/>
      <c r="N33" s="2"/>
      <c r="O33" s="28"/>
      <c r="P33" s="37"/>
      <c r="Q33" s="38"/>
      <c r="R33" s="38"/>
      <c r="S33" s="38"/>
      <c r="T33" s="60"/>
      <c r="U33" s="60"/>
      <c r="V33" s="32">
        <f t="shared" si="5"/>
        <v>0</v>
      </c>
    </row>
    <row r="34" spans="1:23" s="39" customFormat="1" ht="14.1" customHeight="1">
      <c r="A34" s="27">
        <v>26</v>
      </c>
      <c r="B34" s="28" t="s">
        <v>39</v>
      </c>
      <c r="C34" s="4" t="s">
        <v>8</v>
      </c>
      <c r="D34" s="84">
        <v>1091.3</v>
      </c>
      <c r="E34" s="1">
        <v>2120</v>
      </c>
      <c r="F34" s="1">
        <v>50</v>
      </c>
      <c r="G34" s="1"/>
      <c r="H34" s="2">
        <f t="shared" si="18"/>
        <v>54565</v>
      </c>
      <c r="I34" s="1"/>
      <c r="J34" s="1">
        <v>0</v>
      </c>
      <c r="K34" s="1"/>
      <c r="L34" s="2">
        <f t="shared" ref="L34:L39" si="24">D34*J34</f>
        <v>0</v>
      </c>
      <c r="M34" s="2">
        <f t="shared" ref="M34:M39" si="25">K34+G34</f>
        <v>0</v>
      </c>
      <c r="N34" s="2">
        <f t="shared" ref="N34:N39" si="26">H34+L34</f>
        <v>54565</v>
      </c>
      <c r="O34" s="28"/>
      <c r="P34" s="37"/>
      <c r="Q34" s="38"/>
      <c r="R34" s="38"/>
      <c r="S34" s="38"/>
      <c r="T34" s="60">
        <v>1080</v>
      </c>
      <c r="U34" s="60">
        <v>11.3</v>
      </c>
      <c r="V34" s="32">
        <f t="shared" si="5"/>
        <v>-4.6185277824406512E-14</v>
      </c>
      <c r="W34" s="39">
        <f>N34</f>
        <v>54565</v>
      </c>
    </row>
    <row r="35" spans="1:23" s="39" customFormat="1" ht="14.1" customHeight="1">
      <c r="A35" s="27">
        <v>27</v>
      </c>
      <c r="B35" s="5" t="s">
        <v>9</v>
      </c>
      <c r="C35" s="4" t="s">
        <v>8</v>
      </c>
      <c r="D35" s="84">
        <v>1091.3</v>
      </c>
      <c r="E35" s="1">
        <v>2120</v>
      </c>
      <c r="F35" s="1">
        <v>75</v>
      </c>
      <c r="G35" s="1"/>
      <c r="H35" s="1">
        <f t="shared" si="18"/>
        <v>81847.5</v>
      </c>
      <c r="I35" s="1"/>
      <c r="J35" s="1">
        <v>35.729999999999997</v>
      </c>
      <c r="K35" s="1"/>
      <c r="L35" s="1">
        <f t="shared" si="24"/>
        <v>38992.148999999998</v>
      </c>
      <c r="M35" s="2">
        <f t="shared" si="25"/>
        <v>0</v>
      </c>
      <c r="N35" s="2">
        <f t="shared" si="26"/>
        <v>120839.649</v>
      </c>
      <c r="O35" s="28"/>
      <c r="P35" s="37"/>
      <c r="Q35" s="38"/>
      <c r="R35" s="38">
        <v>425</v>
      </c>
      <c r="S35" s="38">
        <v>400</v>
      </c>
      <c r="T35" s="60">
        <v>255</v>
      </c>
      <c r="U35" s="60">
        <v>11.3</v>
      </c>
      <c r="V35" s="32">
        <f t="shared" si="5"/>
        <v>-4.6185277824406512E-14</v>
      </c>
      <c r="W35" s="39">
        <f>V35*(F35+J35)</f>
        <v>-5.1140958134965323E-12</v>
      </c>
    </row>
    <row r="36" spans="1:23" s="39" customFormat="1" ht="14.1" customHeight="1">
      <c r="A36" s="27">
        <v>28</v>
      </c>
      <c r="B36" s="5" t="s">
        <v>12</v>
      </c>
      <c r="C36" s="4" t="s">
        <v>8</v>
      </c>
      <c r="D36" s="84">
        <v>1091.3</v>
      </c>
      <c r="E36" s="1">
        <v>2120</v>
      </c>
      <c r="F36" s="1">
        <v>297.23</v>
      </c>
      <c r="G36" s="1"/>
      <c r="H36" s="1">
        <f t="shared" si="18"/>
        <v>324367.09899999999</v>
      </c>
      <c r="I36" s="1"/>
      <c r="J36" s="1">
        <v>627.5</v>
      </c>
      <c r="K36" s="1"/>
      <c r="L36" s="1">
        <f t="shared" si="24"/>
        <v>684790.75</v>
      </c>
      <c r="M36" s="2">
        <f t="shared" si="25"/>
        <v>0</v>
      </c>
      <c r="N36" s="2">
        <f t="shared" si="26"/>
        <v>1009157.8489999999</v>
      </c>
      <c r="O36" s="29"/>
      <c r="P36" s="37"/>
      <c r="Q36" s="38"/>
      <c r="R36" s="38">
        <v>425</v>
      </c>
      <c r="S36" s="38">
        <v>400</v>
      </c>
      <c r="T36" s="60">
        <v>255</v>
      </c>
      <c r="U36" s="60">
        <v>11.3</v>
      </c>
      <c r="V36" s="32">
        <f t="shared" si="5"/>
        <v>-4.6185277824406512E-14</v>
      </c>
      <c r="W36" s="39">
        <f>V36*(F36+J36)</f>
        <v>-4.2708911962563433E-11</v>
      </c>
    </row>
    <row r="37" spans="1:23" s="26" customFormat="1" ht="12.75" customHeight="1">
      <c r="A37" s="27">
        <v>34</v>
      </c>
      <c r="B37" s="40" t="s">
        <v>13</v>
      </c>
      <c r="C37" s="4"/>
      <c r="D37" s="4"/>
      <c r="E37" s="1"/>
      <c r="F37" s="1"/>
      <c r="G37" s="1"/>
      <c r="H37" s="1"/>
      <c r="I37" s="1"/>
      <c r="J37" s="1"/>
      <c r="K37" s="1"/>
      <c r="L37" s="1"/>
      <c r="M37" s="2"/>
      <c r="N37" s="2"/>
      <c r="O37" s="29"/>
      <c r="P37" s="31"/>
      <c r="Q37" s="30"/>
      <c r="R37" s="30"/>
      <c r="S37" s="30"/>
      <c r="T37" s="58"/>
      <c r="U37" s="58"/>
      <c r="V37" s="32">
        <f t="shared" si="5"/>
        <v>0</v>
      </c>
    </row>
    <row r="38" spans="1:23" s="26" customFormat="1" ht="12.75" customHeight="1">
      <c r="A38" s="27">
        <v>35</v>
      </c>
      <c r="B38" s="5" t="s">
        <v>14</v>
      </c>
      <c r="C38" s="4" t="s">
        <v>8</v>
      </c>
      <c r="D38" s="4">
        <v>410</v>
      </c>
      <c r="E38" s="1">
        <v>294</v>
      </c>
      <c r="F38" s="1">
        <v>62.220799999999997</v>
      </c>
      <c r="G38" s="1"/>
      <c r="H38" s="1">
        <f t="shared" si="18"/>
        <v>25510.527999999998</v>
      </c>
      <c r="I38" s="1"/>
      <c r="J38" s="1">
        <v>0</v>
      </c>
      <c r="K38" s="1"/>
      <c r="L38" s="1">
        <f t="shared" si="24"/>
        <v>0</v>
      </c>
      <c r="M38" s="2">
        <f t="shared" si="25"/>
        <v>0</v>
      </c>
      <c r="N38" s="2">
        <f t="shared" si="26"/>
        <v>25510.527999999998</v>
      </c>
      <c r="O38" s="29"/>
      <c r="P38" s="31"/>
      <c r="Q38" s="30"/>
      <c r="R38" s="30">
        <v>410</v>
      </c>
      <c r="S38" s="30"/>
      <c r="T38" s="58"/>
      <c r="U38" s="58"/>
      <c r="V38" s="32">
        <f t="shared" si="5"/>
        <v>0</v>
      </c>
    </row>
    <row r="39" spans="1:23" s="26" customFormat="1" ht="12.75" customHeight="1">
      <c r="A39" s="63">
        <v>36</v>
      </c>
      <c r="B39" s="64" t="s">
        <v>15</v>
      </c>
      <c r="C39" s="65" t="s">
        <v>8</v>
      </c>
      <c r="D39" s="65">
        <v>410</v>
      </c>
      <c r="E39" s="66">
        <v>294</v>
      </c>
      <c r="F39" s="66">
        <v>297.23</v>
      </c>
      <c r="G39" s="66"/>
      <c r="H39" s="66">
        <f t="shared" si="18"/>
        <v>121864.3</v>
      </c>
      <c r="I39" s="66"/>
      <c r="J39" s="66">
        <v>707.63014999999996</v>
      </c>
      <c r="K39" s="66"/>
      <c r="L39" s="66">
        <f t="shared" si="24"/>
        <v>290128.3615</v>
      </c>
      <c r="M39" s="67">
        <f t="shared" si="25"/>
        <v>0</v>
      </c>
      <c r="N39" s="67">
        <f t="shared" si="26"/>
        <v>411992.66149999999</v>
      </c>
      <c r="O39" s="68"/>
      <c r="P39" s="69"/>
      <c r="Q39" s="70"/>
      <c r="R39" s="71">
        <v>410</v>
      </c>
      <c r="S39" s="71"/>
      <c r="T39" s="72"/>
      <c r="U39" s="72"/>
      <c r="V39" s="32">
        <f t="shared" si="5"/>
        <v>0</v>
      </c>
    </row>
    <row r="40" spans="1:23" s="26" customFormat="1" ht="12.75" customHeight="1">
      <c r="A40" s="74"/>
      <c r="B40" s="75" t="s">
        <v>48</v>
      </c>
      <c r="C40" s="76"/>
      <c r="D40" s="76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8"/>
      <c r="P40" s="69"/>
      <c r="Q40" s="70"/>
      <c r="R40" s="71"/>
      <c r="S40" s="71"/>
      <c r="T40" s="72"/>
      <c r="U40" s="72"/>
      <c r="V40" s="32">
        <f t="shared" si="5"/>
        <v>0</v>
      </c>
    </row>
    <row r="41" spans="1:23" s="26" customFormat="1" ht="12.75" customHeight="1">
      <c r="A41" s="74"/>
      <c r="B41" s="79" t="s">
        <v>7</v>
      </c>
      <c r="C41" s="76" t="s">
        <v>8</v>
      </c>
      <c r="D41" s="76">
        <v>310</v>
      </c>
      <c r="E41" s="77"/>
      <c r="F41" s="77">
        <v>365.28</v>
      </c>
      <c r="G41" s="77"/>
      <c r="H41" s="77">
        <f t="shared" si="18"/>
        <v>113236.79999999999</v>
      </c>
      <c r="I41" s="77"/>
      <c r="J41" s="77">
        <v>30.06</v>
      </c>
      <c r="K41" s="77"/>
      <c r="L41" s="77">
        <f t="shared" ref="L41:L54" si="27">D41*J41</f>
        <v>9318.6</v>
      </c>
      <c r="M41" s="77">
        <f t="shared" ref="M41:M54" si="28">K41+G41</f>
        <v>0</v>
      </c>
      <c r="N41" s="77">
        <f t="shared" ref="N41:N54" si="29">H41+L41</f>
        <v>122555.4</v>
      </c>
      <c r="O41" s="78"/>
      <c r="P41" s="69"/>
      <c r="Q41" s="70"/>
      <c r="R41" s="71"/>
      <c r="S41" s="71"/>
      <c r="T41" s="72">
        <v>310</v>
      </c>
      <c r="U41" s="72"/>
      <c r="V41" s="32">
        <f t="shared" si="5"/>
        <v>0</v>
      </c>
    </row>
    <row r="42" spans="1:23" s="26" customFormat="1" ht="12.75" customHeight="1">
      <c r="A42" s="74"/>
      <c r="B42" s="80" t="s">
        <v>9</v>
      </c>
      <c r="C42" s="76" t="s">
        <v>8</v>
      </c>
      <c r="D42" s="76">
        <v>310</v>
      </c>
      <c r="E42" s="77"/>
      <c r="F42" s="77">
        <v>65.28</v>
      </c>
      <c r="G42" s="77"/>
      <c r="H42" s="77">
        <f t="shared" si="18"/>
        <v>20236.8</v>
      </c>
      <c r="I42" s="77"/>
      <c r="J42" s="77">
        <v>35.729999999999997</v>
      </c>
      <c r="K42" s="77"/>
      <c r="L42" s="77">
        <f t="shared" si="27"/>
        <v>11076.3</v>
      </c>
      <c r="M42" s="77">
        <f t="shared" si="28"/>
        <v>0</v>
      </c>
      <c r="N42" s="77">
        <f t="shared" si="29"/>
        <v>31313.1</v>
      </c>
      <c r="O42" s="78"/>
      <c r="P42" s="69"/>
      <c r="Q42" s="70"/>
      <c r="R42" s="71"/>
      <c r="S42" s="71"/>
      <c r="T42" s="72">
        <v>310</v>
      </c>
      <c r="U42" s="72"/>
      <c r="V42" s="32">
        <f t="shared" si="5"/>
        <v>0</v>
      </c>
    </row>
    <row r="43" spans="1:23" s="26" customFormat="1" ht="12.75" customHeight="1">
      <c r="A43" s="74"/>
      <c r="B43" s="83" t="s">
        <v>10</v>
      </c>
      <c r="C43" s="76" t="s">
        <v>8</v>
      </c>
      <c r="D43" s="76">
        <v>310</v>
      </c>
      <c r="E43" s="77"/>
      <c r="F43" s="77">
        <v>812.5</v>
      </c>
      <c r="G43" s="77"/>
      <c r="H43" s="77">
        <f t="shared" si="18"/>
        <v>251875</v>
      </c>
      <c r="I43" s="77"/>
      <c r="J43" s="77">
        <v>254.99</v>
      </c>
      <c r="K43" s="77"/>
      <c r="L43" s="77">
        <f t="shared" si="27"/>
        <v>79046.900000000009</v>
      </c>
      <c r="M43" s="77">
        <f t="shared" si="28"/>
        <v>0</v>
      </c>
      <c r="N43" s="77">
        <f t="shared" si="29"/>
        <v>330921.90000000002</v>
      </c>
      <c r="O43" s="78"/>
      <c r="P43" s="69"/>
      <c r="Q43" s="70"/>
      <c r="R43" s="71"/>
      <c r="S43" s="71"/>
      <c r="T43" s="72">
        <v>310</v>
      </c>
      <c r="U43" s="72"/>
      <c r="V43" s="32">
        <f t="shared" si="5"/>
        <v>0</v>
      </c>
    </row>
    <row r="44" spans="1:23" s="26" customFormat="1" ht="12.75" customHeight="1">
      <c r="A44" s="74"/>
      <c r="B44" s="79" t="s">
        <v>9</v>
      </c>
      <c r="C44" s="76" t="s">
        <v>8</v>
      </c>
      <c r="D44" s="76">
        <v>310</v>
      </c>
      <c r="E44" s="77"/>
      <c r="F44" s="77">
        <v>65.28</v>
      </c>
      <c r="G44" s="77"/>
      <c r="H44" s="77">
        <f t="shared" si="18"/>
        <v>20236.8</v>
      </c>
      <c r="I44" s="77"/>
      <c r="J44" s="77">
        <v>35.729999999999997</v>
      </c>
      <c r="K44" s="77"/>
      <c r="L44" s="77">
        <f t="shared" si="27"/>
        <v>11076.3</v>
      </c>
      <c r="M44" s="77">
        <f t="shared" si="28"/>
        <v>0</v>
      </c>
      <c r="N44" s="77">
        <f t="shared" si="29"/>
        <v>31313.1</v>
      </c>
      <c r="O44" s="78"/>
      <c r="P44" s="69"/>
      <c r="Q44" s="70"/>
      <c r="R44" s="71"/>
      <c r="S44" s="71"/>
      <c r="T44" s="72">
        <v>310</v>
      </c>
      <c r="U44" s="72"/>
      <c r="V44" s="32">
        <f t="shared" si="5"/>
        <v>0</v>
      </c>
    </row>
    <row r="45" spans="1:23" s="26" customFormat="1" ht="12.75" customHeight="1">
      <c r="A45" s="74"/>
      <c r="B45" s="80" t="s">
        <v>4</v>
      </c>
      <c r="C45" s="76" t="s">
        <v>8</v>
      </c>
      <c r="D45" s="76">
        <v>310</v>
      </c>
      <c r="E45" s="77"/>
      <c r="F45" s="77">
        <v>297.23</v>
      </c>
      <c r="G45" s="77"/>
      <c r="H45" s="77">
        <f t="shared" si="18"/>
        <v>92141.3</v>
      </c>
      <c r="I45" s="77"/>
      <c r="J45" s="77">
        <v>378.1</v>
      </c>
      <c r="K45" s="77"/>
      <c r="L45" s="77">
        <f t="shared" si="27"/>
        <v>117211</v>
      </c>
      <c r="M45" s="77">
        <f t="shared" si="28"/>
        <v>0</v>
      </c>
      <c r="N45" s="77">
        <f t="shared" si="29"/>
        <v>209352.3</v>
      </c>
      <c r="O45" s="78"/>
      <c r="P45" s="69"/>
      <c r="Q45" s="70"/>
      <c r="R45" s="71"/>
      <c r="S45" s="71"/>
      <c r="T45" s="72">
        <v>310</v>
      </c>
      <c r="U45" s="72"/>
      <c r="V45" s="32">
        <f t="shared" si="5"/>
        <v>0</v>
      </c>
    </row>
    <row r="46" spans="1:23" s="26" customFormat="1" ht="12.75" customHeight="1">
      <c r="A46" s="74"/>
      <c r="B46" s="75" t="s">
        <v>49</v>
      </c>
      <c r="C46" s="76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8"/>
      <c r="P46" s="69"/>
      <c r="Q46" s="70"/>
      <c r="R46" s="71"/>
      <c r="S46" s="71"/>
      <c r="T46" s="72"/>
      <c r="U46" s="72"/>
      <c r="V46" s="32">
        <f t="shared" si="5"/>
        <v>0</v>
      </c>
    </row>
    <row r="47" spans="1:23" s="26" customFormat="1" ht="12.75" customHeight="1">
      <c r="A47" s="74"/>
      <c r="B47" s="79" t="s">
        <v>7</v>
      </c>
      <c r="C47" s="76" t="s">
        <v>8</v>
      </c>
      <c r="D47" s="76">
        <v>300</v>
      </c>
      <c r="E47" s="77"/>
      <c r="F47" s="77">
        <v>365.28</v>
      </c>
      <c r="G47" s="77"/>
      <c r="H47" s="77">
        <f t="shared" si="18"/>
        <v>109583.99999999999</v>
      </c>
      <c r="I47" s="77"/>
      <c r="J47" s="77">
        <v>30.06</v>
      </c>
      <c r="K47" s="77"/>
      <c r="L47" s="77">
        <f t="shared" si="27"/>
        <v>9018</v>
      </c>
      <c r="M47" s="77">
        <f t="shared" si="28"/>
        <v>0</v>
      </c>
      <c r="N47" s="77">
        <f t="shared" si="29"/>
        <v>118601.99999999999</v>
      </c>
      <c r="O47" s="78"/>
      <c r="P47" s="69"/>
      <c r="Q47" s="70"/>
      <c r="R47" s="71"/>
      <c r="S47" s="71"/>
      <c r="T47" s="72">
        <v>300</v>
      </c>
      <c r="U47" s="72"/>
      <c r="V47" s="32">
        <f t="shared" si="5"/>
        <v>0</v>
      </c>
    </row>
    <row r="48" spans="1:23" s="29" customFormat="1" ht="12.75" customHeight="1">
      <c r="A48" s="81"/>
      <c r="B48" s="80" t="s">
        <v>9</v>
      </c>
      <c r="C48" s="76" t="s">
        <v>8</v>
      </c>
      <c r="D48" s="76">
        <v>300</v>
      </c>
      <c r="E48" s="82"/>
      <c r="F48" s="77">
        <v>65.28</v>
      </c>
      <c r="G48" s="77"/>
      <c r="H48" s="77">
        <f t="shared" si="18"/>
        <v>19584</v>
      </c>
      <c r="I48" s="77"/>
      <c r="J48" s="77">
        <v>35.729999999999997</v>
      </c>
      <c r="K48" s="77"/>
      <c r="L48" s="77">
        <f t="shared" si="27"/>
        <v>10718.999999999998</v>
      </c>
      <c r="M48" s="77">
        <f t="shared" si="28"/>
        <v>0</v>
      </c>
      <c r="N48" s="77">
        <f t="shared" si="29"/>
        <v>30303</v>
      </c>
      <c r="O48" s="83"/>
      <c r="P48" s="31"/>
      <c r="Q48" s="38"/>
      <c r="R48" s="30"/>
      <c r="S48" s="30"/>
      <c r="T48" s="58">
        <v>300</v>
      </c>
      <c r="U48" s="72"/>
      <c r="V48" s="32">
        <f t="shared" si="5"/>
        <v>0</v>
      </c>
    </row>
    <row r="49" spans="1:24" s="29" customFormat="1" ht="12.75" customHeight="1">
      <c r="A49" s="81"/>
      <c r="B49" s="83" t="s">
        <v>10</v>
      </c>
      <c r="C49" s="76" t="s">
        <v>8</v>
      </c>
      <c r="D49" s="76">
        <v>300</v>
      </c>
      <c r="E49" s="82"/>
      <c r="F49" s="77">
        <v>812.5</v>
      </c>
      <c r="G49" s="77"/>
      <c r="H49" s="77">
        <f t="shared" si="18"/>
        <v>243750</v>
      </c>
      <c r="I49" s="77"/>
      <c r="J49" s="77">
        <v>254.99</v>
      </c>
      <c r="K49" s="77"/>
      <c r="L49" s="77">
        <f t="shared" si="27"/>
        <v>76497</v>
      </c>
      <c r="M49" s="77">
        <f t="shared" si="28"/>
        <v>0</v>
      </c>
      <c r="N49" s="77">
        <f t="shared" si="29"/>
        <v>320247</v>
      </c>
      <c r="O49" s="83"/>
      <c r="P49" s="31"/>
      <c r="Q49" s="38"/>
      <c r="R49" s="30"/>
      <c r="S49" s="30"/>
      <c r="T49" s="58">
        <v>300</v>
      </c>
      <c r="U49" s="72"/>
      <c r="V49" s="32">
        <f t="shared" si="5"/>
        <v>0</v>
      </c>
    </row>
    <row r="50" spans="1:24" s="29" customFormat="1" ht="12.75" customHeight="1">
      <c r="A50" s="81"/>
      <c r="B50" s="79" t="s">
        <v>9</v>
      </c>
      <c r="C50" s="76" t="s">
        <v>8</v>
      </c>
      <c r="D50" s="76">
        <v>300</v>
      </c>
      <c r="E50" s="82"/>
      <c r="F50" s="77">
        <v>65.28</v>
      </c>
      <c r="G50" s="77"/>
      <c r="H50" s="77">
        <f t="shared" si="18"/>
        <v>19584</v>
      </c>
      <c r="I50" s="77"/>
      <c r="J50" s="77">
        <v>35.729999999999997</v>
      </c>
      <c r="K50" s="77"/>
      <c r="L50" s="77">
        <f t="shared" si="27"/>
        <v>10718.999999999998</v>
      </c>
      <c r="M50" s="77">
        <f t="shared" si="28"/>
        <v>0</v>
      </c>
      <c r="N50" s="77">
        <f t="shared" si="29"/>
        <v>30303</v>
      </c>
      <c r="O50" s="83"/>
      <c r="P50" s="31"/>
      <c r="Q50" s="38"/>
      <c r="R50" s="30"/>
      <c r="S50" s="30"/>
      <c r="T50" s="58">
        <v>300</v>
      </c>
      <c r="U50" s="72"/>
      <c r="V50" s="32">
        <f t="shared" si="5"/>
        <v>0</v>
      </c>
    </row>
    <row r="51" spans="1:24" s="29" customFormat="1" ht="12.75" customHeight="1">
      <c r="A51" s="81"/>
      <c r="B51" s="80" t="s">
        <v>4</v>
      </c>
      <c r="C51" s="76" t="s">
        <v>8</v>
      </c>
      <c r="D51" s="76">
        <v>300</v>
      </c>
      <c r="E51" s="82"/>
      <c r="F51" s="77">
        <v>297.23</v>
      </c>
      <c r="G51" s="77"/>
      <c r="H51" s="77">
        <f t="shared" si="18"/>
        <v>89169</v>
      </c>
      <c r="I51" s="77"/>
      <c r="J51" s="77">
        <v>378.1</v>
      </c>
      <c r="K51" s="77"/>
      <c r="L51" s="77">
        <f t="shared" si="27"/>
        <v>113430</v>
      </c>
      <c r="M51" s="77">
        <f t="shared" si="28"/>
        <v>0</v>
      </c>
      <c r="N51" s="77">
        <f t="shared" si="29"/>
        <v>202599</v>
      </c>
      <c r="O51" s="83"/>
      <c r="P51" s="31"/>
      <c r="Q51" s="38"/>
      <c r="R51" s="30"/>
      <c r="S51" s="30"/>
      <c r="T51" s="58">
        <v>300</v>
      </c>
      <c r="U51" s="72"/>
      <c r="V51" s="32">
        <f t="shared" si="5"/>
        <v>0</v>
      </c>
    </row>
    <row r="52" spans="1:24" s="29" customFormat="1" ht="12.75" customHeight="1">
      <c r="A52" s="81"/>
      <c r="B52" s="75" t="s">
        <v>52</v>
      </c>
      <c r="C52" s="76"/>
      <c r="D52" s="76"/>
      <c r="E52" s="82"/>
      <c r="F52" s="77"/>
      <c r="G52" s="77"/>
      <c r="H52" s="77"/>
      <c r="I52" s="77"/>
      <c r="J52" s="77"/>
      <c r="K52" s="77"/>
      <c r="L52" s="77"/>
      <c r="M52" s="77"/>
      <c r="N52" s="77"/>
      <c r="O52" s="83"/>
      <c r="P52" s="31"/>
      <c r="Q52" s="38"/>
      <c r="R52" s="30"/>
      <c r="S52" s="30"/>
      <c r="T52" s="58"/>
      <c r="U52" s="72"/>
      <c r="V52" s="32">
        <f t="shared" si="5"/>
        <v>0</v>
      </c>
    </row>
    <row r="53" spans="1:24" s="29" customFormat="1" ht="12.75" customHeight="1">
      <c r="A53" s="81"/>
      <c r="B53" s="79" t="s">
        <v>50</v>
      </c>
      <c r="C53" s="76" t="s">
        <v>53</v>
      </c>
      <c r="D53" s="76">
        <v>100</v>
      </c>
      <c r="E53" s="82"/>
      <c r="F53" s="77">
        <v>240</v>
      </c>
      <c r="G53" s="77"/>
      <c r="H53" s="77">
        <f t="shared" si="18"/>
        <v>24000</v>
      </c>
      <c r="I53" s="77"/>
      <c r="J53" s="77"/>
      <c r="K53" s="77"/>
      <c r="L53" s="77">
        <f t="shared" si="27"/>
        <v>0</v>
      </c>
      <c r="M53" s="77">
        <f t="shared" si="28"/>
        <v>0</v>
      </c>
      <c r="N53" s="77">
        <f t="shared" si="29"/>
        <v>24000</v>
      </c>
      <c r="O53" s="83"/>
      <c r="P53" s="31"/>
      <c r="Q53" s="38"/>
      <c r="R53" s="30"/>
      <c r="S53" s="30"/>
      <c r="T53" s="58">
        <v>100</v>
      </c>
      <c r="U53" s="72"/>
      <c r="V53" s="32">
        <f t="shared" si="5"/>
        <v>0</v>
      </c>
    </row>
    <row r="54" spans="1:24" s="29" customFormat="1" ht="12.75" customHeight="1">
      <c r="A54" s="81"/>
      <c r="B54" s="80" t="s">
        <v>51</v>
      </c>
      <c r="C54" s="76" t="s">
        <v>8</v>
      </c>
      <c r="D54" s="76">
        <v>588</v>
      </c>
      <c r="E54" s="82"/>
      <c r="F54" s="77">
        <v>582.23</v>
      </c>
      <c r="G54" s="77"/>
      <c r="H54" s="77">
        <f t="shared" si="18"/>
        <v>342351.24</v>
      </c>
      <c r="I54" s="77"/>
      <c r="J54" s="77">
        <v>355.11200000000002</v>
      </c>
      <c r="K54" s="77"/>
      <c r="L54" s="77">
        <f t="shared" si="27"/>
        <v>208805.856</v>
      </c>
      <c r="M54" s="77">
        <f t="shared" si="28"/>
        <v>0</v>
      </c>
      <c r="N54" s="77">
        <f t="shared" si="29"/>
        <v>551157.09600000002</v>
      </c>
      <c r="O54" s="83"/>
      <c r="P54" s="31"/>
      <c r="Q54" s="38"/>
      <c r="R54" s="30"/>
      <c r="S54" s="30"/>
      <c r="T54" s="58">
        <v>588</v>
      </c>
      <c r="U54" s="72"/>
      <c r="V54" s="32">
        <f t="shared" si="5"/>
        <v>0</v>
      </c>
    </row>
    <row r="55" spans="1:24" s="29" customFormat="1" ht="12.75" customHeight="1">
      <c r="A55" s="27"/>
      <c r="B55" s="5"/>
      <c r="C55" s="4"/>
      <c r="D55" s="4"/>
      <c r="E55" s="1"/>
      <c r="F55" s="1"/>
      <c r="G55" s="1"/>
      <c r="H55" s="1"/>
      <c r="I55" s="1"/>
      <c r="J55" s="1"/>
      <c r="K55" s="1"/>
      <c r="L55" s="1"/>
      <c r="M55" s="2"/>
      <c r="N55" s="2"/>
      <c r="P55" s="31"/>
      <c r="Q55" s="31"/>
      <c r="R55" s="31"/>
      <c r="S55" s="31"/>
      <c r="T55" s="58"/>
      <c r="U55" s="72"/>
      <c r="V55" s="32">
        <f t="shared" si="5"/>
        <v>0</v>
      </c>
      <c r="W55" s="73">
        <f>W34+W35+W36</f>
        <v>54564.999999999949</v>
      </c>
      <c r="X55" s="29">
        <f>W55*1.2</f>
        <v>65477.999999999935</v>
      </c>
    </row>
    <row r="56" spans="1:24" s="26" customFormat="1" ht="12.75" customHeight="1">
      <c r="A56" s="41"/>
      <c r="B56" s="42" t="s">
        <v>40</v>
      </c>
      <c r="C56" s="43"/>
      <c r="D56" s="43"/>
      <c r="E56" s="43"/>
      <c r="F56" s="43"/>
      <c r="G56" s="44"/>
      <c r="H56" s="44"/>
      <c r="I56" s="44"/>
      <c r="J56" s="44"/>
      <c r="K56" s="44"/>
      <c r="L56" s="44"/>
      <c r="M56" s="44">
        <f>SUM(M9:M32)</f>
        <v>32041333.800000004</v>
      </c>
      <c r="N56" s="44">
        <f>SUM(N9:N32:N34:N36,N38:N54)</f>
        <v>30325844.083500002</v>
      </c>
      <c r="O56" s="23"/>
      <c r="P56" s="45"/>
      <c r="Q56" s="45"/>
      <c r="R56" s="45"/>
      <c r="S56" s="45"/>
      <c r="T56" s="61"/>
      <c r="U56" s="61"/>
      <c r="V56" s="25"/>
    </row>
    <row r="57" spans="1:24" s="39" customFormat="1" ht="14.1" customHeight="1">
      <c r="A57" s="46"/>
      <c r="B57" s="47" t="s">
        <v>2</v>
      </c>
      <c r="C57" s="48"/>
      <c r="D57" s="48"/>
      <c r="E57" s="48"/>
      <c r="F57" s="48"/>
      <c r="G57" s="49"/>
      <c r="H57" s="49"/>
      <c r="I57" s="49"/>
      <c r="J57" s="49"/>
      <c r="K57" s="49"/>
      <c r="L57" s="49"/>
      <c r="M57" s="49"/>
      <c r="N57" s="49">
        <f>N56*0.2</f>
        <v>6065168.8167000003</v>
      </c>
      <c r="O57" s="48"/>
      <c r="P57" s="37"/>
      <c r="Q57" s="37"/>
      <c r="R57" s="37"/>
      <c r="S57" s="37"/>
      <c r="T57" s="60"/>
      <c r="U57" s="60"/>
      <c r="V57" s="32"/>
    </row>
    <row r="58" spans="1:24" s="39" customFormat="1" ht="14.1" customHeight="1">
      <c r="A58" s="46"/>
      <c r="B58" s="47" t="s">
        <v>41</v>
      </c>
      <c r="C58" s="48"/>
      <c r="D58" s="48"/>
      <c r="E58" s="48"/>
      <c r="F58" s="48"/>
      <c r="G58" s="49"/>
      <c r="H58" s="49"/>
      <c r="I58" s="49"/>
      <c r="J58" s="49"/>
      <c r="K58" s="49"/>
      <c r="L58" s="49"/>
      <c r="M58" s="49"/>
      <c r="N58" s="49">
        <f>N56+N57</f>
        <v>36391012.900200002</v>
      </c>
      <c r="O58" s="48"/>
      <c r="P58" s="37"/>
      <c r="Q58" s="37"/>
      <c r="R58" s="37"/>
      <c r="S58" s="37"/>
      <c r="T58" s="60"/>
      <c r="U58" s="60"/>
      <c r="V58" s="32"/>
    </row>
    <row r="59" spans="1:24" s="39" customFormat="1" ht="14.1" customHeight="1">
      <c r="A59" s="50"/>
      <c r="B59" s="6"/>
      <c r="C59" s="6"/>
      <c r="D59" s="6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2"/>
      <c r="T59" s="62"/>
      <c r="U59" s="62"/>
    </row>
    <row r="60" spans="1:24" s="39" customFormat="1" ht="14.1" customHeight="1">
      <c r="A60" s="50"/>
      <c r="B60" s="6"/>
      <c r="C60" s="6"/>
      <c r="D60" s="6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2"/>
      <c r="T60" s="62"/>
      <c r="U60" s="62"/>
    </row>
    <row r="61" spans="1:24" s="39" customFormat="1" ht="14.1" customHeight="1">
      <c r="A61" s="50"/>
      <c r="B61" s="105" t="s">
        <v>1</v>
      </c>
      <c r="C61" s="105"/>
      <c r="D61" s="6"/>
      <c r="E61" s="51"/>
      <c r="F61" s="51"/>
      <c r="G61" s="51"/>
      <c r="H61" s="51"/>
      <c r="I61" s="51"/>
      <c r="J61" s="51"/>
      <c r="K61" s="51"/>
      <c r="L61" s="51"/>
      <c r="M61" s="51"/>
      <c r="N61" s="105" t="s">
        <v>42</v>
      </c>
      <c r="O61" s="105"/>
      <c r="T61" s="62"/>
      <c r="U61" s="62"/>
    </row>
    <row r="62" spans="1:24">
      <c r="B62" s="53" t="s">
        <v>43</v>
      </c>
      <c r="C62" s="53"/>
      <c r="E62" s="51"/>
      <c r="F62" s="51"/>
      <c r="G62" s="51"/>
      <c r="H62" s="51"/>
      <c r="I62" s="51"/>
      <c r="J62" s="51"/>
      <c r="K62" s="51"/>
      <c r="L62" s="51"/>
      <c r="M62" s="51"/>
      <c r="N62" s="53" t="s">
        <v>44</v>
      </c>
      <c r="O62" s="53"/>
    </row>
    <row r="63" spans="1:24">
      <c r="B63" s="54" t="s">
        <v>0</v>
      </c>
      <c r="C63" s="54"/>
      <c r="E63" s="51"/>
      <c r="F63" s="51"/>
      <c r="G63" s="51"/>
      <c r="H63" s="51"/>
      <c r="I63" s="51"/>
      <c r="J63" s="51"/>
      <c r="K63" s="51"/>
      <c r="L63" s="51"/>
      <c r="M63" s="51"/>
      <c r="N63" s="106" t="s">
        <v>0</v>
      </c>
      <c r="O63" s="106"/>
    </row>
    <row r="64" spans="1:24">
      <c r="B64" s="54"/>
      <c r="C64" s="54"/>
      <c r="E64" s="51"/>
      <c r="F64" s="51"/>
      <c r="G64" s="51"/>
      <c r="H64" s="51"/>
      <c r="I64" s="51"/>
      <c r="J64" s="51"/>
      <c r="K64" s="51"/>
      <c r="L64" s="51"/>
      <c r="M64" s="51"/>
      <c r="N64" s="54"/>
      <c r="O64" s="54"/>
    </row>
    <row r="65" spans="2:15">
      <c r="B65" s="95" t="s">
        <v>45</v>
      </c>
      <c r="C65" s="95"/>
      <c r="E65" s="51"/>
      <c r="F65" s="51"/>
      <c r="G65" s="51"/>
      <c r="H65" s="51"/>
      <c r="I65" s="51"/>
      <c r="J65" s="51"/>
      <c r="K65" s="51"/>
      <c r="L65" s="51"/>
      <c r="M65" s="51"/>
      <c r="N65" s="95" t="s">
        <v>46</v>
      </c>
      <c r="O65" s="95"/>
    </row>
    <row r="66" spans="2:15">
      <c r="B66" s="53" t="s">
        <v>47</v>
      </c>
      <c r="C66" s="53"/>
      <c r="E66" s="51"/>
      <c r="F66" s="51"/>
      <c r="G66" s="51"/>
      <c r="H66" s="51"/>
      <c r="I66" s="51"/>
      <c r="J66" s="51"/>
      <c r="K66" s="51"/>
      <c r="L66" s="51"/>
      <c r="M66" s="51"/>
      <c r="N66" s="53" t="s">
        <v>47</v>
      </c>
      <c r="O66" s="53"/>
    </row>
    <row r="67" spans="2:15">
      <c r="E67" s="51"/>
      <c r="F67" s="51"/>
      <c r="G67" s="51"/>
      <c r="H67" s="51"/>
      <c r="I67" s="51"/>
      <c r="J67" s="51"/>
      <c r="K67" s="51"/>
      <c r="L67" s="51"/>
      <c r="M67" s="51"/>
      <c r="N67" s="51"/>
    </row>
    <row r="68" spans="2:15">
      <c r="E68" s="51"/>
      <c r="F68" s="51"/>
      <c r="G68" s="51"/>
      <c r="H68" s="51"/>
      <c r="I68" s="51"/>
      <c r="J68" s="51"/>
      <c r="K68" s="51"/>
      <c r="L68" s="51"/>
      <c r="M68" s="51"/>
      <c r="N68" s="51"/>
    </row>
    <row r="69" spans="2:15">
      <c r="E69" s="51"/>
      <c r="F69" s="51"/>
      <c r="G69" s="51"/>
      <c r="H69" s="51"/>
      <c r="I69" s="51"/>
      <c r="J69" s="51"/>
      <c r="K69" s="51"/>
      <c r="L69" s="51"/>
      <c r="M69" s="51"/>
      <c r="N69" s="51"/>
    </row>
    <row r="70" spans="2:15">
      <c r="E70" s="51"/>
      <c r="F70" s="51"/>
      <c r="G70" s="51"/>
      <c r="H70" s="51"/>
      <c r="I70" s="51"/>
      <c r="J70" s="51"/>
      <c r="K70" s="51"/>
      <c r="L70" s="51"/>
      <c r="M70" s="51"/>
      <c r="N70" s="51"/>
    </row>
    <row r="71" spans="2:15" ht="28.95" customHeight="1">
      <c r="E71" s="51"/>
      <c r="F71" s="51"/>
      <c r="G71" s="51"/>
      <c r="H71" s="51"/>
      <c r="I71" s="51"/>
      <c r="J71" s="51"/>
      <c r="K71" s="51"/>
      <c r="L71" s="51"/>
      <c r="M71" s="51"/>
      <c r="N71" s="51"/>
    </row>
    <row r="72" spans="2:15">
      <c r="E72" s="51"/>
      <c r="F72" s="51"/>
      <c r="G72" s="51"/>
      <c r="H72" s="51"/>
      <c r="I72" s="51"/>
      <c r="J72" s="51"/>
      <c r="K72" s="51"/>
      <c r="L72" s="51"/>
      <c r="M72" s="51"/>
      <c r="N72" s="51"/>
    </row>
    <row r="73" spans="2:15">
      <c r="E73" s="51"/>
      <c r="F73" s="51"/>
      <c r="G73" s="51"/>
      <c r="H73" s="51"/>
      <c r="I73" s="51"/>
      <c r="J73" s="51"/>
      <c r="K73" s="51"/>
      <c r="L73" s="51"/>
      <c r="M73" s="51"/>
      <c r="N73" s="51"/>
    </row>
    <row r="74" spans="2:15">
      <c r="E74" s="51"/>
      <c r="F74" s="51"/>
      <c r="G74" s="51"/>
      <c r="H74" s="51"/>
      <c r="I74" s="51"/>
      <c r="J74" s="51"/>
      <c r="K74" s="51"/>
      <c r="L74" s="51"/>
      <c r="M74" s="51"/>
      <c r="N74" s="51"/>
    </row>
    <row r="75" spans="2:15">
      <c r="E75" s="51"/>
      <c r="F75" s="51"/>
      <c r="G75" s="51"/>
      <c r="H75" s="51"/>
      <c r="I75" s="51"/>
      <c r="J75" s="51"/>
      <c r="K75" s="51"/>
      <c r="L75" s="51"/>
      <c r="M75" s="51"/>
      <c r="N75" s="51"/>
    </row>
    <row r="76" spans="2:15">
      <c r="E76" s="51"/>
      <c r="F76" s="51"/>
      <c r="G76" s="51"/>
      <c r="H76" s="51"/>
      <c r="I76" s="51"/>
      <c r="J76" s="51"/>
      <c r="K76" s="51"/>
      <c r="L76" s="51"/>
      <c r="M76" s="51"/>
      <c r="N76" s="51"/>
    </row>
    <row r="77" spans="2:15">
      <c r="E77" s="51"/>
      <c r="F77" s="51"/>
      <c r="G77" s="51"/>
      <c r="H77" s="51"/>
      <c r="I77" s="51"/>
      <c r="J77" s="51"/>
      <c r="K77" s="51"/>
      <c r="L77" s="51"/>
      <c r="M77" s="51"/>
      <c r="N77" s="51"/>
    </row>
    <row r="78" spans="2:15">
      <c r="E78" s="51"/>
      <c r="F78" s="51"/>
      <c r="G78" s="51"/>
      <c r="H78" s="51"/>
      <c r="I78" s="51"/>
      <c r="J78" s="51"/>
      <c r="K78" s="51"/>
      <c r="L78" s="51"/>
      <c r="M78" s="51"/>
      <c r="N78" s="51"/>
    </row>
    <row r="79" spans="2:15">
      <c r="E79" s="51"/>
      <c r="F79" s="51"/>
      <c r="G79" s="51"/>
      <c r="H79" s="51"/>
      <c r="I79" s="51"/>
      <c r="J79" s="51"/>
      <c r="K79" s="51"/>
      <c r="L79" s="51"/>
      <c r="M79" s="51"/>
      <c r="N79" s="51"/>
    </row>
    <row r="80" spans="2:15">
      <c r="E80" s="51"/>
      <c r="F80" s="51"/>
      <c r="G80" s="51"/>
      <c r="H80" s="51"/>
      <c r="I80" s="51"/>
      <c r="J80" s="51"/>
      <c r="K80" s="51"/>
      <c r="L80" s="51"/>
      <c r="M80" s="51"/>
      <c r="N80" s="51"/>
    </row>
    <row r="81" spans="5:14">
      <c r="E81" s="51"/>
      <c r="F81" s="51"/>
      <c r="G81" s="51"/>
      <c r="H81" s="51"/>
      <c r="I81" s="51"/>
      <c r="J81" s="51"/>
      <c r="K81" s="51"/>
      <c r="L81" s="51"/>
      <c r="M81" s="51"/>
      <c r="N81" s="51"/>
    </row>
    <row r="82" spans="5:14">
      <c r="E82" s="51"/>
      <c r="F82" s="51"/>
      <c r="G82" s="51"/>
      <c r="H82" s="51"/>
      <c r="I82" s="51"/>
      <c r="J82" s="51"/>
      <c r="K82" s="51"/>
      <c r="L82" s="51"/>
      <c r="M82" s="51"/>
      <c r="N82" s="51"/>
    </row>
    <row r="83" spans="5:14">
      <c r="E83" s="51"/>
      <c r="F83" s="51"/>
      <c r="G83" s="51"/>
      <c r="H83" s="51"/>
      <c r="I83" s="51"/>
      <c r="J83" s="51"/>
      <c r="K83" s="51"/>
      <c r="L83" s="51"/>
      <c r="M83" s="51"/>
      <c r="N83" s="51"/>
    </row>
    <row r="84" spans="5:14">
      <c r="E84" s="51"/>
      <c r="F84" s="51"/>
      <c r="G84" s="51"/>
      <c r="H84" s="51"/>
      <c r="I84" s="51"/>
      <c r="J84" s="51"/>
      <c r="K84" s="51"/>
      <c r="L84" s="51"/>
      <c r="M84" s="51"/>
      <c r="N84" s="51"/>
    </row>
    <row r="85" spans="5:14">
      <c r="E85" s="51"/>
      <c r="F85" s="51"/>
      <c r="G85" s="51"/>
      <c r="H85" s="51"/>
      <c r="I85" s="51"/>
      <c r="J85" s="51"/>
      <c r="K85" s="51"/>
      <c r="L85" s="51"/>
      <c r="M85" s="51"/>
      <c r="N85" s="51"/>
    </row>
    <row r="86" spans="5:14">
      <c r="E86" s="51"/>
      <c r="F86" s="51"/>
      <c r="G86" s="51"/>
      <c r="H86" s="51"/>
      <c r="I86" s="51"/>
      <c r="J86" s="51"/>
      <c r="K86" s="51"/>
      <c r="L86" s="51"/>
      <c r="M86" s="51"/>
      <c r="N86" s="51"/>
    </row>
    <row r="87" spans="5:14">
      <c r="E87" s="51"/>
      <c r="F87" s="51"/>
      <c r="G87" s="51"/>
      <c r="H87" s="51"/>
      <c r="I87" s="51"/>
      <c r="J87" s="51"/>
      <c r="K87" s="51"/>
      <c r="L87" s="51"/>
      <c r="M87" s="51"/>
      <c r="N87" s="51"/>
    </row>
    <row r="88" spans="5:14">
      <c r="E88" s="51"/>
      <c r="F88" s="51"/>
      <c r="G88" s="51"/>
      <c r="H88" s="51"/>
      <c r="I88" s="51"/>
      <c r="J88" s="51"/>
      <c r="K88" s="51"/>
      <c r="L88" s="51"/>
      <c r="M88" s="51"/>
      <c r="N88" s="51"/>
    </row>
    <row r="89" spans="5:14">
      <c r="E89" s="51"/>
      <c r="F89" s="51"/>
      <c r="G89" s="51"/>
      <c r="H89" s="51"/>
      <c r="I89" s="51"/>
      <c r="J89" s="51"/>
      <c r="K89" s="51"/>
      <c r="L89" s="51"/>
      <c r="M89" s="51"/>
      <c r="N89" s="51"/>
    </row>
    <row r="90" spans="5:14">
      <c r="E90" s="51"/>
      <c r="F90" s="51"/>
      <c r="G90" s="51"/>
      <c r="H90" s="51"/>
      <c r="I90" s="51"/>
      <c r="J90" s="51"/>
      <c r="K90" s="51"/>
      <c r="L90" s="51"/>
      <c r="M90" s="51"/>
      <c r="N90" s="51"/>
    </row>
    <row r="91" spans="5:14">
      <c r="E91" s="51"/>
      <c r="F91" s="51"/>
      <c r="G91" s="51"/>
      <c r="H91" s="51"/>
      <c r="I91" s="51"/>
      <c r="J91" s="51"/>
      <c r="K91" s="51"/>
      <c r="L91" s="51"/>
      <c r="M91" s="51"/>
      <c r="N91" s="51"/>
    </row>
    <row r="92" spans="5:14">
      <c r="E92" s="51"/>
      <c r="F92" s="51"/>
      <c r="G92" s="51"/>
      <c r="H92" s="51"/>
      <c r="I92" s="51"/>
      <c r="J92" s="51"/>
      <c r="K92" s="51"/>
      <c r="L92" s="51"/>
      <c r="M92" s="51"/>
      <c r="N92" s="51"/>
    </row>
    <row r="93" spans="5:14">
      <c r="E93" s="51"/>
      <c r="F93" s="51"/>
      <c r="G93" s="51"/>
      <c r="H93" s="51"/>
      <c r="I93" s="51"/>
      <c r="J93" s="51"/>
      <c r="K93" s="51"/>
      <c r="L93" s="51"/>
      <c r="M93" s="51"/>
      <c r="N93" s="51"/>
    </row>
    <row r="94" spans="5:14">
      <c r="E94" s="51"/>
      <c r="F94" s="51"/>
      <c r="G94" s="51"/>
      <c r="H94" s="51"/>
      <c r="I94" s="51"/>
      <c r="J94" s="51"/>
      <c r="K94" s="51"/>
      <c r="L94" s="51"/>
      <c r="M94" s="51"/>
      <c r="N94" s="51"/>
    </row>
    <row r="95" spans="5:14">
      <c r="E95" s="51"/>
      <c r="F95" s="51"/>
      <c r="G95" s="51"/>
      <c r="H95" s="51"/>
      <c r="I95" s="51"/>
      <c r="J95" s="51"/>
      <c r="K95" s="51"/>
      <c r="L95" s="51"/>
      <c r="M95" s="51"/>
      <c r="N95" s="51"/>
    </row>
    <row r="96" spans="5:14">
      <c r="E96" s="51"/>
      <c r="F96" s="51"/>
      <c r="G96" s="51"/>
      <c r="H96" s="51"/>
      <c r="I96" s="51"/>
      <c r="J96" s="51"/>
      <c r="K96" s="51"/>
      <c r="L96" s="51"/>
      <c r="M96" s="51"/>
      <c r="N96" s="51"/>
    </row>
    <row r="97" spans="5:14">
      <c r="E97" s="51"/>
      <c r="F97" s="51"/>
      <c r="G97" s="51"/>
      <c r="H97" s="51"/>
      <c r="I97" s="51"/>
      <c r="J97" s="51"/>
      <c r="K97" s="51"/>
      <c r="L97" s="51"/>
      <c r="M97" s="51"/>
      <c r="N97" s="51"/>
    </row>
    <row r="98" spans="5:14">
      <c r="E98" s="51"/>
      <c r="F98" s="51"/>
      <c r="G98" s="51"/>
      <c r="H98" s="51"/>
      <c r="I98" s="51"/>
      <c r="J98" s="51"/>
      <c r="K98" s="51"/>
      <c r="L98" s="51"/>
      <c r="M98" s="51"/>
      <c r="N98" s="51"/>
    </row>
    <row r="99" spans="5:14">
      <c r="E99" s="51"/>
      <c r="F99" s="51"/>
      <c r="G99" s="51"/>
      <c r="H99" s="51"/>
      <c r="I99" s="51"/>
      <c r="J99" s="51"/>
      <c r="K99" s="51"/>
      <c r="L99" s="51"/>
      <c r="M99" s="51"/>
      <c r="N99" s="51"/>
    </row>
    <row r="100" spans="5:14">
      <c r="E100" s="51"/>
      <c r="F100" s="51"/>
      <c r="G100" s="51"/>
      <c r="H100" s="51"/>
      <c r="I100" s="51"/>
      <c r="J100" s="51"/>
      <c r="K100" s="51"/>
      <c r="L100" s="51"/>
      <c r="M100" s="51"/>
      <c r="N100" s="51"/>
    </row>
    <row r="101" spans="5:14">
      <c r="E101" s="51"/>
      <c r="F101" s="51"/>
      <c r="G101" s="51"/>
      <c r="H101" s="51"/>
      <c r="I101" s="51"/>
      <c r="J101" s="51"/>
      <c r="K101" s="51"/>
      <c r="L101" s="51"/>
      <c r="M101" s="51"/>
      <c r="N101" s="51"/>
    </row>
    <row r="102" spans="5:14">
      <c r="E102" s="51"/>
      <c r="F102" s="51"/>
      <c r="G102" s="51"/>
      <c r="H102" s="51"/>
      <c r="I102" s="51"/>
      <c r="J102" s="51"/>
      <c r="K102" s="51"/>
      <c r="L102" s="51"/>
      <c r="M102" s="51"/>
      <c r="N102" s="51"/>
    </row>
    <row r="103" spans="5:14">
      <c r="E103" s="51"/>
      <c r="F103" s="51"/>
      <c r="G103" s="51"/>
      <c r="H103" s="51"/>
      <c r="I103" s="51"/>
      <c r="J103" s="51"/>
      <c r="K103" s="51"/>
      <c r="L103" s="51"/>
      <c r="M103" s="51"/>
      <c r="N103" s="51"/>
    </row>
    <row r="104" spans="5:14">
      <c r="E104" s="51"/>
      <c r="F104" s="51"/>
      <c r="G104" s="51"/>
      <c r="H104" s="51"/>
      <c r="I104" s="51"/>
      <c r="J104" s="51"/>
      <c r="K104" s="51"/>
      <c r="L104" s="51"/>
      <c r="M104" s="51"/>
      <c r="N104" s="51"/>
    </row>
    <row r="105" spans="5:14">
      <c r="E105" s="51"/>
      <c r="F105" s="51"/>
      <c r="G105" s="51"/>
      <c r="H105" s="51"/>
      <c r="I105" s="51"/>
      <c r="J105" s="51"/>
      <c r="K105" s="51"/>
      <c r="L105" s="51"/>
      <c r="M105" s="51"/>
      <c r="N105" s="51"/>
    </row>
    <row r="106" spans="5:14">
      <c r="E106" s="51"/>
      <c r="F106" s="51"/>
      <c r="G106" s="51"/>
      <c r="H106" s="51"/>
      <c r="I106" s="51"/>
      <c r="J106" s="51"/>
      <c r="K106" s="51"/>
      <c r="L106" s="51"/>
      <c r="M106" s="51"/>
      <c r="N106" s="51"/>
    </row>
    <row r="107" spans="5:14">
      <c r="E107" s="51"/>
      <c r="F107" s="51"/>
      <c r="G107" s="51"/>
      <c r="H107" s="51"/>
      <c r="I107" s="51"/>
      <c r="J107" s="51"/>
      <c r="K107" s="51"/>
      <c r="L107" s="51"/>
      <c r="M107" s="51"/>
      <c r="N107" s="51"/>
    </row>
    <row r="108" spans="5:14">
      <c r="E108" s="51"/>
      <c r="F108" s="51"/>
      <c r="G108" s="51"/>
      <c r="H108" s="51"/>
      <c r="I108" s="51"/>
      <c r="J108" s="51"/>
      <c r="K108" s="51"/>
      <c r="L108" s="51"/>
      <c r="M108" s="51"/>
      <c r="N108" s="51"/>
    </row>
    <row r="109" spans="5:14">
      <c r="E109" s="51"/>
      <c r="F109" s="51"/>
      <c r="G109" s="51"/>
      <c r="H109" s="51"/>
      <c r="I109" s="51"/>
      <c r="J109" s="51"/>
      <c r="K109" s="51"/>
      <c r="L109" s="51"/>
      <c r="M109" s="51"/>
      <c r="N109" s="51"/>
    </row>
    <row r="110" spans="5:14">
      <c r="E110" s="51"/>
      <c r="F110" s="51"/>
      <c r="G110" s="51"/>
      <c r="H110" s="51"/>
      <c r="I110" s="51"/>
      <c r="J110" s="51"/>
      <c r="K110" s="51"/>
      <c r="L110" s="51"/>
      <c r="M110" s="51"/>
      <c r="N110" s="51"/>
    </row>
    <row r="111" spans="5:14">
      <c r="E111" s="51"/>
      <c r="F111" s="51"/>
      <c r="G111" s="51"/>
      <c r="H111" s="51"/>
      <c r="I111" s="51"/>
      <c r="J111" s="51"/>
      <c r="K111" s="51"/>
      <c r="L111" s="51"/>
      <c r="M111" s="51"/>
      <c r="N111" s="51"/>
    </row>
    <row r="112" spans="5:14">
      <c r="E112" s="51"/>
      <c r="F112" s="51"/>
      <c r="G112" s="51"/>
      <c r="H112" s="51"/>
      <c r="I112" s="51"/>
      <c r="J112" s="51"/>
      <c r="K112" s="51"/>
      <c r="L112" s="51"/>
      <c r="M112" s="51"/>
      <c r="N112" s="51"/>
    </row>
    <row r="113" spans="5:14">
      <c r="E113" s="51"/>
      <c r="F113" s="51"/>
      <c r="G113" s="51"/>
      <c r="H113" s="51"/>
      <c r="I113" s="51"/>
      <c r="J113" s="51"/>
      <c r="K113" s="51"/>
      <c r="L113" s="51"/>
      <c r="M113" s="51"/>
      <c r="N113" s="51"/>
    </row>
    <row r="114" spans="5:14">
      <c r="E114" s="51"/>
      <c r="F114" s="51"/>
      <c r="G114" s="51"/>
      <c r="H114" s="51"/>
      <c r="I114" s="51"/>
      <c r="J114" s="51"/>
      <c r="K114" s="51"/>
      <c r="L114" s="51"/>
      <c r="M114" s="51"/>
      <c r="N114" s="51"/>
    </row>
    <row r="115" spans="5:14">
      <c r="E115" s="51"/>
      <c r="F115" s="51"/>
      <c r="G115" s="51"/>
      <c r="H115" s="51"/>
      <c r="I115" s="51"/>
      <c r="J115" s="51"/>
      <c r="K115" s="51"/>
      <c r="L115" s="51"/>
      <c r="M115" s="51"/>
      <c r="N115" s="51"/>
    </row>
    <row r="116" spans="5:14">
      <c r="E116" s="51"/>
      <c r="F116" s="51"/>
      <c r="G116" s="51"/>
      <c r="H116" s="51"/>
      <c r="I116" s="51"/>
      <c r="J116" s="51"/>
      <c r="K116" s="51"/>
      <c r="L116" s="51"/>
      <c r="M116" s="51"/>
      <c r="N116" s="51"/>
    </row>
    <row r="117" spans="5:14">
      <c r="E117" s="51"/>
      <c r="F117" s="51"/>
      <c r="G117" s="51"/>
      <c r="H117" s="51"/>
      <c r="I117" s="51"/>
      <c r="J117" s="51"/>
      <c r="K117" s="51"/>
      <c r="L117" s="51"/>
      <c r="M117" s="51"/>
      <c r="N117" s="51"/>
    </row>
    <row r="118" spans="5:14">
      <c r="E118" s="51"/>
      <c r="F118" s="51"/>
      <c r="G118" s="51"/>
      <c r="H118" s="51"/>
      <c r="I118" s="51"/>
      <c r="J118" s="51"/>
      <c r="K118" s="51"/>
      <c r="L118" s="51"/>
      <c r="M118" s="51"/>
      <c r="N118" s="51"/>
    </row>
    <row r="119" spans="5:14">
      <c r="E119" s="51"/>
      <c r="F119" s="51"/>
      <c r="G119" s="51"/>
      <c r="H119" s="51"/>
      <c r="I119" s="51"/>
      <c r="J119" s="51"/>
      <c r="K119" s="51"/>
      <c r="L119" s="51"/>
      <c r="M119" s="51"/>
      <c r="N119" s="51"/>
    </row>
    <row r="120" spans="5:14">
      <c r="E120" s="51"/>
      <c r="F120" s="51"/>
      <c r="G120" s="51"/>
      <c r="H120" s="51"/>
      <c r="I120" s="51"/>
      <c r="J120" s="51"/>
      <c r="K120" s="51"/>
      <c r="L120" s="51"/>
      <c r="M120" s="51"/>
      <c r="N120" s="51"/>
    </row>
    <row r="121" spans="5:14">
      <c r="E121" s="51"/>
      <c r="F121" s="51"/>
      <c r="G121" s="51"/>
      <c r="H121" s="51"/>
      <c r="I121" s="51"/>
      <c r="J121" s="51"/>
      <c r="K121" s="51"/>
      <c r="L121" s="51"/>
      <c r="M121" s="51"/>
      <c r="N121" s="51"/>
    </row>
    <row r="122" spans="5:14">
      <c r="E122" s="51"/>
      <c r="F122" s="51"/>
      <c r="G122" s="51"/>
      <c r="H122" s="51"/>
      <c r="I122" s="51"/>
      <c r="J122" s="51"/>
      <c r="K122" s="51"/>
      <c r="L122" s="51"/>
      <c r="M122" s="51"/>
      <c r="N122" s="51"/>
    </row>
    <row r="123" spans="5:14">
      <c r="E123" s="51"/>
      <c r="F123" s="51"/>
      <c r="G123" s="51"/>
      <c r="H123" s="51"/>
      <c r="I123" s="51"/>
      <c r="J123" s="51"/>
      <c r="K123" s="51"/>
      <c r="L123" s="51"/>
      <c r="M123" s="51"/>
      <c r="N123" s="51"/>
    </row>
    <row r="124" spans="5:14">
      <c r="E124" s="51"/>
      <c r="F124" s="51"/>
      <c r="G124" s="51"/>
      <c r="H124" s="51"/>
      <c r="I124" s="51"/>
      <c r="J124" s="51"/>
      <c r="K124" s="51"/>
      <c r="L124" s="51"/>
      <c r="M124" s="51"/>
      <c r="N124" s="51"/>
    </row>
    <row r="125" spans="5:14">
      <c r="E125" s="51"/>
      <c r="F125" s="51"/>
      <c r="G125" s="51"/>
      <c r="H125" s="51"/>
      <c r="I125" s="51"/>
      <c r="J125" s="51"/>
      <c r="K125" s="51"/>
      <c r="L125" s="51"/>
      <c r="M125" s="51"/>
      <c r="N125" s="51"/>
    </row>
    <row r="126" spans="5:14">
      <c r="E126" s="51"/>
      <c r="F126" s="51"/>
      <c r="G126" s="51"/>
      <c r="H126" s="51"/>
      <c r="I126" s="51"/>
      <c r="J126" s="51"/>
      <c r="K126" s="51"/>
      <c r="L126" s="51"/>
      <c r="M126" s="51"/>
      <c r="N126" s="51"/>
    </row>
    <row r="127" spans="5:14">
      <c r="E127" s="51"/>
      <c r="F127" s="51"/>
      <c r="G127" s="51"/>
      <c r="H127" s="51"/>
      <c r="I127" s="51"/>
      <c r="J127" s="51"/>
      <c r="K127" s="51"/>
      <c r="L127" s="51"/>
      <c r="M127" s="51"/>
      <c r="N127" s="51"/>
    </row>
    <row r="128" spans="5:14">
      <c r="E128" s="51"/>
      <c r="F128" s="51"/>
      <c r="G128" s="51"/>
      <c r="H128" s="51"/>
      <c r="I128" s="51"/>
      <c r="J128" s="51"/>
      <c r="K128" s="51"/>
      <c r="L128" s="51"/>
      <c r="M128" s="51"/>
      <c r="N128" s="51"/>
    </row>
    <row r="129" spans="5:14">
      <c r="E129" s="51"/>
      <c r="F129" s="51"/>
      <c r="G129" s="51"/>
      <c r="H129" s="51"/>
      <c r="I129" s="51"/>
      <c r="J129" s="51"/>
      <c r="K129" s="51"/>
      <c r="L129" s="51"/>
      <c r="M129" s="51"/>
      <c r="N129" s="51"/>
    </row>
    <row r="130" spans="5:14">
      <c r="E130" s="51"/>
      <c r="F130" s="51"/>
      <c r="G130" s="51"/>
      <c r="H130" s="51"/>
      <c r="I130" s="51"/>
      <c r="J130" s="51"/>
      <c r="K130" s="51"/>
      <c r="L130" s="51"/>
      <c r="M130" s="51"/>
      <c r="N130" s="51"/>
    </row>
    <row r="131" spans="5:14">
      <c r="E131" s="51"/>
      <c r="F131" s="51"/>
      <c r="G131" s="51"/>
      <c r="H131" s="51"/>
      <c r="I131" s="51"/>
      <c r="J131" s="51"/>
      <c r="K131" s="51"/>
      <c r="L131" s="51"/>
      <c r="M131" s="51"/>
      <c r="N131" s="51"/>
    </row>
    <row r="132" spans="5:14">
      <c r="E132" s="51"/>
      <c r="F132" s="51"/>
      <c r="G132" s="51"/>
      <c r="H132" s="51"/>
      <c r="I132" s="51"/>
      <c r="J132" s="51"/>
      <c r="K132" s="51"/>
      <c r="L132" s="51"/>
      <c r="M132" s="51"/>
      <c r="N132" s="51"/>
    </row>
    <row r="133" spans="5:14">
      <c r="E133" s="51"/>
      <c r="F133" s="51"/>
      <c r="G133" s="51"/>
      <c r="H133" s="51"/>
      <c r="I133" s="51"/>
      <c r="J133" s="51"/>
      <c r="K133" s="51"/>
      <c r="L133" s="51"/>
      <c r="M133" s="51"/>
      <c r="N133" s="51"/>
    </row>
    <row r="134" spans="5:14">
      <c r="E134" s="51"/>
      <c r="F134" s="51"/>
      <c r="G134" s="51"/>
      <c r="H134" s="51"/>
      <c r="I134" s="51"/>
      <c r="J134" s="51"/>
      <c r="K134" s="51"/>
      <c r="L134" s="51"/>
      <c r="M134" s="51"/>
      <c r="N134" s="51"/>
    </row>
    <row r="135" spans="5:14">
      <c r="E135" s="51"/>
      <c r="F135" s="51"/>
      <c r="G135" s="51"/>
      <c r="H135" s="51"/>
      <c r="I135" s="51"/>
      <c r="J135" s="51"/>
      <c r="K135" s="51"/>
      <c r="L135" s="51"/>
      <c r="M135" s="51"/>
      <c r="N135" s="51"/>
    </row>
    <row r="136" spans="5:14">
      <c r="E136" s="51"/>
      <c r="F136" s="51"/>
      <c r="G136" s="51"/>
      <c r="H136" s="51"/>
      <c r="I136" s="51"/>
      <c r="J136" s="51"/>
      <c r="K136" s="51"/>
      <c r="L136" s="51"/>
      <c r="M136" s="51"/>
      <c r="N136" s="51"/>
    </row>
    <row r="137" spans="5:14">
      <c r="E137" s="51"/>
      <c r="F137" s="51"/>
      <c r="G137" s="51"/>
      <c r="H137" s="51"/>
      <c r="I137" s="51"/>
      <c r="J137" s="51"/>
      <c r="K137" s="51"/>
      <c r="L137" s="51"/>
      <c r="M137" s="51"/>
      <c r="N137" s="51"/>
    </row>
    <row r="138" spans="5:14">
      <c r="E138" s="51"/>
      <c r="F138" s="51"/>
      <c r="G138" s="51"/>
      <c r="H138" s="51"/>
      <c r="I138" s="51"/>
      <c r="J138" s="51"/>
      <c r="K138" s="51"/>
      <c r="L138" s="51"/>
      <c r="M138" s="51"/>
      <c r="N138" s="51"/>
    </row>
    <row r="139" spans="5:14">
      <c r="E139" s="51"/>
      <c r="F139" s="51"/>
      <c r="G139" s="51"/>
      <c r="H139" s="51"/>
      <c r="I139" s="51"/>
      <c r="J139" s="51"/>
      <c r="K139" s="51"/>
      <c r="L139" s="51"/>
      <c r="M139" s="51"/>
      <c r="N139" s="51"/>
    </row>
    <row r="140" spans="5:14">
      <c r="E140" s="51"/>
      <c r="F140" s="51"/>
      <c r="G140" s="51"/>
      <c r="H140" s="51"/>
      <c r="I140" s="51"/>
      <c r="J140" s="51"/>
      <c r="K140" s="51"/>
      <c r="L140" s="51"/>
      <c r="M140" s="51"/>
      <c r="N140" s="51"/>
    </row>
    <row r="141" spans="5:14">
      <c r="E141" s="51"/>
      <c r="F141" s="51"/>
      <c r="G141" s="51"/>
      <c r="H141" s="51"/>
      <c r="I141" s="51"/>
      <c r="J141" s="51"/>
      <c r="K141" s="51"/>
      <c r="L141" s="51"/>
      <c r="M141" s="51"/>
      <c r="N141" s="51"/>
    </row>
    <row r="142" spans="5:14">
      <c r="E142" s="51"/>
      <c r="F142" s="51"/>
      <c r="G142" s="51"/>
      <c r="H142" s="51"/>
      <c r="I142" s="51"/>
      <c r="J142" s="51"/>
      <c r="K142" s="51"/>
      <c r="L142" s="51"/>
      <c r="M142" s="51"/>
      <c r="N142" s="51"/>
    </row>
    <row r="143" spans="5:14">
      <c r="E143" s="51"/>
      <c r="F143" s="51"/>
      <c r="G143" s="51"/>
      <c r="H143" s="51"/>
      <c r="I143" s="51"/>
      <c r="J143" s="51"/>
      <c r="K143" s="51"/>
      <c r="L143" s="51"/>
      <c r="M143" s="51"/>
      <c r="N143" s="51"/>
    </row>
    <row r="144" spans="5:14">
      <c r="E144" s="51"/>
      <c r="F144" s="51"/>
      <c r="G144" s="51"/>
      <c r="H144" s="51"/>
      <c r="I144" s="51"/>
      <c r="J144" s="51"/>
      <c r="K144" s="51"/>
      <c r="L144" s="51"/>
      <c r="M144" s="51"/>
      <c r="N144" s="51"/>
    </row>
    <row r="145" spans="5:14">
      <c r="E145" s="51"/>
      <c r="F145" s="51"/>
      <c r="G145" s="51"/>
      <c r="H145" s="51"/>
      <c r="I145" s="51"/>
      <c r="J145" s="51"/>
      <c r="K145" s="51"/>
      <c r="L145" s="51"/>
      <c r="M145" s="51"/>
      <c r="N145" s="51"/>
    </row>
    <row r="146" spans="5:14">
      <c r="E146" s="51"/>
      <c r="F146" s="51"/>
      <c r="G146" s="51"/>
      <c r="H146" s="51"/>
      <c r="I146" s="51"/>
      <c r="J146" s="51"/>
      <c r="K146" s="51"/>
      <c r="L146" s="51"/>
      <c r="M146" s="51"/>
      <c r="N146" s="51"/>
    </row>
    <row r="147" spans="5:14">
      <c r="E147" s="51"/>
      <c r="F147" s="51"/>
      <c r="G147" s="51"/>
      <c r="H147" s="51"/>
      <c r="I147" s="51"/>
      <c r="J147" s="51"/>
      <c r="K147" s="51"/>
      <c r="L147" s="51"/>
      <c r="M147" s="51"/>
      <c r="N147" s="51"/>
    </row>
    <row r="148" spans="5:14">
      <c r="E148" s="51"/>
      <c r="F148" s="51"/>
      <c r="G148" s="51"/>
      <c r="H148" s="51"/>
      <c r="I148" s="51"/>
      <c r="J148" s="51"/>
      <c r="K148" s="51"/>
      <c r="L148" s="51"/>
      <c r="M148" s="51"/>
      <c r="N148" s="51"/>
    </row>
    <row r="149" spans="5:14">
      <c r="E149" s="51"/>
      <c r="F149" s="51"/>
      <c r="G149" s="51"/>
      <c r="H149" s="51"/>
      <c r="I149" s="51"/>
      <c r="J149" s="51"/>
      <c r="K149" s="51"/>
      <c r="L149" s="51"/>
      <c r="M149" s="51"/>
      <c r="N149" s="51"/>
    </row>
    <row r="150" spans="5:14">
      <c r="E150" s="51"/>
      <c r="F150" s="51"/>
      <c r="G150" s="51"/>
      <c r="H150" s="51"/>
      <c r="I150" s="51"/>
      <c r="J150" s="51"/>
      <c r="K150" s="51"/>
      <c r="L150" s="51"/>
      <c r="M150" s="51"/>
      <c r="N150" s="51"/>
    </row>
    <row r="151" spans="5:14">
      <c r="E151" s="51"/>
      <c r="F151" s="51"/>
      <c r="G151" s="51"/>
      <c r="H151" s="51"/>
      <c r="I151" s="51"/>
      <c r="J151" s="51"/>
      <c r="K151" s="51"/>
      <c r="L151" s="51"/>
      <c r="M151" s="51"/>
      <c r="N151" s="51"/>
    </row>
    <row r="152" spans="5:14">
      <c r="E152" s="51"/>
      <c r="F152" s="51"/>
      <c r="G152" s="51"/>
      <c r="H152" s="51"/>
      <c r="I152" s="51"/>
      <c r="J152" s="51"/>
      <c r="K152" s="51"/>
      <c r="L152" s="51"/>
      <c r="M152" s="51"/>
      <c r="N152" s="51"/>
    </row>
    <row r="153" spans="5:14">
      <c r="E153" s="51"/>
      <c r="F153" s="51"/>
      <c r="G153" s="51"/>
      <c r="H153" s="51"/>
      <c r="I153" s="51"/>
      <c r="J153" s="51"/>
      <c r="K153" s="51"/>
      <c r="L153" s="51"/>
      <c r="M153" s="51"/>
      <c r="N153" s="51"/>
    </row>
    <row r="154" spans="5:14">
      <c r="E154" s="51"/>
      <c r="F154" s="51"/>
      <c r="G154" s="51"/>
      <c r="H154" s="51"/>
      <c r="I154" s="51"/>
      <c r="J154" s="51"/>
      <c r="K154" s="51"/>
      <c r="L154" s="51"/>
      <c r="M154" s="51"/>
      <c r="N154" s="51"/>
    </row>
    <row r="155" spans="5:14">
      <c r="E155" s="51"/>
      <c r="F155" s="51"/>
      <c r="G155" s="51"/>
      <c r="H155" s="51"/>
      <c r="I155" s="51"/>
      <c r="J155" s="51"/>
      <c r="K155" s="51"/>
      <c r="L155" s="51"/>
      <c r="M155" s="51"/>
      <c r="N155" s="51"/>
    </row>
    <row r="156" spans="5:14">
      <c r="E156" s="51"/>
      <c r="F156" s="51"/>
      <c r="G156" s="51"/>
      <c r="H156" s="51"/>
      <c r="I156" s="51"/>
      <c r="J156" s="51"/>
      <c r="K156" s="51"/>
      <c r="L156" s="51"/>
      <c r="M156" s="51"/>
      <c r="N156" s="51"/>
    </row>
    <row r="157" spans="5:14">
      <c r="E157" s="51"/>
      <c r="F157" s="51"/>
      <c r="G157" s="51"/>
      <c r="H157" s="51"/>
      <c r="I157" s="51"/>
      <c r="J157" s="51"/>
      <c r="K157" s="51"/>
      <c r="L157" s="51"/>
      <c r="M157" s="51"/>
      <c r="N157" s="51"/>
    </row>
    <row r="158" spans="5:14">
      <c r="E158" s="51"/>
      <c r="F158" s="51"/>
      <c r="G158" s="51"/>
      <c r="H158" s="51"/>
      <c r="I158" s="51"/>
      <c r="J158" s="51"/>
      <c r="K158" s="51"/>
      <c r="L158" s="51"/>
      <c r="M158" s="51"/>
      <c r="N158" s="51"/>
    </row>
    <row r="159" spans="5:14">
      <c r="E159" s="51"/>
      <c r="F159" s="51"/>
      <c r="G159" s="51"/>
      <c r="H159" s="51"/>
      <c r="I159" s="51"/>
      <c r="J159" s="51"/>
      <c r="K159" s="51"/>
      <c r="L159" s="51"/>
      <c r="M159" s="51"/>
      <c r="N159" s="51"/>
    </row>
    <row r="160" spans="5:14">
      <c r="E160" s="51"/>
      <c r="F160" s="51"/>
      <c r="G160" s="51"/>
      <c r="H160" s="51"/>
      <c r="I160" s="51"/>
      <c r="J160" s="51"/>
      <c r="K160" s="51"/>
      <c r="L160" s="51"/>
      <c r="M160" s="51"/>
      <c r="N160" s="51"/>
    </row>
    <row r="161" spans="5:14">
      <c r="E161" s="51"/>
      <c r="F161" s="51"/>
      <c r="G161" s="51"/>
      <c r="H161" s="51"/>
      <c r="I161" s="51"/>
      <c r="J161" s="51"/>
      <c r="K161" s="51"/>
      <c r="L161" s="51"/>
      <c r="M161" s="51"/>
      <c r="N161" s="51"/>
    </row>
    <row r="162" spans="5:14">
      <c r="E162" s="51"/>
      <c r="F162" s="51"/>
      <c r="G162" s="51"/>
      <c r="H162" s="51"/>
      <c r="I162" s="51"/>
      <c r="J162" s="51"/>
      <c r="K162" s="51"/>
      <c r="L162" s="51"/>
      <c r="M162" s="51"/>
      <c r="N162" s="51"/>
    </row>
    <row r="163" spans="5:14">
      <c r="E163" s="51"/>
      <c r="F163" s="51"/>
      <c r="G163" s="51"/>
      <c r="H163" s="51"/>
      <c r="I163" s="51"/>
      <c r="J163" s="51"/>
      <c r="K163" s="51"/>
      <c r="L163" s="51"/>
      <c r="M163" s="51"/>
      <c r="N163" s="51"/>
    </row>
    <row r="164" spans="5:14">
      <c r="E164" s="51"/>
      <c r="F164" s="51"/>
      <c r="G164" s="51"/>
      <c r="H164" s="51"/>
      <c r="I164" s="51"/>
      <c r="J164" s="51"/>
      <c r="K164" s="51"/>
      <c r="L164" s="51"/>
      <c r="M164" s="51"/>
      <c r="N164" s="51"/>
    </row>
    <row r="165" spans="5:14">
      <c r="E165" s="51"/>
      <c r="F165" s="51"/>
      <c r="G165" s="51"/>
      <c r="H165" s="51"/>
      <c r="I165" s="51"/>
      <c r="J165" s="51"/>
      <c r="K165" s="51"/>
      <c r="L165" s="51"/>
      <c r="M165" s="51"/>
      <c r="N165" s="51"/>
    </row>
    <row r="166" spans="5:14">
      <c r="E166" s="51"/>
      <c r="F166" s="51"/>
      <c r="G166" s="51"/>
      <c r="H166" s="51"/>
      <c r="I166" s="51"/>
      <c r="J166" s="51"/>
      <c r="K166" s="51"/>
      <c r="L166" s="51"/>
      <c r="M166" s="51"/>
      <c r="N166" s="51"/>
    </row>
    <row r="167" spans="5:14">
      <c r="E167" s="51"/>
      <c r="F167" s="51"/>
      <c r="G167" s="51"/>
      <c r="H167" s="51"/>
      <c r="I167" s="51"/>
      <c r="J167" s="51"/>
      <c r="K167" s="51"/>
      <c r="L167" s="51"/>
      <c r="M167" s="51"/>
      <c r="N167" s="51"/>
    </row>
    <row r="168" spans="5:14">
      <c r="E168" s="51"/>
      <c r="F168" s="51"/>
      <c r="G168" s="51"/>
      <c r="H168" s="51"/>
      <c r="I168" s="51"/>
      <c r="J168" s="51"/>
      <c r="K168" s="51"/>
      <c r="L168" s="51"/>
      <c r="M168" s="51"/>
      <c r="N168" s="51"/>
    </row>
    <row r="169" spans="5:14">
      <c r="E169" s="51"/>
      <c r="F169" s="51"/>
      <c r="G169" s="51"/>
      <c r="H169" s="51"/>
      <c r="I169" s="51"/>
      <c r="J169" s="51"/>
      <c r="K169" s="51"/>
      <c r="L169" s="51"/>
      <c r="M169" s="51"/>
      <c r="N169" s="51"/>
    </row>
    <row r="170" spans="5:14">
      <c r="E170" s="51"/>
      <c r="F170" s="51"/>
      <c r="G170" s="51"/>
      <c r="H170" s="51"/>
      <c r="I170" s="51"/>
      <c r="J170" s="51"/>
      <c r="K170" s="51"/>
      <c r="L170" s="51"/>
      <c r="M170" s="51"/>
      <c r="N170" s="51"/>
    </row>
    <row r="171" spans="5:14">
      <c r="E171" s="51"/>
      <c r="F171" s="51"/>
      <c r="G171" s="51"/>
      <c r="H171" s="51"/>
      <c r="I171" s="51"/>
      <c r="J171" s="51"/>
      <c r="K171" s="51"/>
      <c r="L171" s="51"/>
      <c r="M171" s="51"/>
      <c r="N171" s="51"/>
    </row>
    <row r="172" spans="5:14">
      <c r="E172" s="51"/>
      <c r="F172" s="51"/>
      <c r="G172" s="51"/>
      <c r="H172" s="51"/>
      <c r="I172" s="51"/>
      <c r="J172" s="51"/>
      <c r="K172" s="51"/>
      <c r="L172" s="51"/>
      <c r="M172" s="51"/>
      <c r="N172" s="51"/>
    </row>
    <row r="173" spans="5:14">
      <c r="E173" s="51"/>
      <c r="F173" s="51"/>
      <c r="G173" s="51"/>
      <c r="H173" s="51"/>
      <c r="I173" s="51"/>
      <c r="J173" s="51"/>
      <c r="K173" s="51"/>
      <c r="L173" s="51"/>
      <c r="M173" s="51"/>
      <c r="N173" s="51"/>
    </row>
    <row r="174" spans="5:14">
      <c r="E174" s="51"/>
      <c r="F174" s="51"/>
      <c r="G174" s="51"/>
      <c r="H174" s="51"/>
      <c r="I174" s="51"/>
      <c r="J174" s="51"/>
      <c r="K174" s="51"/>
      <c r="L174" s="51"/>
      <c r="M174" s="51"/>
      <c r="N174" s="51"/>
    </row>
    <row r="175" spans="5:14">
      <c r="E175" s="51"/>
      <c r="F175" s="51"/>
      <c r="G175" s="51"/>
      <c r="H175" s="51"/>
      <c r="I175" s="51"/>
      <c r="J175" s="51"/>
      <c r="K175" s="51"/>
      <c r="L175" s="51"/>
      <c r="M175" s="51"/>
      <c r="N175" s="51"/>
    </row>
    <row r="176" spans="5:14">
      <c r="E176" s="51"/>
      <c r="F176" s="51"/>
      <c r="G176" s="51"/>
      <c r="H176" s="51"/>
      <c r="I176" s="51"/>
      <c r="J176" s="51"/>
      <c r="K176" s="51"/>
      <c r="L176" s="51"/>
      <c r="M176" s="51"/>
      <c r="N176" s="51"/>
    </row>
    <row r="177" spans="5:14">
      <c r="E177" s="51"/>
      <c r="F177" s="51"/>
      <c r="G177" s="51"/>
      <c r="H177" s="51"/>
      <c r="I177" s="51"/>
      <c r="J177" s="51"/>
      <c r="K177" s="51"/>
      <c r="L177" s="51"/>
      <c r="M177" s="51"/>
      <c r="N177" s="51"/>
    </row>
    <row r="178" spans="5:14">
      <c r="E178" s="51"/>
      <c r="F178" s="51"/>
      <c r="G178" s="51"/>
      <c r="H178" s="51"/>
      <c r="I178" s="51"/>
      <c r="J178" s="51"/>
      <c r="K178" s="51"/>
      <c r="L178" s="51"/>
      <c r="M178" s="51"/>
      <c r="N178" s="51"/>
    </row>
    <row r="179" spans="5:14">
      <c r="E179" s="51"/>
      <c r="F179" s="51"/>
      <c r="G179" s="51"/>
      <c r="H179" s="51"/>
      <c r="I179" s="51"/>
      <c r="J179" s="51"/>
      <c r="K179" s="51"/>
      <c r="L179" s="51"/>
      <c r="M179" s="51"/>
      <c r="N179" s="51"/>
    </row>
    <row r="180" spans="5:14">
      <c r="E180" s="51"/>
      <c r="F180" s="51"/>
      <c r="G180" s="51"/>
      <c r="H180" s="51"/>
      <c r="I180" s="51"/>
      <c r="J180" s="51"/>
      <c r="K180" s="51"/>
      <c r="L180" s="51"/>
      <c r="M180" s="51"/>
      <c r="N180" s="51"/>
    </row>
    <row r="181" spans="5:14">
      <c r="E181" s="51"/>
      <c r="F181" s="51"/>
      <c r="G181" s="51"/>
      <c r="H181" s="51"/>
      <c r="I181" s="51"/>
      <c r="J181" s="51"/>
      <c r="K181" s="51"/>
      <c r="L181" s="51"/>
      <c r="M181" s="51"/>
      <c r="N181" s="51"/>
    </row>
    <row r="182" spans="5:14">
      <c r="E182" s="51"/>
      <c r="F182" s="51"/>
      <c r="G182" s="51"/>
      <c r="H182" s="51"/>
      <c r="I182" s="51"/>
      <c r="J182" s="51"/>
      <c r="K182" s="51"/>
      <c r="L182" s="51"/>
      <c r="M182" s="51"/>
      <c r="N182" s="51"/>
    </row>
    <row r="183" spans="5:14">
      <c r="E183" s="51"/>
      <c r="F183" s="51"/>
      <c r="G183" s="51"/>
      <c r="H183" s="51"/>
      <c r="I183" s="51"/>
      <c r="J183" s="51"/>
      <c r="K183" s="51"/>
      <c r="L183" s="51"/>
      <c r="M183" s="51"/>
      <c r="N183" s="51"/>
    </row>
    <row r="184" spans="5:14">
      <c r="E184" s="51"/>
      <c r="F184" s="51"/>
      <c r="G184" s="51"/>
      <c r="H184" s="51"/>
      <c r="I184" s="51"/>
      <c r="J184" s="51"/>
      <c r="K184" s="51"/>
      <c r="L184" s="51"/>
      <c r="M184" s="51"/>
      <c r="N184" s="51"/>
    </row>
    <row r="185" spans="5:14">
      <c r="E185" s="51"/>
      <c r="F185" s="51"/>
      <c r="G185" s="51"/>
      <c r="H185" s="51"/>
      <c r="I185" s="51"/>
      <c r="J185" s="51"/>
      <c r="K185" s="51"/>
      <c r="L185" s="51"/>
      <c r="M185" s="51"/>
      <c r="N185" s="51"/>
    </row>
    <row r="186" spans="5:14">
      <c r="E186" s="51"/>
      <c r="F186" s="51"/>
      <c r="G186" s="51"/>
      <c r="H186" s="51"/>
      <c r="I186" s="51"/>
      <c r="J186" s="51"/>
      <c r="K186" s="51"/>
      <c r="L186" s="51"/>
      <c r="M186" s="51"/>
      <c r="N186" s="51"/>
    </row>
    <row r="187" spans="5:14">
      <c r="E187" s="51"/>
      <c r="F187" s="51"/>
      <c r="G187" s="51"/>
      <c r="H187" s="51"/>
      <c r="I187" s="51"/>
      <c r="J187" s="51"/>
      <c r="K187" s="51"/>
      <c r="L187" s="51"/>
      <c r="M187" s="51"/>
      <c r="N187" s="51"/>
    </row>
    <row r="188" spans="5:14">
      <c r="E188" s="51"/>
      <c r="F188" s="51"/>
      <c r="G188" s="51"/>
      <c r="H188" s="51"/>
      <c r="I188" s="51"/>
      <c r="J188" s="51"/>
      <c r="K188" s="51"/>
      <c r="L188" s="51"/>
      <c r="M188" s="51"/>
      <c r="N188" s="51"/>
    </row>
    <row r="189" spans="5:14">
      <c r="E189" s="51"/>
      <c r="F189" s="51"/>
      <c r="G189" s="51"/>
      <c r="H189" s="51"/>
      <c r="I189" s="51"/>
      <c r="J189" s="51"/>
      <c r="K189" s="51"/>
      <c r="L189" s="51"/>
      <c r="M189" s="51"/>
      <c r="N189" s="51"/>
    </row>
    <row r="190" spans="5:14">
      <c r="E190" s="51"/>
      <c r="F190" s="51"/>
      <c r="G190" s="51"/>
      <c r="H190" s="51"/>
      <c r="I190" s="51"/>
      <c r="J190" s="51"/>
      <c r="K190" s="51"/>
      <c r="L190" s="51"/>
      <c r="M190" s="51"/>
      <c r="N190" s="51"/>
    </row>
    <row r="191" spans="5:14">
      <c r="E191" s="51"/>
      <c r="F191" s="51"/>
      <c r="G191" s="51"/>
      <c r="H191" s="51"/>
      <c r="I191" s="51"/>
      <c r="J191" s="51"/>
      <c r="K191" s="51"/>
      <c r="L191" s="51"/>
      <c r="M191" s="51"/>
      <c r="N191" s="51"/>
    </row>
    <row r="192" spans="5:14">
      <c r="E192" s="51"/>
      <c r="F192" s="51"/>
      <c r="G192" s="51"/>
      <c r="H192" s="51"/>
      <c r="I192" s="51"/>
      <c r="J192" s="51"/>
      <c r="K192" s="51"/>
      <c r="L192" s="51"/>
      <c r="M192" s="51"/>
      <c r="N192" s="51"/>
    </row>
    <row r="193" spans="5:14">
      <c r="E193" s="51"/>
      <c r="F193" s="51"/>
      <c r="G193" s="51"/>
      <c r="H193" s="51"/>
      <c r="I193" s="51"/>
      <c r="J193" s="51"/>
      <c r="K193" s="51"/>
      <c r="L193" s="51"/>
      <c r="M193" s="51"/>
      <c r="N193" s="51"/>
    </row>
    <row r="194" spans="5:14">
      <c r="E194" s="51"/>
      <c r="F194" s="51"/>
      <c r="G194" s="51"/>
      <c r="H194" s="51"/>
      <c r="I194" s="51"/>
      <c r="J194" s="51"/>
      <c r="K194" s="51"/>
      <c r="L194" s="51"/>
      <c r="M194" s="51"/>
      <c r="N194" s="51"/>
    </row>
    <row r="195" spans="5:14">
      <c r="E195" s="51"/>
      <c r="F195" s="51"/>
      <c r="G195" s="51"/>
      <c r="H195" s="51"/>
      <c r="I195" s="51"/>
      <c r="J195" s="51"/>
      <c r="K195" s="51"/>
      <c r="L195" s="51"/>
      <c r="M195" s="51"/>
      <c r="N195" s="51"/>
    </row>
    <row r="196" spans="5:14">
      <c r="E196" s="51"/>
      <c r="F196" s="51"/>
      <c r="G196" s="51"/>
      <c r="H196" s="51"/>
      <c r="I196" s="51"/>
      <c r="J196" s="51"/>
      <c r="K196" s="51"/>
      <c r="L196" s="51"/>
      <c r="M196" s="51"/>
      <c r="N196" s="51"/>
    </row>
    <row r="197" spans="5:14">
      <c r="E197" s="51"/>
      <c r="F197" s="51"/>
      <c r="G197" s="51"/>
      <c r="H197" s="51"/>
      <c r="I197" s="51"/>
      <c r="J197" s="51"/>
      <c r="K197" s="51"/>
      <c r="L197" s="51"/>
      <c r="M197" s="51"/>
      <c r="N197" s="51"/>
    </row>
    <row r="198" spans="5:14">
      <c r="E198" s="51"/>
      <c r="F198" s="51"/>
      <c r="G198" s="51"/>
      <c r="H198" s="51"/>
      <c r="I198" s="51"/>
      <c r="J198" s="51"/>
      <c r="K198" s="51"/>
      <c r="L198" s="51"/>
      <c r="M198" s="51"/>
      <c r="N198" s="51"/>
    </row>
    <row r="199" spans="5:14">
      <c r="E199" s="51"/>
      <c r="F199" s="51"/>
      <c r="G199" s="51"/>
      <c r="H199" s="51"/>
      <c r="I199" s="51"/>
      <c r="J199" s="51"/>
      <c r="K199" s="51"/>
      <c r="L199" s="51"/>
      <c r="M199" s="51"/>
      <c r="N199" s="51"/>
    </row>
    <row r="200" spans="5:14">
      <c r="E200" s="51"/>
      <c r="F200" s="51"/>
      <c r="G200" s="51"/>
      <c r="H200" s="51"/>
      <c r="I200" s="51"/>
      <c r="J200" s="51"/>
      <c r="K200" s="51"/>
      <c r="L200" s="51"/>
      <c r="M200" s="51"/>
      <c r="N200" s="51"/>
    </row>
    <row r="201" spans="5:14">
      <c r="E201" s="51"/>
      <c r="F201" s="51"/>
      <c r="G201" s="51"/>
      <c r="H201" s="51"/>
      <c r="I201" s="51"/>
      <c r="J201" s="51"/>
      <c r="K201" s="51"/>
      <c r="L201" s="51"/>
      <c r="M201" s="51"/>
      <c r="N201" s="51"/>
    </row>
    <row r="202" spans="5:14">
      <c r="E202" s="51"/>
      <c r="F202" s="51"/>
      <c r="G202" s="51"/>
      <c r="H202" s="51"/>
      <c r="I202" s="51"/>
      <c r="J202" s="51"/>
      <c r="K202" s="51"/>
      <c r="L202" s="51"/>
      <c r="M202" s="51"/>
      <c r="N202" s="51"/>
    </row>
    <row r="203" spans="5:14">
      <c r="E203" s="51"/>
      <c r="F203" s="51"/>
      <c r="G203" s="51"/>
      <c r="H203" s="51"/>
      <c r="I203" s="51"/>
      <c r="J203" s="51"/>
      <c r="K203" s="51"/>
      <c r="L203" s="51"/>
      <c r="M203" s="51"/>
      <c r="N203" s="51"/>
    </row>
    <row r="204" spans="5:14">
      <c r="E204" s="51"/>
      <c r="F204" s="51"/>
      <c r="G204" s="51"/>
      <c r="H204" s="51"/>
      <c r="I204" s="51"/>
      <c r="J204" s="51"/>
      <c r="K204" s="51"/>
      <c r="L204" s="51"/>
      <c r="M204" s="51"/>
      <c r="N204" s="51"/>
    </row>
    <row r="205" spans="5:14">
      <c r="E205" s="51"/>
      <c r="F205" s="51"/>
      <c r="G205" s="51"/>
      <c r="H205" s="51"/>
      <c r="I205" s="51"/>
      <c r="J205" s="51"/>
      <c r="K205" s="51"/>
      <c r="L205" s="51"/>
      <c r="M205" s="51"/>
      <c r="N205" s="51"/>
    </row>
    <row r="206" spans="5:14">
      <c r="E206" s="51"/>
      <c r="F206" s="51"/>
      <c r="G206" s="51"/>
      <c r="H206" s="51"/>
      <c r="I206" s="51"/>
      <c r="J206" s="51"/>
      <c r="K206" s="51"/>
      <c r="L206" s="51"/>
      <c r="M206" s="51"/>
      <c r="N206" s="51"/>
    </row>
    <row r="207" spans="5:14">
      <c r="E207" s="51"/>
      <c r="F207" s="51"/>
      <c r="G207" s="51"/>
      <c r="H207" s="51"/>
      <c r="I207" s="51"/>
      <c r="J207" s="51"/>
      <c r="K207" s="51"/>
      <c r="L207" s="51"/>
      <c r="M207" s="51"/>
      <c r="N207" s="51"/>
    </row>
    <row r="208" spans="5:14">
      <c r="E208" s="51"/>
      <c r="F208" s="51"/>
      <c r="G208" s="51"/>
      <c r="H208" s="51"/>
      <c r="I208" s="51"/>
      <c r="J208" s="51"/>
      <c r="K208" s="51"/>
      <c r="L208" s="51"/>
      <c r="M208" s="51"/>
      <c r="N208" s="51"/>
    </row>
    <row r="209" spans="5:14">
      <c r="E209" s="51"/>
      <c r="F209" s="51"/>
      <c r="G209" s="51"/>
      <c r="H209" s="51"/>
      <c r="I209" s="51"/>
      <c r="J209" s="51"/>
      <c r="K209" s="51"/>
      <c r="L209" s="51"/>
      <c r="M209" s="51"/>
      <c r="N209" s="51"/>
    </row>
    <row r="210" spans="5:14">
      <c r="E210" s="51"/>
      <c r="F210" s="51"/>
      <c r="G210" s="51"/>
      <c r="H210" s="51"/>
      <c r="I210" s="51"/>
      <c r="J210" s="51"/>
      <c r="K210" s="51"/>
      <c r="L210" s="51"/>
      <c r="M210" s="51"/>
      <c r="N210" s="51"/>
    </row>
    <row r="211" spans="5:14">
      <c r="E211" s="51"/>
      <c r="F211" s="51"/>
      <c r="G211" s="51"/>
      <c r="H211" s="51"/>
      <c r="I211" s="51"/>
      <c r="J211" s="51"/>
      <c r="K211" s="51"/>
      <c r="L211" s="51"/>
      <c r="M211" s="51"/>
      <c r="N211" s="51"/>
    </row>
    <row r="212" spans="5:14">
      <c r="E212" s="51"/>
      <c r="F212" s="51"/>
      <c r="G212" s="51"/>
      <c r="H212" s="51"/>
      <c r="I212" s="51"/>
      <c r="J212" s="51"/>
      <c r="K212" s="51"/>
      <c r="L212" s="51"/>
      <c r="M212" s="51"/>
      <c r="N212" s="51"/>
    </row>
    <row r="213" spans="5:14">
      <c r="E213" s="51"/>
      <c r="F213" s="51"/>
      <c r="G213" s="51"/>
      <c r="H213" s="51"/>
      <c r="I213" s="51"/>
      <c r="J213" s="51"/>
      <c r="K213" s="51"/>
      <c r="L213" s="51"/>
      <c r="M213" s="51"/>
      <c r="N213" s="51"/>
    </row>
    <row r="214" spans="5:14">
      <c r="E214" s="51"/>
      <c r="F214" s="51"/>
      <c r="G214" s="51"/>
      <c r="H214" s="51"/>
      <c r="I214" s="51"/>
      <c r="J214" s="51"/>
      <c r="K214" s="51"/>
      <c r="L214" s="51"/>
      <c r="M214" s="51"/>
      <c r="N214" s="51"/>
    </row>
    <row r="215" spans="5:14">
      <c r="E215" s="51"/>
      <c r="F215" s="51"/>
      <c r="G215" s="51"/>
      <c r="H215" s="51"/>
      <c r="I215" s="51"/>
      <c r="J215" s="51"/>
      <c r="K215" s="51"/>
      <c r="L215" s="51"/>
      <c r="M215" s="51"/>
      <c r="N215" s="51"/>
    </row>
    <row r="216" spans="5:14">
      <c r="E216" s="51"/>
      <c r="F216" s="51"/>
      <c r="G216" s="51"/>
      <c r="H216" s="51"/>
      <c r="I216" s="51"/>
      <c r="J216" s="51"/>
      <c r="K216" s="51"/>
      <c r="L216" s="51"/>
      <c r="M216" s="51"/>
      <c r="N216" s="51"/>
    </row>
    <row r="217" spans="5:14">
      <c r="E217" s="51"/>
      <c r="F217" s="51"/>
      <c r="G217" s="51"/>
      <c r="H217" s="51"/>
      <c r="I217" s="51"/>
      <c r="J217" s="51"/>
      <c r="K217" s="51"/>
      <c r="L217" s="51"/>
      <c r="M217" s="51"/>
      <c r="N217" s="51"/>
    </row>
    <row r="218" spans="5:14">
      <c r="E218" s="51"/>
      <c r="F218" s="51"/>
      <c r="G218" s="51"/>
      <c r="H218" s="51"/>
      <c r="I218" s="51"/>
      <c r="J218" s="51"/>
      <c r="K218" s="51"/>
      <c r="L218" s="51"/>
      <c r="M218" s="51"/>
      <c r="N218" s="51"/>
    </row>
    <row r="219" spans="5:14">
      <c r="E219" s="51"/>
      <c r="F219" s="51"/>
      <c r="G219" s="51"/>
      <c r="H219" s="51"/>
      <c r="I219" s="51"/>
      <c r="J219" s="51"/>
      <c r="K219" s="51"/>
      <c r="L219" s="51"/>
      <c r="M219" s="51"/>
      <c r="N219" s="51"/>
    </row>
  </sheetData>
  <mergeCells count="25">
    <mergeCell ref="B65:C65"/>
    <mergeCell ref="N65:O65"/>
    <mergeCell ref="S6:S8"/>
    <mergeCell ref="T6:T8"/>
    <mergeCell ref="V6:V8"/>
    <mergeCell ref="B61:C61"/>
    <mergeCell ref="N61:O61"/>
    <mergeCell ref="N63:O63"/>
    <mergeCell ref="M6:M7"/>
    <mergeCell ref="N6:N7"/>
    <mergeCell ref="O6:O7"/>
    <mergeCell ref="P6:P8"/>
    <mergeCell ref="Q6:Q8"/>
    <mergeCell ref="R6:R8"/>
    <mergeCell ref="U6:U8"/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кс-6а</vt:lpstr>
      <vt:lpstr>'кс-6а'!Область_печати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Admin</cp:lastModifiedBy>
  <cp:lastPrinted>2024-06-24T15:18:21Z</cp:lastPrinted>
  <dcterms:created xsi:type="dcterms:W3CDTF">1996-10-14T23:33:28Z</dcterms:created>
  <dcterms:modified xsi:type="dcterms:W3CDTF">2024-10-28T11:40:18Z</dcterms:modified>
</cp:coreProperties>
</file>