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ЭЭ\"/>
    </mc:Choice>
  </mc:AlternateContent>
  <xr:revisionPtr revIDLastSave="0" documentId="13_ncr:1_{8C9C0EA0-3362-4481-8B90-09DEB1963917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кс-3№1" sheetId="6" state="hidden" r:id="rId1"/>
    <sheet name="Лист2" sheetId="2" state="hidden" r:id="rId2"/>
    <sheet name="КС-2 №2" sheetId="10" r:id="rId3"/>
    <sheet name="КС-2 №3" sheetId="12" r:id="rId4"/>
  </sheets>
  <definedNames>
    <definedName name="a01_СС_Титул_pre_rep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Area" localSheetId="2">'КС-2 №2'!$A$1:$M$56</definedName>
    <definedName name="_xlnm.Print_Area" localSheetId="3">'КС-2 №3'!$A$1:$M$142</definedName>
    <definedName name="_xlnm.Print_Area" localSheetId="0">'кс-3№1'!$A$1:$H$99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8" i="12" l="1"/>
  <c r="K125" i="12" l="1"/>
  <c r="G125" i="12"/>
  <c r="K124" i="12"/>
  <c r="G124" i="12"/>
  <c r="K123" i="12"/>
  <c r="G123" i="12"/>
  <c r="K122" i="12"/>
  <c r="G122" i="12"/>
  <c r="K120" i="12"/>
  <c r="G120" i="12"/>
  <c r="K119" i="12"/>
  <c r="G119" i="12"/>
  <c r="K118" i="12"/>
  <c r="G118" i="12"/>
  <c r="K117" i="12"/>
  <c r="G117" i="12"/>
  <c r="K116" i="12"/>
  <c r="G116" i="12"/>
  <c r="K115" i="12"/>
  <c r="G115" i="12"/>
  <c r="K114" i="12"/>
  <c r="G114" i="12"/>
  <c r="K113" i="12"/>
  <c r="G113" i="12"/>
  <c r="K112" i="12"/>
  <c r="G112" i="12"/>
  <c r="K110" i="12"/>
  <c r="G110" i="12"/>
  <c r="L110" i="12" s="1"/>
  <c r="K108" i="12"/>
  <c r="G108" i="12"/>
  <c r="K107" i="12"/>
  <c r="G107" i="12"/>
  <c r="K106" i="12"/>
  <c r="G106" i="12"/>
  <c r="K104" i="12"/>
  <c r="G104" i="12"/>
  <c r="L104" i="12" s="1"/>
  <c r="K103" i="12"/>
  <c r="G103" i="12"/>
  <c r="K102" i="12"/>
  <c r="G102" i="12"/>
  <c r="L102" i="12" s="1"/>
  <c r="K100" i="12"/>
  <c r="G100" i="12"/>
  <c r="K99" i="12"/>
  <c r="G99" i="12"/>
  <c r="K98" i="12"/>
  <c r="G98" i="12"/>
  <c r="L98" i="12" s="1"/>
  <c r="K96" i="12"/>
  <c r="G96" i="12"/>
  <c r="L96" i="12" s="1"/>
  <c r="K95" i="12"/>
  <c r="G95" i="12"/>
  <c r="K93" i="12"/>
  <c r="G93" i="12"/>
  <c r="L93" i="12" s="1"/>
  <c r="K92" i="12"/>
  <c r="G92" i="12"/>
  <c r="K91" i="12"/>
  <c r="G91" i="12"/>
  <c r="K90" i="12"/>
  <c r="G90" i="12"/>
  <c r="L90" i="12" s="1"/>
  <c r="K89" i="12"/>
  <c r="G89" i="12"/>
  <c r="L89" i="12" s="1"/>
  <c r="K88" i="12"/>
  <c r="G88" i="12"/>
  <c r="K87" i="12"/>
  <c r="G87" i="12"/>
  <c r="L87" i="12" s="1"/>
  <c r="K86" i="12"/>
  <c r="G86" i="12"/>
  <c r="L86" i="12" s="1"/>
  <c r="K85" i="12"/>
  <c r="G85" i="12"/>
  <c r="K84" i="12"/>
  <c r="G84" i="12"/>
  <c r="K83" i="12"/>
  <c r="G83" i="12"/>
  <c r="L83" i="12" s="1"/>
  <c r="K80" i="12"/>
  <c r="G80" i="12"/>
  <c r="L80" i="12" s="1"/>
  <c r="K78" i="12"/>
  <c r="G78" i="12"/>
  <c r="K77" i="12"/>
  <c r="G77" i="12"/>
  <c r="K75" i="12"/>
  <c r="G75" i="12"/>
  <c r="L75" i="12" s="1"/>
  <c r="K73" i="12"/>
  <c r="G73" i="12"/>
  <c r="K70" i="12"/>
  <c r="G70" i="12"/>
  <c r="K69" i="12"/>
  <c r="G69" i="12"/>
  <c r="L69" i="12" s="1"/>
  <c r="K68" i="12"/>
  <c r="G68" i="12"/>
  <c r="K67" i="12"/>
  <c r="G67" i="12"/>
  <c r="L67" i="12" s="1"/>
  <c r="K65" i="12"/>
  <c r="G65" i="12"/>
  <c r="L65" i="12" s="1"/>
  <c r="K64" i="12"/>
  <c r="G64" i="12"/>
  <c r="K61" i="12"/>
  <c r="G61" i="12"/>
  <c r="L61" i="12" s="1"/>
  <c r="K60" i="12"/>
  <c r="G60" i="12"/>
  <c r="L60" i="12" s="1"/>
  <c r="K59" i="12"/>
  <c r="G59" i="12"/>
  <c r="K58" i="12"/>
  <c r="G58" i="12"/>
  <c r="L58" i="12" s="1"/>
  <c r="K57" i="12"/>
  <c r="G57" i="12"/>
  <c r="L57" i="12" s="1"/>
  <c r="K55" i="12"/>
  <c r="G55" i="12"/>
  <c r="K54" i="12"/>
  <c r="G54" i="12"/>
  <c r="K53" i="12"/>
  <c r="G53" i="12"/>
  <c r="L53" i="12" s="1"/>
  <c r="K51" i="12"/>
  <c r="G51" i="12"/>
  <c r="K50" i="12"/>
  <c r="G50" i="12"/>
  <c r="K49" i="12"/>
  <c r="G49" i="12"/>
  <c r="K48" i="12"/>
  <c r="G48" i="12"/>
  <c r="K47" i="12"/>
  <c r="G47" i="12"/>
  <c r="L47" i="12" s="1"/>
  <c r="K46" i="12"/>
  <c r="G46" i="12"/>
  <c r="K45" i="12"/>
  <c r="G45" i="12"/>
  <c r="K43" i="12"/>
  <c r="G43" i="12"/>
  <c r="L43" i="12" s="1"/>
  <c r="K42" i="12"/>
  <c r="G42" i="12"/>
  <c r="L42" i="12" s="1"/>
  <c r="K41" i="12"/>
  <c r="G41" i="12"/>
  <c r="K39" i="12"/>
  <c r="G39" i="12"/>
  <c r="K38" i="12"/>
  <c r="G38" i="12"/>
  <c r="L38" i="12" s="1"/>
  <c r="K37" i="12"/>
  <c r="G37" i="12"/>
  <c r="L37" i="12" s="1"/>
  <c r="K36" i="12"/>
  <c r="G36" i="12"/>
  <c r="K35" i="12"/>
  <c r="G35" i="12"/>
  <c r="K34" i="12"/>
  <c r="G34" i="12"/>
  <c r="L34" i="12" s="1"/>
  <c r="K32" i="12"/>
  <c r="G32" i="12"/>
  <c r="K31" i="12"/>
  <c r="G31" i="12"/>
  <c r="A31" i="12"/>
  <c r="A32" i="12" s="1"/>
  <c r="A34" i="12" s="1"/>
  <c r="A35" i="12" s="1"/>
  <c r="A36" i="12" s="1"/>
  <c r="A37" i="12" s="1"/>
  <c r="A38" i="12" s="1"/>
  <c r="A41" i="12" s="1"/>
  <c r="A42" i="12" s="1"/>
  <c r="A43" i="12" s="1"/>
  <c r="A45" i="12" s="1"/>
  <c r="A46" i="12" s="1"/>
  <c r="A47" i="12" s="1"/>
  <c r="A48" i="12" s="1"/>
  <c r="A49" i="12" s="1"/>
  <c r="A50" i="12" s="1"/>
  <c r="A53" i="12" s="1"/>
  <c r="A54" i="12" s="1"/>
  <c r="A55" i="12" s="1"/>
  <c r="A57" i="12" s="1"/>
  <c r="A58" i="12" s="1"/>
  <c r="A59" i="12" s="1"/>
  <c r="A60" i="12" s="1"/>
  <c r="A61" i="12" s="1"/>
  <c r="A64" i="12" s="1"/>
  <c r="A65" i="12" s="1"/>
  <c r="A67" i="12" s="1"/>
  <c r="A68" i="12" s="1"/>
  <c r="A69" i="12" s="1"/>
  <c r="A70" i="12" s="1"/>
  <c r="A73" i="12" s="1"/>
  <c r="A75" i="12" s="1"/>
  <c r="A77" i="12" s="1"/>
  <c r="A78" i="12" s="1"/>
  <c r="A80" i="12" s="1"/>
  <c r="A83" i="12" s="1"/>
  <c r="A84" i="12" s="1"/>
  <c r="A85" i="12" s="1"/>
  <c r="A86" i="12" s="1"/>
  <c r="K30" i="12"/>
  <c r="G30" i="12"/>
  <c r="K38" i="10"/>
  <c r="G38" i="10"/>
  <c r="L38" i="10" s="1"/>
  <c r="K35" i="10"/>
  <c r="G35" i="10"/>
  <c r="L35" i="10" s="1"/>
  <c r="K34" i="10"/>
  <c r="L34" i="10" s="1"/>
  <c r="G34" i="10"/>
  <c r="K32" i="10"/>
  <c r="G32" i="10"/>
  <c r="K31" i="10"/>
  <c r="G31" i="10"/>
  <c r="L31" i="10" s="1"/>
  <c r="A31" i="10"/>
  <c r="A34" i="10" s="1"/>
  <c r="A35" i="10" s="1"/>
  <c r="A38" i="10" s="1"/>
  <c r="K30" i="10"/>
  <c r="G30" i="10"/>
  <c r="L30" i="10" s="1"/>
  <c r="K20" i="10"/>
  <c r="L122" i="12" l="1"/>
  <c r="L108" i="12"/>
  <c r="L114" i="12"/>
  <c r="L123" i="12"/>
  <c r="L84" i="12"/>
  <c r="L100" i="12"/>
  <c r="L106" i="12"/>
  <c r="L116" i="12"/>
  <c r="L36" i="12"/>
  <c r="L41" i="12"/>
  <c r="L55" i="12"/>
  <c r="L113" i="12"/>
  <c r="L45" i="12"/>
  <c r="A87" i="12"/>
  <c r="A88" i="12" s="1"/>
  <c r="A89" i="12" s="1"/>
  <c r="A90" i="12" s="1"/>
  <c r="A91" i="12" s="1"/>
  <c r="A92" i="12" s="1"/>
  <c r="A93" i="12" s="1"/>
  <c r="A96" i="12" s="1"/>
  <c r="A99" i="12" s="1"/>
  <c r="A100" i="12" s="1"/>
  <c r="A103" i="12" s="1"/>
  <c r="A104" i="12" s="1"/>
  <c r="A107" i="12" s="1"/>
  <c r="A108" i="12" s="1"/>
  <c r="A113" i="12" s="1"/>
  <c r="A114" i="12" s="1"/>
  <c r="A115" i="12" s="1"/>
  <c r="A116" i="12" s="1"/>
  <c r="A117" i="12" s="1"/>
  <c r="A118" i="12" s="1"/>
  <c r="A119" i="12" s="1"/>
  <c r="A120" i="12" s="1"/>
  <c r="A123" i="12" s="1"/>
  <c r="A124" i="12" s="1"/>
  <c r="A125" i="12" s="1"/>
  <c r="L78" i="12"/>
  <c r="L85" i="12"/>
  <c r="L124" i="12"/>
  <c r="L115" i="12"/>
  <c r="L32" i="12"/>
  <c r="L73" i="12"/>
  <c r="L120" i="12"/>
  <c r="L68" i="12"/>
  <c r="L95" i="12"/>
  <c r="L112" i="12"/>
  <c r="L125" i="12"/>
  <c r="L48" i="12"/>
  <c r="L117" i="12"/>
  <c r="L99" i="12"/>
  <c r="L30" i="12"/>
  <c r="L35" i="12"/>
  <c r="L49" i="12"/>
  <c r="L54" i="12"/>
  <c r="L64" i="12"/>
  <c r="L77" i="12"/>
  <c r="L91" i="12"/>
  <c r="L107" i="12"/>
  <c r="L31" i="12"/>
  <c r="L46" i="12"/>
  <c r="L50" i="12"/>
  <c r="L59" i="12"/>
  <c r="L70" i="12"/>
  <c r="L88" i="12"/>
  <c r="L103" i="12"/>
  <c r="L118" i="12"/>
  <c r="L92" i="12"/>
  <c r="L119" i="12"/>
  <c r="L39" i="10"/>
  <c r="L40" i="10" s="1"/>
  <c r="L126" i="12" l="1"/>
  <c r="L127" i="12" s="1"/>
  <c r="H41" i="6" l="1"/>
  <c r="G41" i="6"/>
  <c r="F41" i="6"/>
  <c r="H38" i="6"/>
  <c r="G38" i="6"/>
  <c r="F38" i="6" s="1"/>
  <c r="H37" i="6"/>
  <c r="G37" i="6" s="1"/>
  <c r="F37" i="6" s="1"/>
  <c r="H26" i="6"/>
  <c r="K33" i="6" l="1"/>
  <c r="L33" i="6"/>
  <c r="L83" i="6" s="1"/>
  <c r="K83" i="6" l="1"/>
  <c r="H36" i="6"/>
  <c r="G36" i="6" l="1"/>
  <c r="H35" i="6"/>
  <c r="H42" i="6" s="1"/>
  <c r="H43" i="6" s="1"/>
  <c r="H44" i="6" s="1"/>
  <c r="H81" i="6" l="1"/>
  <c r="H82" i="6" s="1"/>
  <c r="H83" i="6" s="1"/>
  <c r="F36" i="6"/>
  <c r="F35" i="6" s="1"/>
  <c r="O83" i="6" s="1"/>
  <c r="G35" i="6"/>
  <c r="E13" i="2" l="1"/>
  <c r="E12" i="2"/>
  <c r="E11" i="2"/>
  <c r="E10" i="2"/>
  <c r="E9" i="2"/>
  <c r="E8" i="2"/>
  <c r="E14" i="2" l="1"/>
  <c r="E16" i="2" s="1"/>
  <c r="L31" i="6" l="1"/>
  <c r="E15" i="2"/>
</calcChain>
</file>

<file path=xl/sharedStrings.xml><?xml version="1.0" encoding="utf-8"?>
<sst xmlns="http://schemas.openxmlformats.org/spreadsheetml/2006/main" count="570" uniqueCount="332">
  <si>
    <t>Ведомость и стоимость Строительно-монтажных работ</t>
  </si>
  <si>
    <t>№</t>
  </si>
  <si>
    <t>130-23-ПЖ</t>
  </si>
  <si>
    <t>1.1</t>
  </si>
  <si>
    <t>Железнодорожный путь №1</t>
  </si>
  <si>
    <t>Сооружение земляного полотна</t>
  </si>
  <si>
    <t>1.1.1</t>
  </si>
  <si>
    <t>м3</t>
  </si>
  <si>
    <t>1.1.3</t>
  </si>
  <si>
    <t>Выемка техногенного грунта с погрузкой в самосвалы</t>
  </si>
  <si>
    <t>Устройство балластного слоя ж/д пути под подошвой шпалы (h)20см</t>
  </si>
  <si>
    <t>1.1.5</t>
  </si>
  <si>
    <t xml:space="preserve">- из щебня балластного фр.25-60 </t>
  </si>
  <si>
    <t>1.1.7</t>
  </si>
  <si>
    <t>- гравийно-песчаная подушка</t>
  </si>
  <si>
    <t>1.1.9</t>
  </si>
  <si>
    <t>- геотекстиль 5м 500г/м</t>
  </si>
  <si>
    <t>м2</t>
  </si>
  <si>
    <t>Верхнее строение пути №1</t>
  </si>
  <si>
    <t>1.1.10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</si>
  <si>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</si>
  <si>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м</t>
  </si>
  <si>
    <t>1.1.11</t>
  </si>
  <si>
    <t>Выправка пути в плане и в профиле (Р65, шпалы ж/б)</t>
  </si>
  <si>
    <t>Устройство тупикового рельсового упора колесных пар РУ-1</t>
  </si>
  <si>
    <t>шт.</t>
  </si>
  <si>
    <t xml:space="preserve">Изготовление и монтаж в построечных условиях конструкций закладных МС2 (68шт., L=150мм; 0,72кг/шт.) </t>
  </si>
  <si>
    <t>Установка изделий МС-1 с огнезащитным покрытием штукатурным составом толщ. покрытия 1 мм</t>
  </si>
  <si>
    <t>1.2</t>
  </si>
  <si>
    <t>Железнодорожный путь №2</t>
  </si>
  <si>
    <t>1.2.1</t>
  </si>
  <si>
    <t>1.2.3</t>
  </si>
  <si>
    <t>1.2.5</t>
  </si>
  <si>
    <t>1.2.7</t>
  </si>
  <si>
    <t>Верхнее строение пути №2</t>
  </si>
  <si>
    <t>1.2.10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</si>
  <si>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</si>
  <si>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1.2.11</t>
  </si>
  <si>
    <t>Монтаж дюбеля полимерного, Сверление в ж/б конструкциях вертикальных отверстий Ф 35 мм</t>
  </si>
  <si>
    <t>1.2.12</t>
  </si>
  <si>
    <t>1.3</t>
  </si>
  <si>
    <t>Железнодорожный путь №3</t>
  </si>
  <si>
    <t>1.3.3</t>
  </si>
  <si>
    <t>1.3.7</t>
  </si>
  <si>
    <t>Верхнее строение пути №3</t>
  </si>
  <si>
    <t>1.3.11</t>
  </si>
  <si>
    <t>1.3.12</t>
  </si>
  <si>
    <t>1.4</t>
  </si>
  <si>
    <t>Железнодорожный путь №4</t>
  </si>
  <si>
    <t>1.4.3</t>
  </si>
  <si>
    <t>1.4.7</t>
  </si>
  <si>
    <t>Верхнее строение пути №4</t>
  </si>
  <si>
    <t>1.4.10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</si>
  <si>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</si>
  <si>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1.4.11</t>
  </si>
  <si>
    <t>130-23-АС1</t>
  </si>
  <si>
    <t>Металлоконструкции огрунтованные КМ</t>
  </si>
  <si>
    <t>3.1</t>
  </si>
  <si>
    <t>Монтаж фахверковых стоек массой до 1,0 т.</t>
  </si>
  <si>
    <t>т.</t>
  </si>
  <si>
    <t>Окраска металлоконструкций</t>
  </si>
  <si>
    <t xml:space="preserve">Устройство огнезащитной краски по металлу </t>
  </si>
  <si>
    <t>Крепление металлоконструкций</t>
  </si>
  <si>
    <t>3.8</t>
  </si>
  <si>
    <t xml:space="preserve">Сверление отверстий в железобетонных конструкциях </t>
  </si>
  <si>
    <t>Устройство высокопрочных анкеров, закладных</t>
  </si>
  <si>
    <t>компл.</t>
  </si>
  <si>
    <t>т</t>
  </si>
  <si>
    <t>Устройство перегородки</t>
  </si>
  <si>
    <t>Стеновые сэндвич-панели 100-1000-Г-Г</t>
  </si>
  <si>
    <t>шт</t>
  </si>
  <si>
    <t>130-23-АС2</t>
  </si>
  <si>
    <t xml:space="preserve">Устройство перемычек, обрамление проемов ворот, закладка оконных проемов </t>
  </si>
  <si>
    <t>5.8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</si>
  <si>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</si>
  <si>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5.9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</si>
  <si>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</si>
  <si>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</si>
  <si>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5.10</t>
  </si>
  <si>
    <t>Заполнение оконных проемов кирпичем (380мм ) (с учетом приготовления ц/п раствора вручную в построечных условиях)</t>
  </si>
  <si>
    <t>5.11</t>
  </si>
  <si>
    <t>Приготовление раствора вручную в построечных условиях</t>
  </si>
  <si>
    <t>5.14</t>
  </si>
  <si>
    <t>Антикорозийная защита изготовленных перемычек: грунтование в 1слой ГФ-021, покрытие эмалью ПФ-115 в один слой</t>
  </si>
  <si>
    <t>5.15</t>
  </si>
  <si>
    <t>5.16</t>
  </si>
  <si>
    <t>Устройство ц/п защитныж стяжек t= 25мм откосов ворот по сетке кладочной 50x50x3 (с учетом приготовления ц/п раствора вручную в построечных условиях)</t>
  </si>
  <si>
    <t>5.18</t>
  </si>
  <si>
    <t xml:space="preserve">Изготовление на строительной площадке металлоконструкций </t>
  </si>
  <si>
    <t>5.19</t>
  </si>
  <si>
    <t>Монтаж изготовленных металлоконструкций</t>
  </si>
  <si>
    <t>5.20</t>
  </si>
  <si>
    <t>Покрытие металлоконструкций  грунтовкой ГФ-021 (2 слоя)). Общая толщина не менее 80 мкм</t>
  </si>
  <si>
    <t>5.21</t>
  </si>
  <si>
    <t>Покрытие металлоконструкций  эмалью ПФ-115 (2 слоя). Общая толщина не менее 80 мкм</t>
  </si>
  <si>
    <t>Подстилающий слой пола вокруг ж/д путей</t>
  </si>
  <si>
    <t>5.29</t>
  </si>
  <si>
    <t>Устройство монолитного железобетонного покрытия пола из бетона кл. В25, W4, F50 толщиной 150 мм</t>
  </si>
  <si>
    <t>5.30</t>
  </si>
  <si>
    <t>Проливка балласта щебеночного цементным раствором М100 на глубину 50 мм</t>
  </si>
  <si>
    <t>Устройство пандусов подьемных ворот по оси 1</t>
  </si>
  <si>
    <t>5.35</t>
  </si>
  <si>
    <t>Резка алмазными дисками пола</t>
  </si>
  <si>
    <t>м/п</t>
  </si>
  <si>
    <t>5.36</t>
  </si>
  <si>
    <t>Демонтаж ж/б покрытия пола с погрузкой</t>
  </si>
  <si>
    <t>5.37</t>
  </si>
  <si>
    <t>Фундаменты под домкраты ФМ-1 (6х4 шт) - 3й путь сварочный пролет</t>
  </si>
  <si>
    <t>5.38</t>
  </si>
  <si>
    <t>5.39</t>
  </si>
  <si>
    <t>Разработка грунта под котлованы с погрузкой</t>
  </si>
  <si>
    <t>5.40</t>
  </si>
  <si>
    <t>Устройство ж/б фундаментов ФМ-1</t>
  </si>
  <si>
    <t>Фундаменты под домкраты ФМ-2 (2х4 шт) - 2й путь сборочный пролет Смотровая канава</t>
  </si>
  <si>
    <t>5.41</t>
  </si>
  <si>
    <t>5.42</t>
  </si>
  <si>
    <t>5.43</t>
  </si>
  <si>
    <t>Устройство ж/б фундаментов ФМ-2</t>
  </si>
  <si>
    <t>Смотровая канава 2 путь</t>
  </si>
  <si>
    <t>5.44</t>
  </si>
  <si>
    <t>Устройство смотровой канавы</t>
  </si>
  <si>
    <t>Кабельные лотки. Демонтаж существующего пола 400мм, монтаж лотков, крышек.</t>
  </si>
  <si>
    <t>5.45</t>
  </si>
  <si>
    <t>Демонтаж существующего слоя пола толщиной 400 мм шириной 700мм</t>
  </si>
  <si>
    <t>5.52</t>
  </si>
  <si>
    <t>Доработка грунта вручную до проектной отметки, 10 см</t>
  </si>
  <si>
    <t>5.54</t>
  </si>
  <si>
    <t>Устройство бетонной подготовки из бетона В15 100 мм</t>
  </si>
  <si>
    <t>5.55</t>
  </si>
  <si>
    <t>Монтаж лотков ЛК 300.60.30 0,231м3/ шт. (22,47м3/107шт.)</t>
  </si>
  <si>
    <t>5.56</t>
  </si>
  <si>
    <t>Демонтаж существующего слоя пола толщиной 400 мм шириной 600мм</t>
  </si>
  <si>
    <t>Монтаж лотков ЛК 300.60.30 с устройством закладных</t>
  </si>
  <si>
    <t xml:space="preserve">Монтаж плит ПТ 75.60.8-3 </t>
  </si>
  <si>
    <t>Монтаж стальных крышек каналов с ручками подъёма 479 шт.</t>
  </si>
  <si>
    <t>Навес компресорнной</t>
  </si>
  <si>
    <t xml:space="preserve">Изготовление на строительной площадке опорных металлоконструкций и металлоконструкций прогонов </t>
  </si>
  <si>
    <t>Сверлений отверстий в бетоне на глубину 250мм и становка хим. анкеров М24 на высокопрочный клеевой состав</t>
  </si>
  <si>
    <t xml:space="preserve">Монтаж изготовленных опорных металлоконструкций и металлоконструкций прогонов </t>
  </si>
  <si>
    <t>Монтаж ограждающих конструкций стен из профилированного листа</t>
  </si>
  <si>
    <t>Подрядчик:</t>
  </si>
  <si>
    <t>Субподрядчик:</t>
  </si>
  <si>
    <t>ООО «ШЕЛЛРОКК»</t>
  </si>
  <si>
    <t>Генеральный директор</t>
  </si>
  <si>
    <t>______________/ Е.А. Бусел /</t>
  </si>
  <si>
    <t>м.п.</t>
  </si>
  <si>
    <t xml:space="preserve">Приложение № 1.1
к Договору строительного субподряда 
№ МВМ/19-07-СП____  от «_____» ______ 202_г.
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</si>
  <si>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</si>
  <si>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</si>
  <si>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</si>
  <si>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</si>
  <si>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</si>
  <si>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</si>
  <si>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ИТОГО стоимость без НДС 20%</t>
  </si>
  <si>
    <t>НДС 20%</t>
  </si>
  <si>
    <t>ИТОГО стоимость с учетом НДС 20%</t>
  </si>
  <si>
    <t>ООО «__________________»</t>
  </si>
  <si>
    <t>______________/ _________________ /</t>
  </si>
  <si>
    <t>1.1.2</t>
  </si>
  <si>
    <t>1.1.4</t>
  </si>
  <si>
    <t>1.1.6</t>
  </si>
  <si>
    <t>1.2.2</t>
  </si>
  <si>
    <t>1.2.4</t>
  </si>
  <si>
    <t>1.2.6</t>
  </si>
  <si>
    <t>1.2.8</t>
  </si>
  <si>
    <t>1.3.6</t>
  </si>
  <si>
    <t>1.3.8</t>
  </si>
  <si>
    <t>1.4.6</t>
  </si>
  <si>
    <t>3.3</t>
  </si>
  <si>
    <t>3.4</t>
  </si>
  <si>
    <t>3.5</t>
  </si>
  <si>
    <t>5.46</t>
  </si>
  <si>
    <t>5.47</t>
  </si>
  <si>
    <t>5.48</t>
  </si>
  <si>
    <t>5.49</t>
  </si>
  <si>
    <t>5.50</t>
  </si>
  <si>
    <t>5.51</t>
  </si>
  <si>
    <t>5.53</t>
  </si>
  <si>
    <t>5.57</t>
  </si>
  <si>
    <t>Утверждена постановлением Госкомстата России</t>
  </si>
  <si>
    <t>Код</t>
  </si>
  <si>
    <t>Форма по ОКУД</t>
  </si>
  <si>
    <t>по ОКПО</t>
  </si>
  <si>
    <t>58306175</t>
  </si>
  <si>
    <t>Объект:</t>
  </si>
  <si>
    <t>номер</t>
  </si>
  <si>
    <t>дата</t>
  </si>
  <si>
    <t>Дополнительное соглашение</t>
  </si>
  <si>
    <t>3</t>
  </si>
  <si>
    <t>Номер</t>
  </si>
  <si>
    <t>Отчетный период</t>
  </si>
  <si>
    <t>с</t>
  </si>
  <si>
    <t>по</t>
  </si>
  <si>
    <t>О ПРИЕМКЕ ВЫПОЛНЕННЫХ РАБОТ</t>
  </si>
  <si>
    <t>п/п</t>
  </si>
  <si>
    <t>по смете</t>
  </si>
  <si>
    <t>в т.ч. НДС 20%</t>
  </si>
  <si>
    <t>0322001</t>
  </si>
  <si>
    <t>Вид операции</t>
  </si>
  <si>
    <t>СПРАВКА</t>
  </si>
  <si>
    <t>1</t>
  </si>
  <si>
    <t>О СТОИМОСТИ ВЫПОЛНЕННЫХ РАБОТ И ЗАТРАТ</t>
  </si>
  <si>
    <t>с начала года</t>
  </si>
  <si>
    <t>Итого</t>
  </si>
  <si>
    <t>М.П.</t>
  </si>
  <si>
    <t>должность</t>
  </si>
  <si>
    <t>подпись</t>
  </si>
  <si>
    <t>Уницированная форма № КС - 3</t>
  </si>
  <si>
    <t>от 11.11.99г. № 100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</si>
  <si>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</si>
  <si>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</si>
  <si>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</si>
  <si>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</si>
  <si>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</si>
  <si>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</si>
  <si>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</si>
  <si>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</si>
  <si>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</si>
  <si>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</si>
  <si>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</si>
  <si>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</si>
  <si>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</si>
  <si>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</si>
  <si>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</si>
  <si>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</si>
  <si>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</si>
  <si>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</si>
  <si>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</si>
  <si>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</si>
  <si>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</si>
  <si>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</si>
  <si>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</si>
  <si>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</si>
  <si>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</si>
  <si>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</si>
  <si>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</si>
  <si>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</si>
  <si>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</si>
  <si>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</si>
  <si>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</si>
  <si>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</si>
  <si>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</si>
  <si>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</si>
  <si>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</si>
  <si>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</si>
  <si>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</si>
  <si>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</si>
  <si>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</si>
  <si>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</si>
  <si>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</si>
  <si>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</si>
  <si>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</si>
  <si>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</si>
  <si>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</si>
  <si>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</si>
  <si>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</si>
  <si>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</si>
  <si>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</si>
  <si>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</si>
  <si>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</si>
  <si>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</si>
  <si>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</si>
  <si>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</si>
  <si>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</si>
  <si>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</si>
  <si>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</si>
  <si>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</si>
  <si>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</si>
  <si>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</si>
  <si>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</si>
  <si>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</si>
  <si>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</si>
  <si>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</si>
  <si>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</si>
  <si>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</si>
  <si>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</si>
  <si>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</si>
  <si>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</si>
  <si>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</si>
  <si>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</si>
  <si>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</si>
  <si>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Генеральный директор ООО "ШЕЛЛРОКК"</t>
  </si>
  <si>
    <t>Бусел Е.А.</t>
  </si>
  <si>
    <t>расшифровка подписи</t>
  </si>
  <si>
    <t>Генеральный директор ООО "ТЕРМОСТАТ"</t>
  </si>
  <si>
    <t xml:space="preserve">        </t>
  </si>
  <si>
    <t>Зачет аванса ___%</t>
  </si>
  <si>
    <t>К оплате, с учетом авансового платежа ____%</t>
  </si>
  <si>
    <t>Договор №МВМ/19-07-СП3 от 04.09.2023</t>
  </si>
  <si>
    <t>МВМ/19-07-СП3</t>
  </si>
  <si>
    <t xml:space="preserve">Инвестор: </t>
  </si>
  <si>
    <t>12604128</t>
  </si>
  <si>
    <t>Генеральный директор
ООО «ШЕЛЛРОКК»</t>
  </si>
  <si>
    <t> Бусел Е.А.</t>
  </si>
  <si>
    <t>(подпись)</t>
  </si>
  <si>
    <t>(расшифровка подписи)</t>
  </si>
  <si>
    <t>Генеральный директор
ООО «ЭлектроЭнергетика»</t>
  </si>
  <si>
    <t>Примечание</t>
  </si>
  <si>
    <t>давальческий материал</t>
  </si>
  <si>
    <t xml:space="preserve">Договор </t>
  </si>
  <si>
    <t>04.09.2023г</t>
  </si>
  <si>
    <t> Воденников А.В.</t>
  </si>
  <si>
    <t>0322005</t>
  </si>
  <si>
    <r>
      <rPr>
        <b/>
        <sz val="12"/>
        <rFont val="Times New Roman"/>
        <family val="1"/>
        <charset val="204"/>
      </rPr>
      <t>Подрядчик</t>
    </r>
    <r>
      <rPr>
        <b/>
        <sz val="11"/>
        <rFont val="Times New Roman"/>
        <family val="1"/>
        <charset val="204"/>
      </rPr>
      <t>: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</si>
  <si>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r>
      <rPr>
        <b/>
        <sz val="12"/>
        <rFont val="Times New Roman"/>
        <family val="1"/>
        <charset val="204"/>
      </rPr>
      <t>Субподрядчик</t>
    </r>
    <r>
      <rPr>
        <b/>
        <sz val="11"/>
        <rFont val="Times New Roman"/>
        <family val="1"/>
        <charset val="204"/>
      </rPr>
      <t>: 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</si>
  <si>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r>
      <rPr>
        <b/>
        <sz val="12"/>
        <rFont val="Times New Roman"/>
        <family val="1"/>
        <charset val="204"/>
      </rPr>
      <t>Стройка</t>
    </r>
    <r>
      <rPr>
        <b/>
        <sz val="11"/>
        <rFont val="Times New Roman"/>
        <family val="1"/>
        <charset val="204"/>
      </rPr>
      <t xml:space="preserve">: </t>
    </r>
    <r>
      <rPr>
        <sz val="11"/>
        <rFont val="Times New Roman"/>
        <family val="1"/>
        <charset val="204"/>
      </rPr>
      <t>Цех №8, расположенный по адресу: Московская область, г.о. Мытищи, ул. Колонцова, д.4</t>
    </r>
  </si>
  <si>
    <r>
      <t xml:space="preserve">Объект: </t>
    </r>
    <r>
      <rPr>
        <sz val="11"/>
        <rFont val="Times New Roman"/>
        <family val="1"/>
        <charset val="204"/>
      </rPr>
      <t>Ремонт цеха №8, расположенный по адресу: Московская область, г.о. Мытищи, ул. Колонцова, д.4</t>
    </r>
  </si>
  <si>
    <t xml:space="preserve"> Вид деятельности по ОКДП</t>
  </si>
  <si>
    <t>13.03.2024г</t>
  </si>
  <si>
    <t>Hомер документа</t>
  </si>
  <si>
    <t>Дата составления</t>
  </si>
  <si>
    <t>АКТ</t>
  </si>
  <si>
    <t xml:space="preserve">№ </t>
  </si>
  <si>
    <t>Наименование работ</t>
  </si>
  <si>
    <t>Ед. изм.</t>
  </si>
  <si>
    <t>Кол</t>
  </si>
  <si>
    <t>Стоимость работ, руб. с НДС</t>
  </si>
  <si>
    <t xml:space="preserve">Стоимость работ по смете, руб. </t>
  </si>
  <si>
    <t>Стоимость материалов, руб. с НДС</t>
  </si>
  <si>
    <t>Итого, руб. с НДС</t>
  </si>
  <si>
    <t>Цена за ед.</t>
  </si>
  <si>
    <t>Объем</t>
  </si>
  <si>
    <t>сумма</t>
  </si>
  <si>
    <t xml:space="preserve">Вырезка существующего бетонного покрытия пола </t>
  </si>
  <si>
    <t>ИТОГО стоимость с НДС 20%</t>
  </si>
  <si>
    <t>СДАЛ:</t>
  </si>
  <si>
    <t xml:space="preserve">                   </t>
  </si>
  <si>
    <t>ПРИНЯЛ:</t>
  </si>
  <si>
    <t xml:space="preserve"> - геотекстиль 5м 500г/м</t>
  </si>
  <si>
    <t xml:space="preserve"> - геотекстиль, 3м</t>
  </si>
  <si>
    <t xml:space="preserve"> - геотекстиль 2м 500г/м</t>
  </si>
  <si>
    <t>Утепление верха м/к ворот сэндвич-панелями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</si>
</sst>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_-* #,##0.00\ _₽_-;\-* #,##0.00\ _₽_-;_-* &quot;-&quot;??\ _₽_-;_-@_-"/>
    <numFmt numFmtId="170" formatCode="#,##0_р_."/>
    <numFmt numFmtId="171" formatCode="General;\-General;"/>
    <numFmt numFmtId="172" formatCode="_(* #,##0.00_);_(* \(#,##0.00\);_(* &quot;-&quot;??_);_(@_)"/>
  </numFmts>
  <fonts count="6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</font>
    <font>
      <sz val="12"/>
      <name val="Arial"/>
      <family val="2"/>
    </font>
    <font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u/>
      <sz val="14"/>
      <color rgb="FFC0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4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  <xf numFmtId="0" fontId="11" fillId="0" borderId="0"/>
    <xf numFmtId="164" fontId="11" fillId="0" borderId="0" applyFont="0" applyFill="0" applyBorder="0" applyAlignment="0" applyProtection="0"/>
    <xf numFmtId="0" fontId="9" fillId="0" borderId="0"/>
    <xf numFmtId="0" fontId="19" fillId="0" borderId="0"/>
    <xf numFmtId="0" fontId="11" fillId="0" borderId="0"/>
    <xf numFmtId="0" fontId="22" fillId="0" borderId="0"/>
    <xf numFmtId="0" fontId="19" fillId="0" borderId="0"/>
    <xf numFmtId="0" fontId="11" fillId="0" borderId="0"/>
    <xf numFmtId="0" fontId="12" fillId="0" borderId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</cellStyleXfs>
  <cellXfs count="425">
    <xf numFmtId="0" fontId="0" fillId="0" borderId="0" xfId="0"/>
    <xf numFmtId="0" fontId="0" fillId="0" borderId="0" xfId="0" applyAlignment="1">
      <alignment horizontal="center" vertical="center"/>
    </xf>
    <xf numFmtId="4" fontId="5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right"/>
    </xf>
    <xf numFmtId="4" fontId="1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2" fillId="0" borderId="0" xfId="2" applyNumberFormat="1" applyFont="1" applyAlignment="1">
      <alignment horizontal="center"/>
    </xf>
    <xf numFmtId="0" fontId="9" fillId="0" borderId="0" xfId="5" applyFont="1"/>
    <xf numFmtId="0" fontId="13" fillId="0" borderId="0" xfId="5" applyFont="1"/>
    <xf numFmtId="0" fontId="13" fillId="0" borderId="0" xfId="5" applyFont="1" applyAlignment="1">
      <alignment horizontal="right"/>
    </xf>
    <xf numFmtId="164" fontId="9" fillId="0" borderId="0" xfId="6" applyFont="1"/>
    <xf numFmtId="0" fontId="14" fillId="0" borderId="0" xfId="5" applyFont="1" applyAlignment="1">
      <alignment horizontal="center"/>
    </xf>
    <xf numFmtId="0" fontId="9" fillId="0" borderId="3" xfId="5" applyFont="1" applyBorder="1" applyAlignment="1">
      <alignment horizontal="center"/>
    </xf>
    <xf numFmtId="0" fontId="15" fillId="0" borderId="0" xfId="5" applyFont="1" applyAlignment="1">
      <alignment horizontal="center"/>
    </xf>
    <xf numFmtId="49" fontId="9" fillId="0" borderId="3" xfId="5" applyNumberFormat="1" applyFont="1" applyBorder="1" applyAlignment="1">
      <alignment horizontal="center"/>
    </xf>
    <xf numFmtId="0" fontId="9" fillId="0" borderId="0" xfId="5" applyFont="1" applyAlignment="1">
      <alignment vertical="center"/>
    </xf>
    <xf numFmtId="0" fontId="9" fillId="0" borderId="3" xfId="5" applyFont="1" applyBorder="1"/>
    <xf numFmtId="0" fontId="16" fillId="0" borderId="0" xfId="5" applyFont="1"/>
    <xf numFmtId="164" fontId="13" fillId="0" borderId="0" xfId="6" applyFont="1"/>
    <xf numFmtId="0" fontId="9" fillId="0" borderId="0" xfId="5" applyFont="1" applyAlignment="1">
      <alignment vertical="top"/>
    </xf>
    <xf numFmtId="0" fontId="15" fillId="0" borderId="0" xfId="7" applyFont="1" applyAlignment="1">
      <alignment horizontal="center"/>
    </xf>
    <xf numFmtId="0" fontId="9" fillId="0" borderId="3" xfId="7" applyBorder="1" applyAlignment="1">
      <alignment horizontal="center"/>
    </xf>
    <xf numFmtId="164" fontId="13" fillId="0" borderId="0" xfId="6" applyFont="1" applyBorder="1"/>
    <xf numFmtId="0" fontId="9" fillId="0" borderId="0" xfId="5" applyFont="1" applyAlignment="1">
      <alignment horizontal="left" vertical="center"/>
    </xf>
    <xf numFmtId="0" fontId="9" fillId="0" borderId="0" xfId="5" applyFont="1" applyAlignment="1">
      <alignment vertical="center" wrapText="1"/>
    </xf>
    <xf numFmtId="165" fontId="9" fillId="0" borderId="0" xfId="5" applyNumberFormat="1" applyFont="1"/>
    <xf numFmtId="0" fontId="16" fillId="0" borderId="0" xfId="5" applyFont="1" applyAlignment="1">
      <alignment vertical="center" wrapText="1"/>
    </xf>
    <xf numFmtId="0" fontId="15" fillId="0" borderId="3" xfId="5" applyFont="1" applyBorder="1" applyAlignment="1">
      <alignment horizontal="center"/>
    </xf>
    <xf numFmtId="0" fontId="15" fillId="0" borderId="0" xfId="5" applyFont="1" applyAlignment="1">
      <alignment horizontal="right"/>
    </xf>
    <xf numFmtId="49" fontId="11" fillId="0" borderId="18" xfId="5" applyNumberFormat="1" applyBorder="1" applyAlignment="1">
      <alignment horizontal="center"/>
    </xf>
    <xf numFmtId="0" fontId="17" fillId="0" borderId="0" xfId="4" applyFont="1"/>
    <xf numFmtId="166" fontId="17" fillId="0" borderId="0" xfId="6" applyNumberFormat="1" applyFont="1" applyBorder="1" applyAlignment="1">
      <alignment horizontal="center" wrapText="1"/>
    </xf>
    <xf numFmtId="14" fontId="11" fillId="0" borderId="18" xfId="5" applyNumberFormat="1" applyBorder="1" applyAlignment="1">
      <alignment horizontal="center"/>
    </xf>
    <xf numFmtId="14" fontId="11" fillId="5" borderId="18" xfId="5" applyNumberFormat="1" applyFill="1" applyBorder="1" applyAlignment="1">
      <alignment horizontal="center"/>
    </xf>
    <xf numFmtId="10" fontId="17" fillId="0" borderId="0" xfId="4" applyNumberFormat="1" applyFont="1" applyAlignment="1">
      <alignment horizontal="center"/>
    </xf>
    <xf numFmtId="167" fontId="17" fillId="0" borderId="0" xfId="4" applyNumberFormat="1" applyFont="1" applyAlignment="1">
      <alignment horizontal="center"/>
    </xf>
    <xf numFmtId="0" fontId="17" fillId="0" borderId="0" xfId="5" applyFont="1"/>
    <xf numFmtId="167" fontId="17" fillId="0" borderId="0" xfId="5" applyNumberFormat="1" applyFont="1" applyAlignment="1">
      <alignment horizontal="center"/>
    </xf>
    <xf numFmtId="14" fontId="13" fillId="0" borderId="0" xfId="5" applyNumberFormat="1" applyFont="1" applyAlignment="1">
      <alignment horizontal="center"/>
    </xf>
    <xf numFmtId="0" fontId="13" fillId="0" borderId="19" xfId="5" applyFont="1" applyBorder="1" applyAlignment="1">
      <alignment horizontal="center"/>
    </xf>
    <xf numFmtId="0" fontId="13" fillId="0" borderId="20" xfId="5" applyFont="1" applyBorder="1" applyAlignment="1">
      <alignment horizontal="center"/>
    </xf>
    <xf numFmtId="0" fontId="13" fillId="0" borderId="0" xfId="5" applyFont="1" applyAlignment="1">
      <alignment horizontal="center"/>
    </xf>
    <xf numFmtId="0" fontId="13" fillId="0" borderId="23" xfId="5" applyFont="1" applyBorder="1" applyAlignment="1">
      <alignment horizontal="right"/>
    </xf>
    <xf numFmtId="0" fontId="9" fillId="0" borderId="16" xfId="5" applyFont="1" applyBorder="1"/>
    <xf numFmtId="0" fontId="13" fillId="0" borderId="18" xfId="5" applyFont="1" applyBorder="1" applyAlignment="1">
      <alignment horizontal="center"/>
    </xf>
    <xf numFmtId="0" fontId="9" fillId="0" borderId="21" xfId="5" applyFont="1" applyBorder="1" applyAlignment="1">
      <alignment horizontal="center"/>
    </xf>
    <xf numFmtId="14" fontId="9" fillId="5" borderId="18" xfId="5" applyNumberFormat="1" applyFont="1" applyFill="1" applyBorder="1" applyAlignment="1">
      <alignment horizontal="center"/>
    </xf>
    <xf numFmtId="14" fontId="9" fillId="5" borderId="24" xfId="5" applyNumberFormat="1" applyFont="1" applyFill="1" applyBorder="1" applyAlignment="1">
      <alignment horizontal="center"/>
    </xf>
    <xf numFmtId="165" fontId="13" fillId="0" borderId="0" xfId="5" applyNumberFormat="1" applyFont="1"/>
    <xf numFmtId="0" fontId="15" fillId="0" borderId="0" xfId="5" applyFont="1"/>
    <xf numFmtId="164" fontId="15" fillId="0" borderId="0" xfId="6" applyFont="1" applyBorder="1"/>
    <xf numFmtId="0" fontId="18" fillId="0" borderId="0" xfId="5" applyFont="1"/>
    <xf numFmtId="0" fontId="15" fillId="0" borderId="2" xfId="5" applyFont="1" applyBorder="1" applyAlignment="1">
      <alignment horizontal="center" vertical="center"/>
    </xf>
    <xf numFmtId="0" fontId="15" fillId="0" borderId="10" xfId="5" applyFont="1" applyBorder="1" applyAlignment="1">
      <alignment horizontal="center"/>
    </xf>
    <xf numFmtId="0" fontId="15" fillId="0" borderId="15" xfId="5" applyFont="1" applyBorder="1"/>
    <xf numFmtId="0" fontId="9" fillId="0" borderId="15" xfId="5" applyFont="1" applyBorder="1"/>
    <xf numFmtId="0" fontId="9" fillId="0" borderId="7" xfId="5" applyFont="1" applyBorder="1"/>
    <xf numFmtId="0" fontId="21" fillId="0" borderId="0" xfId="9" applyFont="1" applyAlignment="1">
      <alignment horizontal="center" vertical="center"/>
    </xf>
    <xf numFmtId="0" fontId="15" fillId="0" borderId="14" xfId="5" applyFont="1" applyBorder="1" applyAlignment="1">
      <alignment horizontal="center" vertical="center"/>
    </xf>
    <xf numFmtId="0" fontId="9" fillId="0" borderId="11" xfId="5" applyFont="1" applyBorder="1"/>
    <xf numFmtId="0" fontId="15" fillId="0" borderId="11" xfId="5" applyFont="1" applyBorder="1" applyAlignment="1">
      <alignment horizontal="center"/>
    </xf>
    <xf numFmtId="0" fontId="9" fillId="0" borderId="2" xfId="5" applyFont="1" applyBorder="1"/>
    <xf numFmtId="4" fontId="23" fillId="3" borderId="0" xfId="10" applyNumberFormat="1" applyFont="1" applyFill="1" applyAlignment="1">
      <alignment vertical="center"/>
    </xf>
    <xf numFmtId="0" fontId="24" fillId="0" borderId="0" xfId="10" applyFont="1"/>
    <xf numFmtId="0" fontId="11" fillId="0" borderId="0" xfId="9"/>
    <xf numFmtId="4" fontId="21" fillId="0" borderId="0" xfId="9" applyNumberFormat="1" applyFont="1" applyAlignment="1">
      <alignment horizontal="center" vertical="center"/>
    </xf>
    <xf numFmtId="0" fontId="15" fillId="0" borderId="14" xfId="5" applyFont="1" applyBorder="1" applyAlignment="1">
      <alignment horizontal="center"/>
    </xf>
    <xf numFmtId="0" fontId="22" fillId="0" borderId="0" xfId="10"/>
    <xf numFmtId="0" fontId="24" fillId="0" borderId="0" xfId="10" applyFont="1" applyAlignment="1">
      <alignment horizontal="center" vertical="center"/>
    </xf>
    <xf numFmtId="3" fontId="25" fillId="0" borderId="0" xfId="11" applyNumberFormat="1" applyFont="1" applyAlignment="1">
      <alignment horizontal="center" vertical="center" wrapText="1"/>
    </xf>
    <xf numFmtId="0" fontId="9" fillId="0" borderId="5" xfId="5" applyFont="1" applyBorder="1"/>
    <xf numFmtId="0" fontId="9" fillId="0" borderId="9" xfId="5" applyFont="1" applyBorder="1"/>
    <xf numFmtId="0" fontId="15" fillId="0" borderId="9" xfId="5" applyFont="1" applyBorder="1" applyAlignment="1">
      <alignment horizontal="center"/>
    </xf>
    <xf numFmtId="0" fontId="15" fillId="0" borderId="5" xfId="5" applyFont="1" applyBorder="1"/>
    <xf numFmtId="49" fontId="26" fillId="0" borderId="3" xfId="10" applyNumberFormat="1" applyFont="1" applyBorder="1" applyAlignment="1">
      <alignment vertical="center"/>
    </xf>
    <xf numFmtId="168" fontId="26" fillId="0" borderId="3" xfId="10" applyNumberFormat="1" applyFont="1" applyBorder="1" applyAlignment="1">
      <alignment vertical="center"/>
    </xf>
    <xf numFmtId="0" fontId="26" fillId="0" borderId="3" xfId="10" applyFont="1" applyBorder="1" applyAlignment="1">
      <alignment horizontal="center" vertical="center"/>
    </xf>
    <xf numFmtId="0" fontId="27" fillId="0" borderId="3" xfId="9" applyFont="1" applyBorder="1" applyAlignment="1">
      <alignment horizontal="center" vertical="center"/>
    </xf>
    <xf numFmtId="0" fontId="9" fillId="0" borderId="25" xfId="5" applyFont="1" applyBorder="1" applyAlignment="1">
      <alignment horizontal="center"/>
    </xf>
    <xf numFmtId="4" fontId="26" fillId="0" borderId="3" xfId="10" applyNumberFormat="1" applyFont="1" applyBorder="1" applyAlignment="1">
      <alignment vertical="center"/>
    </xf>
    <xf numFmtId="49" fontId="9" fillId="0" borderId="18" xfId="5" applyNumberFormat="1" applyFont="1" applyBorder="1" applyAlignment="1">
      <alignment horizontal="center"/>
    </xf>
    <xf numFmtId="0" fontId="9" fillId="0" borderId="18" xfId="5" applyFont="1" applyBorder="1" applyAlignment="1">
      <alignment horizontal="center"/>
    </xf>
    <xf numFmtId="168" fontId="9" fillId="0" borderId="18" xfId="5" applyNumberFormat="1" applyFont="1" applyBorder="1" applyAlignment="1">
      <alignment horizontal="center"/>
    </xf>
    <xf numFmtId="49" fontId="26" fillId="0" borderId="25" xfId="10" applyNumberFormat="1" applyFont="1" applyBorder="1" applyAlignment="1">
      <alignment vertical="center"/>
    </xf>
    <xf numFmtId="164" fontId="28" fillId="0" borderId="25" xfId="6" applyFont="1" applyBorder="1" applyAlignment="1">
      <alignment vertical="center"/>
    </xf>
    <xf numFmtId="0" fontId="26" fillId="0" borderId="25" xfId="10" applyFont="1" applyBorder="1" applyAlignment="1">
      <alignment horizontal="center" vertical="center"/>
    </xf>
    <xf numFmtId="0" fontId="27" fillId="0" borderId="25" xfId="9" applyFont="1" applyBorder="1" applyAlignment="1">
      <alignment horizontal="center" vertical="center"/>
    </xf>
    <xf numFmtId="169" fontId="9" fillId="0" borderId="0" xfId="5" applyNumberFormat="1" applyFont="1"/>
    <xf numFmtId="49" fontId="9" fillId="0" borderId="5" xfId="5" applyNumberFormat="1" applyFont="1" applyBorder="1" applyAlignment="1">
      <alignment horizontal="center"/>
    </xf>
    <xf numFmtId="168" fontId="11" fillId="0" borderId="3" xfId="5" applyNumberFormat="1" applyBorder="1" applyAlignment="1">
      <alignment horizontal="center"/>
    </xf>
    <xf numFmtId="168" fontId="9" fillId="0" borderId="6" xfId="5" applyNumberFormat="1" applyFont="1" applyBorder="1" applyAlignment="1">
      <alignment horizontal="center"/>
    </xf>
    <xf numFmtId="168" fontId="9" fillId="6" borderId="3" xfId="5" applyNumberFormat="1" applyFont="1" applyFill="1" applyBorder="1" applyAlignment="1">
      <alignment horizontal="center"/>
    </xf>
    <xf numFmtId="49" fontId="26" fillId="0" borderId="5" xfId="10" applyNumberFormat="1" applyFont="1" applyBorder="1"/>
    <xf numFmtId="164" fontId="28" fillId="0" borderId="5" xfId="6" applyFont="1" applyBorder="1"/>
    <xf numFmtId="0" fontId="26" fillId="0" borderId="5" xfId="10" applyFont="1" applyBorder="1" applyAlignment="1">
      <alignment horizontal="center" vertical="center"/>
    </xf>
    <xf numFmtId="3" fontId="29" fillId="0" borderId="5" xfId="11" applyNumberFormat="1" applyFont="1" applyBorder="1" applyAlignment="1">
      <alignment horizontal="center" vertical="center" wrapText="1"/>
    </xf>
    <xf numFmtId="169" fontId="21" fillId="0" borderId="0" xfId="9" applyNumberFormat="1" applyFont="1" applyAlignment="1">
      <alignment horizontal="center" vertical="center"/>
    </xf>
    <xf numFmtId="168" fontId="9" fillId="0" borderId="3" xfId="5" applyNumberFormat="1" applyFont="1" applyBorder="1" applyAlignment="1">
      <alignment horizontal="center"/>
    </xf>
    <xf numFmtId="49" fontId="26" fillId="0" borderId="3" xfId="10" applyNumberFormat="1" applyFont="1" applyBorder="1"/>
    <xf numFmtId="164" fontId="28" fillId="0" borderId="3" xfId="6" applyFont="1" applyBorder="1"/>
    <xf numFmtId="164" fontId="28" fillId="0" borderId="3" xfId="6" applyFont="1" applyBorder="1" applyAlignment="1">
      <alignment horizontal="center" vertical="center"/>
    </xf>
    <xf numFmtId="49" fontId="14" fillId="0" borderId="0" xfId="5" applyNumberFormat="1" applyFont="1" applyAlignment="1">
      <alignment horizontal="center"/>
    </xf>
    <xf numFmtId="164" fontId="14" fillId="0" borderId="3" xfId="6" applyFont="1" applyBorder="1" applyAlignment="1">
      <alignment horizontal="center"/>
    </xf>
    <xf numFmtId="0" fontId="27" fillId="0" borderId="3" xfId="9" applyFont="1" applyBorder="1" applyAlignment="1">
      <alignment vertical="center"/>
    </xf>
    <xf numFmtId="49" fontId="31" fillId="0" borderId="3" xfId="10" applyNumberFormat="1" applyFont="1" applyBorder="1"/>
    <xf numFmtId="164" fontId="32" fillId="0" borderId="3" xfId="6" applyFont="1" applyBorder="1"/>
    <xf numFmtId="164" fontId="32" fillId="0" borderId="3" xfId="6" applyFont="1" applyBorder="1" applyAlignment="1">
      <alignment horizontal="center" vertical="center"/>
    </xf>
    <xf numFmtId="0" fontId="33" fillId="0" borderId="3" xfId="9" applyFont="1" applyBorder="1" applyAlignment="1">
      <alignment horizontal="center" vertical="center"/>
    </xf>
    <xf numFmtId="49" fontId="9" fillId="0" borderId="29" xfId="5" applyNumberFormat="1" applyFont="1" applyBorder="1" applyAlignment="1">
      <alignment horizontal="center"/>
    </xf>
    <xf numFmtId="49" fontId="9" fillId="0" borderId="1" xfId="5" applyNumberFormat="1" applyFont="1" applyBorder="1" applyAlignment="1">
      <alignment horizontal="center"/>
    </xf>
    <xf numFmtId="0" fontId="18" fillId="0" borderId="13" xfId="5" applyFont="1" applyBorder="1"/>
    <xf numFmtId="168" fontId="9" fillId="0" borderId="5" xfId="5" applyNumberFormat="1" applyFont="1" applyBorder="1" applyAlignment="1">
      <alignment horizontal="center"/>
    </xf>
    <xf numFmtId="168" fontId="9" fillId="0" borderId="1" xfId="5" applyNumberFormat="1" applyFont="1" applyBorder="1" applyAlignment="1">
      <alignment horizontal="center"/>
    </xf>
    <xf numFmtId="168" fontId="9" fillId="0" borderId="30" xfId="5" applyNumberFormat="1" applyFont="1" applyBorder="1" applyAlignment="1">
      <alignment horizontal="center"/>
    </xf>
    <xf numFmtId="49" fontId="9" fillId="0" borderId="0" xfId="5" applyNumberFormat="1" applyFont="1" applyAlignment="1">
      <alignment horizontal="center"/>
    </xf>
    <xf numFmtId="0" fontId="18" fillId="0" borderId="12" xfId="5" applyFont="1" applyBorder="1"/>
    <xf numFmtId="168" fontId="9" fillId="0" borderId="4" xfId="5" applyNumberFormat="1" applyFont="1" applyBorder="1" applyAlignment="1">
      <alignment horizontal="center"/>
    </xf>
    <xf numFmtId="49" fontId="9" fillId="0" borderId="15" xfId="5" applyNumberFormat="1" applyFont="1" applyBorder="1" applyAlignment="1">
      <alignment horizontal="center"/>
    </xf>
    <xf numFmtId="0" fontId="18" fillId="0" borderId="15" xfId="5" applyFont="1" applyBorder="1"/>
    <xf numFmtId="168" fontId="9" fillId="0" borderId="2" xfId="5" applyNumberFormat="1" applyFont="1" applyBorder="1" applyAlignment="1">
      <alignment horizontal="center"/>
    </xf>
    <xf numFmtId="168" fontId="9" fillId="0" borderId="31" xfId="5" applyNumberFormat="1" applyFont="1" applyBorder="1" applyAlignment="1">
      <alignment horizontal="center"/>
    </xf>
    <xf numFmtId="49" fontId="9" fillId="0" borderId="13" xfId="5" applyNumberFormat="1" applyFont="1" applyBorder="1" applyAlignment="1">
      <alignment horizontal="center"/>
    </xf>
    <xf numFmtId="168" fontId="9" fillId="0" borderId="9" xfId="5" applyNumberFormat="1" applyFont="1" applyBorder="1" applyAlignment="1">
      <alignment horizontal="center"/>
    </xf>
    <xf numFmtId="168" fontId="9" fillId="0" borderId="13" xfId="5" applyNumberFormat="1" applyFont="1" applyBorder="1" applyAlignment="1">
      <alignment horizontal="center"/>
    </xf>
    <xf numFmtId="168" fontId="9" fillId="0" borderId="7" xfId="5" applyNumberFormat="1" applyFont="1" applyBorder="1" applyAlignment="1">
      <alignment horizontal="center"/>
    </xf>
    <xf numFmtId="168" fontId="9" fillId="0" borderId="30" xfId="5" applyNumberFormat="1" applyFont="1" applyBorder="1" applyAlignment="1">
      <alignment horizontal="right"/>
    </xf>
    <xf numFmtId="0" fontId="9" fillId="0" borderId="7" xfId="5" applyFont="1" applyBorder="1" applyAlignment="1">
      <alignment horizontal="center"/>
    </xf>
    <xf numFmtId="0" fontId="9" fillId="0" borderId="1" xfId="5" applyFont="1" applyBorder="1" applyAlignment="1">
      <alignment horizontal="center"/>
    </xf>
    <xf numFmtId="170" fontId="9" fillId="0" borderId="30" xfId="5" applyNumberFormat="1" applyFont="1" applyBorder="1" applyAlignment="1">
      <alignment horizontal="right"/>
    </xf>
    <xf numFmtId="49" fontId="9" fillId="0" borderId="6" xfId="5" applyNumberFormat="1" applyFont="1" applyBorder="1" applyAlignment="1">
      <alignment horizontal="center"/>
    </xf>
    <xf numFmtId="0" fontId="18" fillId="0" borderId="6" xfId="5" applyFont="1" applyBorder="1"/>
    <xf numFmtId="164" fontId="32" fillId="0" borderId="3" xfId="5" applyNumberFormat="1" applyFont="1" applyBorder="1" applyAlignment="1">
      <alignment horizontal="center" vertical="center"/>
    </xf>
    <xf numFmtId="0" fontId="9" fillId="0" borderId="6" xfId="5" applyFont="1" applyBorder="1" applyAlignment="1">
      <alignment horizontal="center"/>
    </xf>
    <xf numFmtId="170" fontId="9" fillId="0" borderId="4" xfId="5" applyNumberFormat="1" applyFont="1" applyBorder="1" applyAlignment="1">
      <alignment horizontal="center"/>
    </xf>
    <xf numFmtId="0" fontId="9" fillId="0" borderId="6" xfId="5" applyFont="1" applyBorder="1"/>
    <xf numFmtId="49" fontId="9" fillId="0" borderId="12" xfId="5" applyNumberFormat="1" applyFont="1" applyBorder="1" applyAlignment="1">
      <alignment horizontal="center"/>
    </xf>
    <xf numFmtId="49" fontId="9" fillId="0" borderId="17" xfId="5" applyNumberFormat="1" applyFont="1" applyBorder="1" applyAlignment="1">
      <alignment horizontal="center"/>
    </xf>
    <xf numFmtId="0" fontId="18" fillId="0" borderId="17" xfId="5" applyFont="1" applyBorder="1"/>
    <xf numFmtId="0" fontId="9" fillId="0" borderId="17" xfId="5" applyFont="1" applyBorder="1"/>
    <xf numFmtId="170" fontId="9" fillId="0" borderId="31" xfId="5" applyNumberFormat="1" applyFont="1" applyBorder="1" applyAlignment="1">
      <alignment horizontal="center"/>
    </xf>
    <xf numFmtId="4" fontId="9" fillId="0" borderId="2" xfId="5" applyNumberFormat="1" applyFont="1" applyBorder="1" applyAlignment="1">
      <alignment horizontal="center"/>
    </xf>
    <xf numFmtId="4" fontId="9" fillId="0" borderId="12" xfId="5" applyNumberFormat="1" applyFont="1" applyBorder="1" applyAlignment="1">
      <alignment horizontal="center"/>
    </xf>
    <xf numFmtId="4" fontId="9" fillId="0" borderId="31" xfId="5" applyNumberFormat="1" applyFont="1" applyBorder="1" applyAlignment="1">
      <alignment horizontal="center"/>
    </xf>
    <xf numFmtId="4" fontId="9" fillId="0" borderId="7" xfId="5" applyNumberFormat="1" applyFont="1" applyBorder="1" applyAlignment="1">
      <alignment horizontal="center"/>
    </xf>
    <xf numFmtId="4" fontId="9" fillId="0" borderId="6" xfId="5" applyNumberFormat="1" applyFont="1" applyBorder="1" applyAlignment="1">
      <alignment horizontal="center"/>
    </xf>
    <xf numFmtId="4" fontId="9" fillId="0" borderId="4" xfId="5" applyNumberFormat="1" applyFont="1" applyBorder="1" applyAlignment="1">
      <alignment horizontal="center"/>
    </xf>
    <xf numFmtId="4" fontId="9" fillId="0" borderId="3" xfId="5" applyNumberFormat="1" applyFont="1" applyBorder="1" applyAlignment="1">
      <alignment horizontal="center"/>
    </xf>
    <xf numFmtId="4" fontId="9" fillId="0" borderId="0" xfId="5" applyNumberFormat="1" applyFont="1" applyAlignment="1">
      <alignment horizontal="center"/>
    </xf>
    <xf numFmtId="4" fontId="9" fillId="0" borderId="32" xfId="5" applyNumberFormat="1" applyFont="1" applyBorder="1" applyAlignment="1">
      <alignment horizontal="center"/>
    </xf>
    <xf numFmtId="49" fontId="9" fillId="0" borderId="2" xfId="5" applyNumberFormat="1" applyFont="1" applyBorder="1" applyAlignment="1">
      <alignment horizontal="center"/>
    </xf>
    <xf numFmtId="4" fontId="9" fillId="0" borderId="10" xfId="5" applyNumberFormat="1" applyFont="1" applyBorder="1" applyAlignment="1">
      <alignment horizontal="center"/>
    </xf>
    <xf numFmtId="49" fontId="9" fillId="0" borderId="25" xfId="5" applyNumberFormat="1" applyFont="1" applyBorder="1" applyAlignment="1">
      <alignment horizontal="center"/>
    </xf>
    <xf numFmtId="49" fontId="9" fillId="0" borderId="27" xfId="5" applyNumberFormat="1" applyFont="1" applyBorder="1" applyAlignment="1">
      <alignment horizontal="center"/>
    </xf>
    <xf numFmtId="0" fontId="18" fillId="0" borderId="27" xfId="5" applyFont="1" applyBorder="1"/>
    <xf numFmtId="0" fontId="9" fillId="0" borderId="25" xfId="5" applyFont="1" applyBorder="1"/>
    <xf numFmtId="4" fontId="9" fillId="0" borderId="28" xfId="5" applyNumberFormat="1" applyFont="1" applyBorder="1" applyAlignment="1">
      <alignment horizontal="center"/>
    </xf>
    <xf numFmtId="4" fontId="9" fillId="0" borderId="26" xfId="5" applyNumberFormat="1" applyFont="1" applyBorder="1" applyAlignment="1">
      <alignment horizontal="center"/>
    </xf>
    <xf numFmtId="4" fontId="9" fillId="0" borderId="33" xfId="5" applyNumberFormat="1" applyFont="1" applyBorder="1"/>
    <xf numFmtId="168" fontId="9" fillId="0" borderId="18" xfId="5" applyNumberFormat="1" applyFont="1" applyBorder="1" applyAlignment="1">
      <alignment horizontal="right"/>
    </xf>
    <xf numFmtId="170" fontId="9" fillId="0" borderId="0" xfId="5" applyNumberFormat="1" applyFont="1"/>
    <xf numFmtId="49" fontId="31" fillId="0" borderId="34" xfId="10" applyNumberFormat="1" applyFont="1" applyBorder="1"/>
    <xf numFmtId="164" fontId="32" fillId="0" borderId="34" xfId="6" applyFont="1" applyBorder="1"/>
    <xf numFmtId="164" fontId="32" fillId="0" borderId="34" xfId="6" applyFont="1" applyBorder="1" applyAlignment="1">
      <alignment horizontal="center" vertical="center"/>
    </xf>
    <xf numFmtId="164" fontId="32" fillId="0" borderId="34" xfId="5" applyNumberFormat="1" applyFont="1" applyBorder="1" applyAlignment="1">
      <alignment horizontal="center" vertical="center"/>
    </xf>
    <xf numFmtId="0" fontId="34" fillId="0" borderId="0" xfId="5" applyFont="1"/>
    <xf numFmtId="0" fontId="35" fillId="0" borderId="5" xfId="10" applyFont="1" applyBorder="1"/>
    <xf numFmtId="4" fontId="35" fillId="0" borderId="5" xfId="10" applyNumberFormat="1" applyFont="1" applyBorder="1"/>
    <xf numFmtId="164" fontId="36" fillId="0" borderId="5" xfId="6" applyFont="1" applyBorder="1" applyAlignment="1">
      <alignment horizontal="center" vertical="center"/>
    </xf>
    <xf numFmtId="164" fontId="36" fillId="0" borderId="5" xfId="5" applyNumberFormat="1" applyFont="1" applyBorder="1" applyAlignment="1">
      <alignment horizontal="center" vertical="center"/>
    </xf>
    <xf numFmtId="164" fontId="37" fillId="0" borderId="0" xfId="6" applyFont="1"/>
    <xf numFmtId="164" fontId="9" fillId="0" borderId="0" xfId="5" applyNumberFormat="1" applyFont="1"/>
    <xf numFmtId="4" fontId="23" fillId="3" borderId="0" xfId="10" applyNumberFormat="1" applyFont="1" applyFill="1"/>
    <xf numFmtId="0" fontId="14" fillId="0" borderId="0" xfId="5" applyFont="1" applyAlignment="1">
      <alignment horizontal="left" vertical="center"/>
    </xf>
    <xf numFmtId="0" fontId="14" fillId="0" borderId="0" xfId="5" applyFont="1" applyAlignment="1">
      <alignment vertical="center"/>
    </xf>
    <xf numFmtId="0" fontId="37" fillId="0" borderId="0" xfId="5" applyFont="1" applyAlignment="1">
      <alignment vertical="center"/>
    </xf>
    <xf numFmtId="164" fontId="38" fillId="0" borderId="0" xfId="6" applyFont="1" applyAlignment="1">
      <alignment vertical="center"/>
    </xf>
    <xf numFmtId="164" fontId="14" fillId="0" borderId="0" xfId="6" applyFont="1" applyAlignment="1">
      <alignment vertical="center"/>
    </xf>
    <xf numFmtId="164" fontId="9" fillId="0" borderId="0" xfId="6" applyFont="1" applyAlignment="1">
      <alignment vertical="center"/>
    </xf>
    <xf numFmtId="164" fontId="9" fillId="0" borderId="0" xfId="5" applyNumberFormat="1" applyFont="1" applyAlignment="1">
      <alignment vertical="center"/>
    </xf>
    <xf numFmtId="0" fontId="39" fillId="0" borderId="0" xfId="5" applyFont="1" applyAlignment="1">
      <alignment vertical="center"/>
    </xf>
    <xf numFmtId="0" fontId="40" fillId="0" borderId="0" xfId="5" applyFont="1" applyAlignment="1">
      <alignment vertical="center"/>
    </xf>
    <xf numFmtId="164" fontId="39" fillId="0" borderId="0" xfId="6" applyFont="1" applyAlignment="1">
      <alignment vertical="center"/>
    </xf>
    <xf numFmtId="0" fontId="15" fillId="0" borderId="0" xfId="5" applyFont="1" applyAlignment="1">
      <alignment vertical="center"/>
    </xf>
    <xf numFmtId="0" fontId="14" fillId="0" borderId="0" xfId="7" applyFont="1" applyAlignment="1">
      <alignment vertical="center"/>
    </xf>
    <xf numFmtId="0" fontId="14" fillId="0" borderId="0" xfId="5" applyFont="1" applyAlignment="1">
      <alignment horizontal="center" vertical="center"/>
    </xf>
    <xf numFmtId="0" fontId="39" fillId="0" borderId="0" xfId="5" applyFont="1" applyAlignment="1">
      <alignment horizontal="right" vertical="center"/>
    </xf>
    <xf numFmtId="0" fontId="39" fillId="0" borderId="0" xfId="5" applyFont="1" applyAlignment="1">
      <alignment horizontal="left" vertical="center"/>
    </xf>
    <xf numFmtId="0" fontId="9" fillId="3" borderId="0" xfId="5" applyFont="1" applyFill="1"/>
    <xf numFmtId="0" fontId="15" fillId="3" borderId="0" xfId="5" applyFont="1" applyFill="1"/>
    <xf numFmtId="164" fontId="9" fillId="3" borderId="3" xfId="6" applyFont="1" applyFill="1" applyBorder="1" applyAlignment="1">
      <alignment horizontal="center"/>
    </xf>
    <xf numFmtId="0" fontId="41" fillId="0" borderId="0" xfId="12" applyFont="1" applyAlignment="1">
      <alignment horizontal="right"/>
    </xf>
    <xf numFmtId="0" fontId="25" fillId="0" borderId="0" xfId="13" applyFont="1"/>
    <xf numFmtId="0" fontId="46" fillId="0" borderId="0" xfId="7" applyFont="1" applyAlignment="1">
      <alignment horizontal="left"/>
    </xf>
    <xf numFmtId="0" fontId="46" fillId="0" borderId="0" xfId="7" applyFont="1"/>
    <xf numFmtId="0" fontId="25" fillId="0" borderId="0" xfId="13" applyFont="1" applyAlignment="1">
      <alignment horizontal="left"/>
    </xf>
    <xf numFmtId="49" fontId="47" fillId="0" borderId="0" xfId="13" applyNumberFormat="1" applyFont="1" applyAlignment="1">
      <alignment vertical="top" wrapText="1"/>
    </xf>
    <xf numFmtId="4" fontId="47" fillId="0" borderId="0" xfId="13" applyNumberFormat="1" applyFont="1" applyAlignment="1">
      <alignment vertical="top" wrapText="1"/>
    </xf>
    <xf numFmtId="4" fontId="49" fillId="0" borderId="0" xfId="13" applyNumberFormat="1" applyFont="1" applyAlignment="1">
      <alignment vertical="top" wrapText="1"/>
    </xf>
    <xf numFmtId="49" fontId="49" fillId="0" borderId="0" xfId="13" applyNumberFormat="1" applyFont="1" applyAlignment="1">
      <alignment vertical="top" wrapText="1"/>
    </xf>
    <xf numFmtId="4" fontId="47" fillId="0" borderId="0" xfId="13" applyNumberFormat="1" applyFont="1" applyAlignment="1">
      <alignment horizontal="right" vertical="top"/>
    </xf>
    <xf numFmtId="4" fontId="47" fillId="0" borderId="0" xfId="13" applyNumberFormat="1" applyFont="1" applyAlignment="1">
      <alignment horizontal="right" vertical="top" wrapText="1"/>
    </xf>
    <xf numFmtId="4" fontId="50" fillId="0" borderId="0" xfId="13" applyNumberFormat="1" applyFont="1" applyAlignment="1">
      <alignment horizontal="right" vertical="top" wrapText="1"/>
    </xf>
    <xf numFmtId="49" fontId="47" fillId="0" borderId="0" xfId="13" applyNumberFormat="1" applyFont="1" applyAlignment="1">
      <alignment vertical="top"/>
    </xf>
    <xf numFmtId="49" fontId="47" fillId="0" borderId="0" xfId="13" applyNumberFormat="1" applyFont="1" applyAlignment="1">
      <alignment horizontal="left" vertical="top" wrapText="1"/>
    </xf>
    <xf numFmtId="4" fontId="47" fillId="0" borderId="0" xfId="13" applyNumberFormat="1" applyFont="1" applyAlignment="1">
      <alignment horizontal="left" vertical="top" wrapText="1"/>
    </xf>
    <xf numFmtId="4" fontId="25" fillId="0" borderId="3" xfId="13" applyNumberFormat="1" applyFont="1" applyBorder="1" applyAlignment="1" applyProtection="1">
      <alignment horizontal="center" vertical="top"/>
      <protection locked="0"/>
    </xf>
    <xf numFmtId="4" fontId="25" fillId="0" borderId="0" xfId="13" applyNumberFormat="1" applyFont="1" applyAlignment="1" applyProtection="1">
      <alignment horizontal="center" vertical="top"/>
      <protection locked="0"/>
    </xf>
    <xf numFmtId="0" fontId="25" fillId="0" borderId="0" xfId="13" applyFont="1" applyAlignment="1">
      <alignment horizontal="center"/>
    </xf>
    <xf numFmtId="4" fontId="25" fillId="0" borderId="0" xfId="13" applyNumberFormat="1" applyFont="1" applyAlignment="1">
      <alignment horizontal="right"/>
    </xf>
    <xf numFmtId="0" fontId="25" fillId="0" borderId="0" xfId="13" applyFont="1" applyAlignment="1">
      <alignment horizontal="right"/>
    </xf>
    <xf numFmtId="171" fontId="25" fillId="0" borderId="0" xfId="13" applyNumberFormat="1" applyFont="1" applyAlignment="1" applyProtection="1">
      <alignment horizontal="right" vertical="top" wrapText="1"/>
      <protection locked="0"/>
    </xf>
    <xf numFmtId="49" fontId="25" fillId="0" borderId="0" xfId="13" applyNumberFormat="1" applyFont="1" applyAlignment="1" applyProtection="1">
      <alignment horizontal="right" vertical="top"/>
      <protection locked="0"/>
    </xf>
    <xf numFmtId="49" fontId="43" fillId="0" borderId="0" xfId="13" applyNumberFormat="1" applyFont="1" applyAlignment="1" applyProtection="1">
      <alignment horizontal="right" vertical="top"/>
      <protection locked="0"/>
    </xf>
    <xf numFmtId="4" fontId="25" fillId="0" borderId="0" xfId="13" applyNumberFormat="1" applyFont="1" applyAlignment="1" applyProtection="1">
      <alignment horizontal="right" vertical="top" wrapText="1"/>
      <protection locked="0"/>
    </xf>
    <xf numFmtId="4" fontId="25" fillId="0" borderId="0" xfId="13" applyNumberFormat="1" applyFont="1" applyAlignment="1" applyProtection="1">
      <alignment horizontal="right" vertical="top"/>
      <protection locked="0"/>
    </xf>
    <xf numFmtId="4" fontId="25" fillId="0" borderId="0" xfId="13" applyNumberFormat="1" applyFont="1"/>
    <xf numFmtId="49" fontId="25" fillId="0" borderId="0" xfId="13" applyNumberFormat="1" applyFont="1" applyAlignment="1" applyProtection="1">
      <alignment horizontal="center" vertical="center" wrapText="1"/>
      <protection locked="0"/>
    </xf>
    <xf numFmtId="49" fontId="25" fillId="0" borderId="37" xfId="13" applyNumberFormat="1" applyFont="1" applyBorder="1" applyAlignment="1" applyProtection="1">
      <alignment horizontal="center" vertical="center" wrapText="1"/>
      <protection locked="0"/>
    </xf>
    <xf numFmtId="49" fontId="25" fillId="0" borderId="36" xfId="13" applyNumberFormat="1" applyFont="1" applyBorder="1" applyAlignment="1" applyProtection="1">
      <alignment horizontal="center" vertical="center" wrapText="1"/>
      <protection locked="0"/>
    </xf>
    <xf numFmtId="49" fontId="25" fillId="0" borderId="35" xfId="13" applyNumberFormat="1" applyFont="1" applyBorder="1" applyAlignment="1" applyProtection="1">
      <alignment horizontal="center" vertical="center" wrapText="1"/>
      <protection locked="0"/>
    </xf>
    <xf numFmtId="49" fontId="25" fillId="0" borderId="8" xfId="13" applyNumberFormat="1" applyFont="1" applyBorder="1" applyAlignment="1" applyProtection="1">
      <alignment horizontal="center" vertical="center" wrapText="1"/>
      <protection locked="0"/>
    </xf>
    <xf numFmtId="49" fontId="25" fillId="0" borderId="3" xfId="13" applyNumberFormat="1" applyFont="1" applyBorder="1" applyAlignment="1" applyProtection="1">
      <alignment horizontal="center" vertical="center" wrapText="1"/>
      <protection locked="0"/>
    </xf>
    <xf numFmtId="49" fontId="25" fillId="0" borderId="3" xfId="13" applyNumberFormat="1" applyFont="1" applyBorder="1" applyAlignment="1" applyProtection="1">
      <alignment horizontal="center" vertical="top" wrapText="1"/>
      <protection locked="0"/>
    </xf>
    <xf numFmtId="4" fontId="25" fillId="0" borderId="3" xfId="13" applyNumberFormat="1" applyFont="1" applyBorder="1" applyAlignment="1" applyProtection="1">
      <alignment horizontal="center" vertical="top" wrapText="1"/>
      <protection locked="0"/>
    </xf>
    <xf numFmtId="49" fontId="43" fillId="0" borderId="0" xfId="13" applyNumberFormat="1" applyFont="1" applyAlignment="1" applyProtection="1">
      <alignment horizontal="center" vertical="center" wrapText="1"/>
      <protection locked="0"/>
    </xf>
    <xf numFmtId="14" fontId="51" fillId="0" borderId="37" xfId="13" applyNumberFormat="1" applyFont="1" applyBorder="1" applyAlignment="1" applyProtection="1">
      <alignment horizontal="center" vertical="center"/>
      <protection locked="0"/>
    </xf>
    <xf numFmtId="49" fontId="43" fillId="0" borderId="38" xfId="13" applyNumberFormat="1" applyFont="1" applyBorder="1" applyAlignment="1" applyProtection="1">
      <alignment horizontal="center" vertical="center" wrapText="1"/>
      <protection locked="0"/>
    </xf>
    <xf numFmtId="14" fontId="51" fillId="3" borderId="25" xfId="13" applyNumberFormat="1" applyFont="1" applyFill="1" applyBorder="1" applyAlignment="1" applyProtection="1">
      <alignment horizontal="center" vertical="center"/>
      <protection locked="0"/>
    </xf>
    <xf numFmtId="14" fontId="43" fillId="3" borderId="25" xfId="13" applyNumberFormat="1" applyFont="1" applyFill="1" applyBorder="1" applyAlignment="1" applyProtection="1">
      <alignment horizontal="center" vertical="center"/>
      <protection locked="0"/>
    </xf>
    <xf numFmtId="14" fontId="51" fillId="3" borderId="25" xfId="13" applyNumberFormat="1" applyFont="1" applyFill="1" applyBorder="1" applyAlignment="1">
      <alignment horizontal="center" vertical="center"/>
    </xf>
    <xf numFmtId="0" fontId="12" fillId="0" borderId="0" xfId="7" applyFont="1"/>
    <xf numFmtId="4" fontId="9" fillId="0" borderId="0" xfId="7" applyNumberFormat="1"/>
    <xf numFmtId="0" fontId="9" fillId="0" borderId="0" xfId="7"/>
    <xf numFmtId="0" fontId="9" fillId="0" borderId="0" xfId="7" applyAlignment="1">
      <alignment horizontal="left"/>
    </xf>
    <xf numFmtId="0" fontId="43" fillId="0" borderId="3" xfId="7" applyFont="1" applyBorder="1" applyAlignment="1">
      <alignment horizontal="center" vertical="center" wrapText="1"/>
    </xf>
    <xf numFmtId="4" fontId="43" fillId="0" borderId="3" xfId="13" applyNumberFormat="1" applyFont="1" applyBorder="1" applyAlignment="1">
      <alignment horizontal="center" vertical="center" wrapText="1"/>
    </xf>
    <xf numFmtId="0" fontId="43" fillId="0" borderId="3" xfId="13" applyFont="1" applyBorder="1" applyAlignment="1">
      <alignment horizontal="center" vertical="center"/>
    </xf>
    <xf numFmtId="0" fontId="12" fillId="2" borderId="3" xfId="7" applyFont="1" applyFill="1" applyBorder="1" applyAlignment="1">
      <alignment horizontal="center" vertical="center" wrapText="1"/>
    </xf>
    <xf numFmtId="49" fontId="43" fillId="2" borderId="3" xfId="7" applyNumberFormat="1" applyFont="1" applyFill="1" applyBorder="1" applyAlignment="1">
      <alignment horizontal="center" vertical="center" wrapText="1"/>
    </xf>
    <xf numFmtId="0" fontId="43" fillId="2" borderId="3" xfId="4" applyFont="1" applyFill="1" applyBorder="1" applyAlignment="1">
      <alignment horizontal="left" vertical="center" wrapText="1"/>
    </xf>
    <xf numFmtId="0" fontId="25" fillId="2" borderId="3" xfId="7" applyFont="1" applyFill="1" applyBorder="1" applyAlignment="1">
      <alignment horizontal="center" vertical="center" wrapText="1"/>
    </xf>
    <xf numFmtId="1" fontId="25" fillId="2" borderId="3" xfId="7" applyNumberFormat="1" applyFont="1" applyFill="1" applyBorder="1" applyAlignment="1">
      <alignment vertical="center" wrapText="1"/>
    </xf>
    <xf numFmtId="172" fontId="25" fillId="2" borderId="3" xfId="14" applyFont="1" applyFill="1" applyBorder="1" applyAlignment="1">
      <alignment horizontal="center" vertical="center" wrapText="1"/>
    </xf>
    <xf numFmtId="172" fontId="52" fillId="2" borderId="3" xfId="14" applyFont="1" applyFill="1" applyBorder="1" applyAlignment="1">
      <alignment vertical="center"/>
    </xf>
    <xf numFmtId="1" fontId="25" fillId="2" borderId="3" xfId="13" applyNumberFormat="1" applyFont="1" applyFill="1" applyBorder="1" applyAlignment="1">
      <alignment horizontal="right" vertical="center"/>
    </xf>
    <xf numFmtId="0" fontId="9" fillId="7" borderId="0" xfId="7" applyFill="1"/>
    <xf numFmtId="0" fontId="12" fillId="4" borderId="3" xfId="7" applyFont="1" applyFill="1" applyBorder="1" applyAlignment="1">
      <alignment horizontal="center" vertical="center" wrapText="1"/>
    </xf>
    <xf numFmtId="49" fontId="43" fillId="4" borderId="3" xfId="7" applyNumberFormat="1" applyFont="1" applyFill="1" applyBorder="1" applyAlignment="1">
      <alignment horizontal="center" vertical="center" wrapText="1"/>
    </xf>
    <xf numFmtId="0" fontId="43" fillId="4" borderId="3" xfId="4" applyFont="1" applyFill="1" applyBorder="1" applyAlignment="1">
      <alignment horizontal="left" vertical="center" wrapText="1"/>
    </xf>
    <xf numFmtId="0" fontId="25" fillId="4" borderId="3" xfId="7" applyFont="1" applyFill="1" applyBorder="1" applyAlignment="1">
      <alignment horizontal="center" vertical="center" wrapText="1"/>
    </xf>
    <xf numFmtId="1" fontId="25" fillId="4" borderId="3" xfId="7" applyNumberFormat="1" applyFont="1" applyFill="1" applyBorder="1" applyAlignment="1">
      <alignment vertical="center" wrapText="1"/>
    </xf>
    <xf numFmtId="172" fontId="25" fillId="4" borderId="3" xfId="14" applyFont="1" applyFill="1" applyBorder="1" applyAlignment="1">
      <alignment horizontal="center" vertical="center" wrapText="1"/>
    </xf>
    <xf numFmtId="172" fontId="52" fillId="4" borderId="3" xfId="14" applyFont="1" applyFill="1" applyBorder="1" applyAlignment="1">
      <alignment vertical="center"/>
    </xf>
    <xf numFmtId="1" fontId="25" fillId="4" borderId="3" xfId="13" applyNumberFormat="1" applyFont="1" applyFill="1" applyBorder="1" applyAlignment="1">
      <alignment horizontal="right" vertical="center"/>
    </xf>
    <xf numFmtId="0" fontId="12" fillId="5" borderId="3" xfId="7" applyFont="1" applyFill="1" applyBorder="1" applyAlignment="1">
      <alignment horizontal="center" vertical="center" wrapText="1"/>
    </xf>
    <xf numFmtId="49" fontId="43" fillId="5" borderId="3" xfId="7" applyNumberFormat="1" applyFont="1" applyFill="1" applyBorder="1" applyAlignment="1">
      <alignment horizontal="center" vertical="center" wrapText="1"/>
    </xf>
    <xf numFmtId="0" fontId="43" fillId="5" borderId="3" xfId="4" applyFont="1" applyFill="1" applyBorder="1" applyAlignment="1">
      <alignment horizontal="left" vertical="center" wrapText="1"/>
    </xf>
    <xf numFmtId="0" fontId="25" fillId="5" borderId="3" xfId="7" applyFont="1" applyFill="1" applyBorder="1" applyAlignment="1">
      <alignment horizontal="center" vertical="center" wrapText="1"/>
    </xf>
    <xf numFmtId="1" fontId="25" fillId="5" borderId="3" xfId="7" applyNumberFormat="1" applyFont="1" applyFill="1" applyBorder="1" applyAlignment="1">
      <alignment vertical="center" wrapText="1"/>
    </xf>
    <xf numFmtId="172" fontId="25" fillId="5" borderId="3" xfId="14" applyFont="1" applyFill="1" applyBorder="1" applyAlignment="1">
      <alignment horizontal="center" vertical="center" wrapText="1"/>
    </xf>
    <xf numFmtId="172" fontId="52" fillId="5" borderId="3" xfId="14" applyFont="1" applyFill="1" applyBorder="1" applyAlignment="1">
      <alignment vertical="center"/>
    </xf>
    <xf numFmtId="1" fontId="25" fillId="5" borderId="3" xfId="13" applyNumberFormat="1" applyFont="1" applyFill="1" applyBorder="1" applyAlignment="1">
      <alignment horizontal="right" vertical="center"/>
    </xf>
    <xf numFmtId="49" fontId="25" fillId="5" borderId="3" xfId="7" applyNumberFormat="1" applyFont="1" applyFill="1" applyBorder="1" applyAlignment="1">
      <alignment horizontal="center" vertical="center" wrapText="1"/>
    </xf>
    <xf numFmtId="0" fontId="25" fillId="5" borderId="3" xfId="4" applyFont="1" applyFill="1" applyBorder="1" applyAlignment="1">
      <alignment horizontal="left" vertical="center" wrapText="1"/>
    </xf>
    <xf numFmtId="2" fontId="25" fillId="5" borderId="3" xfId="7" applyNumberFormat="1" applyFont="1" applyFill="1" applyBorder="1" applyAlignment="1">
      <alignment vertical="center" wrapText="1"/>
    </xf>
    <xf numFmtId="4" fontId="8" fillId="0" borderId="3" xfId="7" applyNumberFormat="1" applyFont="1" applyBorder="1" applyAlignment="1">
      <alignment horizontal="right" vertical="center"/>
    </xf>
    <xf numFmtId="172" fontId="25" fillId="5" borderId="3" xfId="14" applyFont="1" applyFill="1" applyBorder="1" applyAlignment="1">
      <alignment horizontal="right" vertical="center"/>
    </xf>
    <xf numFmtId="2" fontId="25" fillId="2" borderId="3" xfId="7" applyNumberFormat="1" applyFont="1" applyFill="1" applyBorder="1" applyAlignment="1">
      <alignment vertical="center" wrapText="1"/>
    </xf>
    <xf numFmtId="172" fontId="52" fillId="2" borderId="3" xfId="14" applyFont="1" applyFill="1" applyBorder="1" applyAlignment="1">
      <alignment horizontal="center" vertical="center"/>
    </xf>
    <xf numFmtId="2" fontId="25" fillId="2" borderId="3" xfId="13" applyNumberFormat="1" applyFont="1" applyFill="1" applyBorder="1" applyAlignment="1">
      <alignment horizontal="right" vertical="center"/>
    </xf>
    <xf numFmtId="0" fontId="9" fillId="7" borderId="0" xfId="7" applyFill="1" applyAlignment="1">
      <alignment horizontal="left"/>
    </xf>
    <xf numFmtId="49" fontId="43" fillId="5" borderId="3" xfId="4" applyNumberFormat="1" applyFont="1" applyFill="1" applyBorder="1" applyAlignment="1">
      <alignment horizontal="center" vertical="center" wrapText="1"/>
    </xf>
    <xf numFmtId="2" fontId="25" fillId="5" borderId="3" xfId="13" applyNumberFormat="1" applyFont="1" applyFill="1" applyBorder="1" applyAlignment="1">
      <alignment horizontal="right" vertical="center"/>
    </xf>
    <xf numFmtId="172" fontId="52" fillId="5" borderId="3" xfId="14" applyFont="1" applyFill="1" applyBorder="1" applyAlignment="1">
      <alignment horizontal="center" vertical="center" wrapText="1"/>
    </xf>
    <xf numFmtId="172" fontId="43" fillId="0" borderId="0" xfId="14" applyFont="1" applyFill="1" applyBorder="1" applyAlignment="1">
      <alignment horizontal="center" vertical="center" wrapText="1"/>
    </xf>
    <xf numFmtId="4" fontId="44" fillId="0" borderId="0" xfId="7" applyNumberFormat="1" applyFont="1" applyAlignment="1">
      <alignment horizontal="center" vertical="center" wrapText="1"/>
    </xf>
    <xf numFmtId="4" fontId="29" fillId="0" borderId="0" xfId="7" applyNumberFormat="1" applyFont="1" applyAlignment="1">
      <alignment vertical="center"/>
    </xf>
    <xf numFmtId="4" fontId="12" fillId="0" borderId="0" xfId="7" applyNumberFormat="1" applyFont="1" applyAlignment="1">
      <alignment horizontal="center" vertical="center" wrapText="1"/>
    </xf>
    <xf numFmtId="0" fontId="44" fillId="0" borderId="0" xfId="7" applyFont="1" applyAlignment="1">
      <alignment horizontal="right" vertical="center" wrapText="1"/>
    </xf>
    <xf numFmtId="0" fontId="55" fillId="0" borderId="0" xfId="7" applyFont="1" applyAlignment="1">
      <alignment horizontal="center" vertical="center" wrapText="1"/>
    </xf>
    <xf numFmtId="4" fontId="56" fillId="0" borderId="0" xfId="7" applyNumberFormat="1" applyFont="1" applyAlignment="1">
      <alignment horizontal="center" vertical="center" wrapText="1"/>
    </xf>
    <xf numFmtId="4" fontId="44" fillId="0" borderId="0" xfId="7" applyNumberFormat="1" applyFont="1" applyAlignment="1">
      <alignment horizontal="center" vertical="center"/>
    </xf>
    <xf numFmtId="0" fontId="56" fillId="0" borderId="0" xfId="7" applyFont="1"/>
    <xf numFmtId="0" fontId="44" fillId="0" borderId="0" xfId="7" applyFont="1"/>
    <xf numFmtId="0" fontId="44" fillId="0" borderId="0" xfId="7" applyFont="1" applyAlignment="1">
      <alignment horizontal="left" vertical="center" wrapText="1"/>
    </xf>
    <xf numFmtId="0" fontId="12" fillId="0" borderId="0" xfId="13"/>
    <xf numFmtId="0" fontId="44" fillId="0" borderId="0" xfId="13" applyFont="1" applyAlignment="1">
      <alignment horizontal="right"/>
    </xf>
    <xf numFmtId="4" fontId="12" fillId="0" borderId="0" xfId="13" applyNumberFormat="1"/>
    <xf numFmtId="0" fontId="12" fillId="0" borderId="0" xfId="13" applyAlignment="1">
      <alignment horizontal="right"/>
    </xf>
    <xf numFmtId="0" fontId="44" fillId="0" borderId="1" xfId="13" applyFont="1" applyBorder="1"/>
    <xf numFmtId="0" fontId="41" fillId="0" borderId="0" xfId="13" applyFont="1"/>
    <xf numFmtId="0" fontId="45" fillId="0" borderId="0" xfId="13" applyFont="1" applyAlignment="1">
      <alignment vertical="top"/>
    </xf>
    <xf numFmtId="0" fontId="45" fillId="0" borderId="0" xfId="13" applyFont="1" applyAlignment="1">
      <alignment horizontal="center" vertical="top"/>
    </xf>
    <xf numFmtId="0" fontId="45" fillId="0" borderId="0" xfId="13" applyFont="1" applyAlignment="1">
      <alignment horizontal="left"/>
    </xf>
    <xf numFmtId="4" fontId="12" fillId="0" borderId="0" xfId="7" applyNumberFormat="1" applyFont="1" applyAlignment="1">
      <alignment horizontal="right" vertical="center"/>
    </xf>
    <xf numFmtId="0" fontId="44" fillId="0" borderId="1" xfId="13" applyFont="1" applyBorder="1" applyAlignment="1">
      <alignment wrapText="1"/>
    </xf>
    <xf numFmtId="4" fontId="45" fillId="0" borderId="0" xfId="13" applyNumberFormat="1" applyFont="1" applyAlignment="1">
      <alignment horizontal="center" vertical="top"/>
    </xf>
    <xf numFmtId="0" fontId="41" fillId="0" borderId="0" xfId="13" applyFont="1" applyAlignment="1">
      <alignment horizontal="right"/>
    </xf>
    <xf numFmtId="4" fontId="41" fillId="0" borderId="0" xfId="13" applyNumberFormat="1" applyFont="1"/>
    <xf numFmtId="0" fontId="57" fillId="0" borderId="0" xfId="7" applyFont="1"/>
    <xf numFmtId="14" fontId="51" fillId="0" borderId="25" xfId="13" applyNumberFormat="1" applyFont="1" applyBorder="1" applyAlignment="1" applyProtection="1">
      <alignment horizontal="center" vertical="center"/>
      <protection locked="0"/>
    </xf>
    <xf numFmtId="14" fontId="43" fillId="0" borderId="25" xfId="13" applyNumberFormat="1" applyFont="1" applyBorder="1" applyAlignment="1" applyProtection="1">
      <alignment horizontal="center" vertical="center"/>
      <protection locked="0"/>
    </xf>
    <xf numFmtId="14" fontId="51" fillId="0" borderId="25" xfId="13" applyNumberFormat="1" applyFont="1" applyBorder="1" applyAlignment="1">
      <alignment horizontal="center" vertical="center"/>
    </xf>
    <xf numFmtId="172" fontId="25" fillId="2" borderId="3" xfId="15" applyFont="1" applyFill="1" applyBorder="1" applyAlignment="1">
      <alignment horizontal="center" vertical="center" wrapText="1"/>
    </xf>
    <xf numFmtId="172" fontId="52" fillId="2" borderId="3" xfId="15" applyFont="1" applyFill="1" applyBorder="1" applyAlignment="1">
      <alignment vertical="center"/>
    </xf>
    <xf numFmtId="172" fontId="25" fillId="4" borderId="3" xfId="15" applyFont="1" applyFill="1" applyBorder="1" applyAlignment="1">
      <alignment horizontal="center" vertical="center" wrapText="1"/>
    </xf>
    <xf numFmtId="172" fontId="52" fillId="4" borderId="3" xfId="15" applyFont="1" applyFill="1" applyBorder="1" applyAlignment="1">
      <alignment vertical="center"/>
    </xf>
    <xf numFmtId="172" fontId="25" fillId="5" borderId="3" xfId="15" applyFont="1" applyFill="1" applyBorder="1" applyAlignment="1">
      <alignment horizontal="center" vertical="center" wrapText="1"/>
    </xf>
    <xf numFmtId="172" fontId="52" fillId="5" borderId="3" xfId="15" applyFont="1" applyFill="1" applyBorder="1" applyAlignment="1">
      <alignment vertical="center"/>
    </xf>
    <xf numFmtId="172" fontId="25" fillId="5" borderId="3" xfId="15" applyFont="1" applyFill="1" applyBorder="1" applyAlignment="1">
      <alignment horizontal="right" vertical="center"/>
    </xf>
    <xf numFmtId="172" fontId="52" fillId="5" borderId="3" xfId="15" applyFont="1" applyFill="1" applyBorder="1" applyAlignment="1">
      <alignment horizontal="center" vertical="center" wrapText="1"/>
    </xf>
    <xf numFmtId="0" fontId="58" fillId="0" borderId="3" xfId="7" applyFont="1" applyBorder="1" applyAlignment="1">
      <alignment wrapText="1"/>
    </xf>
    <xf numFmtId="0" fontId="58" fillId="0" borderId="3" xfId="7" applyFont="1" applyBorder="1" applyAlignment="1">
      <alignment horizontal="center" vertical="center" wrapText="1"/>
    </xf>
    <xf numFmtId="0" fontId="25" fillId="0" borderId="3" xfId="7" applyFont="1" applyBorder="1" applyAlignment="1">
      <alignment wrapText="1"/>
    </xf>
    <xf numFmtId="0" fontId="25" fillId="0" borderId="3" xfId="7" applyFont="1" applyBorder="1" applyAlignment="1">
      <alignment horizontal="center" vertical="center" wrapText="1"/>
    </xf>
    <xf numFmtId="172" fontId="43" fillId="0" borderId="0" xfId="15" applyFont="1" applyFill="1" applyBorder="1" applyAlignment="1">
      <alignment horizontal="center" vertical="center" wrapText="1"/>
    </xf>
    <xf numFmtId="0" fontId="59" fillId="5" borderId="3" xfId="7" applyFont="1" applyFill="1" applyBorder="1" applyAlignment="1">
      <alignment horizontal="center" vertical="center" wrapText="1"/>
    </xf>
    <xf numFmtId="0" fontId="25" fillId="0" borderId="3" xfId="7" applyFont="1" applyFill="1" applyBorder="1" applyAlignment="1">
      <alignment horizontal="center" vertical="center" wrapText="1"/>
    </xf>
    <xf numFmtId="49" fontId="25" fillId="0" borderId="3" xfId="7" applyNumberFormat="1" applyFont="1" applyFill="1" applyBorder="1" applyAlignment="1">
      <alignment horizontal="center" vertical="center" wrapText="1"/>
    </xf>
    <xf numFmtId="0" fontId="43" fillId="0" borderId="3" xfId="4" applyFont="1" applyFill="1" applyBorder="1" applyAlignment="1">
      <alignment horizontal="left" vertical="center" wrapText="1"/>
    </xf>
    <xf numFmtId="2" fontId="25" fillId="0" borderId="3" xfId="7" applyNumberFormat="1" applyFont="1" applyFill="1" applyBorder="1" applyAlignment="1">
      <alignment vertical="center" wrapText="1"/>
    </xf>
    <xf numFmtId="172" fontId="25" fillId="0" borderId="3" xfId="15" applyFont="1" applyFill="1" applyBorder="1" applyAlignment="1">
      <alignment horizontal="center" vertical="center" wrapText="1"/>
    </xf>
    <xf numFmtId="172" fontId="52" fillId="0" borderId="3" xfId="15" applyFont="1" applyFill="1" applyBorder="1" applyAlignment="1">
      <alignment vertical="center"/>
    </xf>
    <xf numFmtId="1" fontId="25" fillId="0" borderId="3" xfId="13" applyNumberFormat="1" applyFont="1" applyFill="1" applyBorder="1" applyAlignment="1">
      <alignment horizontal="right" vertical="center"/>
    </xf>
    <xf numFmtId="4" fontId="8" fillId="0" borderId="3" xfId="7" applyNumberFormat="1" applyFont="1" applyFill="1" applyBorder="1" applyAlignment="1">
      <alignment horizontal="right" vertical="center"/>
    </xf>
    <xf numFmtId="172" fontId="25" fillId="0" borderId="3" xfId="15" applyFont="1" applyFill="1" applyBorder="1" applyAlignment="1">
      <alignment horizontal="right" vertical="center"/>
    </xf>
    <xf numFmtId="0" fontId="25" fillId="0" borderId="3" xfId="4" applyFont="1" applyFill="1" applyBorder="1" applyAlignment="1">
      <alignment horizontal="left" vertical="center" wrapText="1"/>
    </xf>
    <xf numFmtId="172" fontId="52" fillId="0" borderId="3" xfId="15" applyFont="1" applyFill="1" applyBorder="1" applyAlignment="1">
      <alignment horizontal="center" vertical="center" wrapText="1"/>
    </xf>
    <xf numFmtId="0" fontId="14" fillId="0" borderId="0" xfId="5" applyFont="1" applyAlignment="1">
      <alignment horizontal="center" vertical="center"/>
    </xf>
    <xf numFmtId="0" fontId="15" fillId="0" borderId="0" xfId="5" applyFont="1" applyAlignment="1">
      <alignment horizontal="right"/>
    </xf>
    <xf numFmtId="0" fontId="14" fillId="0" borderId="0" xfId="5" applyFont="1" applyAlignment="1">
      <alignment horizontal="left" vertical="center" wrapText="1"/>
    </xf>
    <xf numFmtId="0" fontId="14" fillId="0" borderId="1" xfId="5" applyFont="1" applyBorder="1" applyAlignment="1">
      <alignment horizontal="left" vertical="center"/>
    </xf>
    <xf numFmtId="0" fontId="39" fillId="0" borderId="0" xfId="5" applyFont="1" applyAlignment="1">
      <alignment horizontal="center" vertical="center"/>
    </xf>
    <xf numFmtId="0" fontId="39" fillId="0" borderId="17" xfId="5" applyFont="1" applyBorder="1" applyAlignment="1">
      <alignment horizontal="center" vertical="center"/>
    </xf>
    <xf numFmtId="0" fontId="14" fillId="0" borderId="0" xfId="7" applyFont="1" applyAlignment="1">
      <alignment horizontal="left" vertical="center" wrapText="1"/>
    </xf>
    <xf numFmtId="0" fontId="14" fillId="0" borderId="0" xfId="7" applyFont="1" applyAlignment="1">
      <alignment horizontal="left" vertical="center"/>
    </xf>
    <xf numFmtId="0" fontId="38" fillId="0" borderId="0" xfId="7" applyFont="1" applyAlignment="1">
      <alignment horizontal="left" vertical="center" wrapText="1"/>
    </xf>
    <xf numFmtId="0" fontId="14" fillId="0" borderId="1" xfId="7" applyFont="1" applyBorder="1" applyAlignment="1">
      <alignment horizontal="left" vertical="center"/>
    </xf>
    <xf numFmtId="0" fontId="30" fillId="0" borderId="0" xfId="5" applyFont="1"/>
    <xf numFmtId="0" fontId="9" fillId="0" borderId="26" xfId="5" applyFont="1" applyBorder="1" applyAlignment="1">
      <alignment horizontal="center"/>
    </xf>
    <xf numFmtId="0" fontId="9" fillId="0" borderId="27" xfId="5" applyFont="1" applyBorder="1" applyAlignment="1">
      <alignment horizontal="center"/>
    </xf>
    <xf numFmtId="0" fontId="9" fillId="0" borderId="28" xfId="5" applyFont="1" applyBorder="1" applyAlignment="1">
      <alignment horizontal="center"/>
    </xf>
    <xf numFmtId="2" fontId="18" fillId="0" borderId="21" xfId="5" applyNumberFormat="1" applyFont="1" applyBorder="1" applyAlignment="1">
      <alignment wrapText="1"/>
    </xf>
    <xf numFmtId="2" fontId="18" fillId="0" borderId="24" xfId="5" applyNumberFormat="1" applyFont="1" applyBorder="1" applyAlignment="1">
      <alignment wrapText="1"/>
    </xf>
    <xf numFmtId="2" fontId="18" fillId="0" borderId="22" xfId="5" applyNumberFormat="1" applyFont="1" applyBorder="1" applyAlignment="1">
      <alignment wrapText="1"/>
    </xf>
    <xf numFmtId="0" fontId="18" fillId="0" borderId="6" xfId="5" applyFont="1" applyBorder="1"/>
    <xf numFmtId="0" fontId="18" fillId="0" borderId="15" xfId="5" applyFont="1" applyBorder="1"/>
    <xf numFmtId="0" fontId="18" fillId="0" borderId="7" xfId="5" applyFont="1" applyBorder="1"/>
    <xf numFmtId="0" fontId="21" fillId="0" borderId="0" xfId="9" applyFont="1" applyAlignment="1">
      <alignment horizontal="center" vertical="center"/>
    </xf>
    <xf numFmtId="0" fontId="15" fillId="0" borderId="12" xfId="5" applyFont="1" applyBorder="1" applyAlignment="1">
      <alignment horizontal="center"/>
    </xf>
    <xf numFmtId="0" fontId="15" fillId="0" borderId="17" xfId="5" applyFont="1" applyBorder="1" applyAlignment="1">
      <alignment horizontal="center"/>
    </xf>
    <xf numFmtId="0" fontId="15" fillId="0" borderId="10" xfId="5" applyFont="1" applyBorder="1" applyAlignment="1">
      <alignment horizontal="center"/>
    </xf>
    <xf numFmtId="4" fontId="20" fillId="0" borderId="0" xfId="8" applyNumberFormat="1" applyFont="1" applyAlignment="1">
      <alignment horizontal="center" vertical="top" wrapText="1"/>
    </xf>
    <xf numFmtId="0" fontId="15" fillId="0" borderId="16" xfId="5" applyFont="1" applyBorder="1" applyAlignment="1">
      <alignment horizontal="center"/>
    </xf>
    <xf numFmtId="0" fontId="15" fillId="0" borderId="0" xfId="5" applyFont="1" applyAlignment="1">
      <alignment horizontal="center"/>
    </xf>
    <xf numFmtId="0" fontId="15" fillId="0" borderId="11" xfId="5" applyFont="1" applyBorder="1" applyAlignment="1">
      <alignment horizontal="center"/>
    </xf>
    <xf numFmtId="0" fontId="22" fillId="0" borderId="0" xfId="10" applyAlignment="1">
      <alignment horizontal="center" vertical="center" wrapText="1"/>
    </xf>
    <xf numFmtId="0" fontId="9" fillId="0" borderId="13" xfId="5" applyFont="1" applyBorder="1" applyAlignment="1">
      <alignment horizontal="center"/>
    </xf>
    <xf numFmtId="0" fontId="9" fillId="0" borderId="1" xfId="5" applyFont="1" applyBorder="1" applyAlignment="1">
      <alignment horizontal="center"/>
    </xf>
    <xf numFmtId="0" fontId="9" fillId="0" borderId="9" xfId="5" applyFont="1" applyBorder="1" applyAlignment="1">
      <alignment horizontal="center"/>
    </xf>
    <xf numFmtId="0" fontId="13" fillId="0" borderId="21" xfId="5" applyFont="1" applyBorder="1" applyAlignment="1">
      <alignment horizontal="center"/>
    </xf>
    <xf numFmtId="0" fontId="13" fillId="0" borderId="22" xfId="5" applyFont="1" applyBorder="1" applyAlignment="1">
      <alignment horizontal="center"/>
    </xf>
    <xf numFmtId="0" fontId="9" fillId="0" borderId="1" xfId="5" applyFont="1" applyBorder="1" applyAlignment="1">
      <alignment horizontal="left" wrapText="1"/>
    </xf>
    <xf numFmtId="0" fontId="9" fillId="0" borderId="1" xfId="5" applyFont="1" applyBorder="1" applyAlignment="1">
      <alignment vertical="top" wrapText="1"/>
    </xf>
    <xf numFmtId="0" fontId="9" fillId="0" borderId="1" xfId="7" applyBorder="1" applyAlignment="1">
      <alignment vertical="top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5" fillId="0" borderId="3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2" fillId="0" borderId="1" xfId="13" applyFont="1" applyBorder="1" applyAlignment="1">
      <alignment horizontal="left" wrapText="1"/>
    </xf>
    <xf numFmtId="0" fontId="44" fillId="0" borderId="1" xfId="13" applyFont="1" applyBorder="1" applyAlignment="1">
      <alignment horizontal="center"/>
    </xf>
    <xf numFmtId="0" fontId="45" fillId="0" borderId="17" xfId="13" applyFont="1" applyBorder="1" applyAlignment="1">
      <alignment horizontal="center" vertical="top"/>
    </xf>
    <xf numFmtId="4" fontId="43" fillId="0" borderId="6" xfId="7" applyNumberFormat="1" applyFont="1" applyBorder="1" applyAlignment="1">
      <alignment horizontal="center" vertical="center" wrapText="1"/>
    </xf>
    <xf numFmtId="4" fontId="43" fillId="0" borderId="7" xfId="7" applyNumberFormat="1" applyFont="1" applyBorder="1" applyAlignment="1">
      <alignment horizontal="center" vertical="center" wrapText="1"/>
    </xf>
    <xf numFmtId="0" fontId="43" fillId="0" borderId="2" xfId="13" applyFont="1" applyBorder="1" applyAlignment="1">
      <alignment horizontal="center" vertical="center" wrapText="1"/>
    </xf>
    <xf numFmtId="0" fontId="43" fillId="0" borderId="14" xfId="13" applyFont="1" applyBorder="1" applyAlignment="1">
      <alignment horizontal="center" vertical="center" wrapText="1"/>
    </xf>
    <xf numFmtId="0" fontId="53" fillId="0" borderId="12" xfId="7" applyFont="1" applyBorder="1" applyAlignment="1">
      <alignment horizontal="right" vertical="center" wrapText="1"/>
    </xf>
    <xf numFmtId="0" fontId="53" fillId="0" borderId="17" xfId="7" applyFont="1" applyBorder="1" applyAlignment="1">
      <alignment horizontal="right" vertical="center" wrapText="1"/>
    </xf>
    <xf numFmtId="0" fontId="54" fillId="0" borderId="16" xfId="7" applyFont="1" applyBorder="1" applyAlignment="1">
      <alignment horizontal="right" vertical="center" wrapText="1"/>
    </xf>
    <xf numFmtId="0" fontId="54" fillId="0" borderId="0" xfId="7" applyFont="1" applyAlignment="1">
      <alignment horizontal="right" vertical="center" wrapText="1"/>
    </xf>
    <xf numFmtId="0" fontId="42" fillId="0" borderId="1" xfId="13" applyFont="1" applyBorder="1" applyAlignment="1">
      <alignment horizontal="left" vertical="top" wrapText="1"/>
    </xf>
    <xf numFmtId="49" fontId="25" fillId="0" borderId="0" xfId="13" applyNumberFormat="1" applyFont="1" applyAlignment="1" applyProtection="1">
      <alignment horizontal="center" vertical="top" wrapText="1"/>
      <protection locked="0"/>
    </xf>
    <xf numFmtId="49" fontId="25" fillId="0" borderId="35" xfId="13" applyNumberFormat="1" applyFont="1" applyBorder="1" applyAlignment="1" applyProtection="1">
      <alignment horizontal="center" vertical="top" wrapText="1"/>
      <protection locked="0"/>
    </xf>
    <xf numFmtId="0" fontId="42" fillId="0" borderId="0" xfId="13" applyFont="1" applyAlignment="1">
      <alignment horizontal="center"/>
    </xf>
    <xf numFmtId="0" fontId="43" fillId="0" borderId="6" xfId="7" applyFont="1" applyBorder="1" applyAlignment="1">
      <alignment horizontal="center" vertical="center" wrapText="1"/>
    </xf>
    <xf numFmtId="0" fontId="43" fillId="0" borderId="7" xfId="7" applyFont="1" applyBorder="1" applyAlignment="1">
      <alignment horizontal="center" vertical="center" wrapText="1"/>
    </xf>
    <xf numFmtId="0" fontId="43" fillId="0" borderId="3" xfId="7" applyFont="1" applyBorder="1" applyAlignment="1">
      <alignment horizontal="center" vertical="center" wrapText="1"/>
    </xf>
    <xf numFmtId="0" fontId="43" fillId="0" borderId="2" xfId="13" applyFont="1" applyBorder="1" applyAlignment="1">
      <alignment horizontal="center" vertical="center"/>
    </xf>
    <xf numFmtId="0" fontId="43" fillId="0" borderId="14" xfId="13" applyFont="1" applyBorder="1" applyAlignment="1">
      <alignment horizontal="center" vertical="center"/>
    </xf>
    <xf numFmtId="0" fontId="43" fillId="0" borderId="3" xfId="13" applyFont="1" applyBorder="1" applyAlignment="1">
      <alignment horizontal="center" vertical="center" wrapText="1"/>
    </xf>
    <xf numFmtId="4" fontId="43" fillId="0" borderId="2" xfId="13" applyNumberFormat="1" applyFont="1" applyBorder="1" applyAlignment="1">
      <alignment horizontal="center" vertical="center" wrapText="1"/>
    </xf>
    <xf numFmtId="4" fontId="43" fillId="0" borderId="14" xfId="13" applyNumberFormat="1" applyFont="1" applyBorder="1" applyAlignment="1">
      <alignment horizontal="center" vertical="center" wrapText="1"/>
    </xf>
    <xf numFmtId="49" fontId="47" fillId="0" borderId="3" xfId="13" applyNumberFormat="1" applyFont="1" applyBorder="1" applyAlignment="1">
      <alignment horizontal="center" vertical="top" wrapText="1"/>
    </xf>
    <xf numFmtId="0" fontId="44" fillId="0" borderId="15" xfId="13" applyFont="1" applyBorder="1" applyAlignment="1">
      <alignment horizontal="left" vertical="center" wrapText="1"/>
    </xf>
    <xf numFmtId="49" fontId="50" fillId="0" borderId="3" xfId="13" applyNumberFormat="1" applyFont="1" applyBorder="1" applyAlignment="1">
      <alignment horizontal="center" vertical="top" wrapText="1"/>
    </xf>
    <xf numFmtId="49" fontId="47" fillId="0" borderId="0" xfId="13" applyNumberFormat="1" applyFont="1" applyAlignment="1">
      <alignment horizontal="center" vertical="top" wrapText="1"/>
    </xf>
    <xf numFmtId="0" fontId="25" fillId="0" borderId="0" xfId="13" applyFont="1" applyAlignment="1">
      <alignment horizontal="center"/>
    </xf>
    <xf numFmtId="49" fontId="48" fillId="0" borderId="0" xfId="13" applyNumberFormat="1" applyFont="1" applyAlignment="1">
      <alignment horizontal="left" vertical="top"/>
    </xf>
    <xf numFmtId="49" fontId="47" fillId="0" borderId="3" xfId="13" applyNumberFormat="1" applyFont="1" applyBorder="1" applyAlignment="1">
      <alignment horizontal="center" vertical="top"/>
    </xf>
    <xf numFmtId="49" fontId="44" fillId="0" borderId="1" xfId="13" applyNumberFormat="1" applyFont="1" applyBorder="1" applyAlignment="1">
      <alignment horizontal="left" vertical="top" wrapText="1"/>
    </xf>
    <xf numFmtId="49" fontId="44" fillId="0" borderId="15" xfId="13" applyNumberFormat="1" applyFont="1" applyBorder="1" applyAlignment="1">
      <alignment horizontal="left" vertical="top" wrapText="1"/>
    </xf>
    <xf numFmtId="0" fontId="25" fillId="0" borderId="0" xfId="13" applyFont="1" applyAlignment="1">
      <alignment horizontal="right"/>
    </xf>
    <xf numFmtId="49" fontId="47" fillId="0" borderId="0" xfId="13" applyNumberFormat="1" applyFont="1" applyAlignment="1">
      <alignment horizontal="right" vertical="top" wrapText="1"/>
    </xf>
    <xf numFmtId="49" fontId="47" fillId="0" borderId="11" xfId="13" applyNumberFormat="1" applyFont="1" applyBorder="1" applyAlignment="1">
      <alignment horizontal="right" vertical="top" wrapText="1"/>
    </xf>
    <xf numFmtId="49" fontId="12" fillId="0" borderId="3" xfId="13" applyNumberFormat="1" applyBorder="1" applyAlignment="1">
      <alignment horizontal="center"/>
    </xf>
  </cellXfs>
  <cellStyles count="16">
    <cellStyle name="Normal_B7087BudgetRev1A10(2).02.00" xfId="3" xr:uid="{00000000-0005-0000-0000-000000000000}"/>
    <cellStyle name="Обычный" xfId="0" builtinId="0"/>
    <cellStyle name="Обычный 10 2" xfId="5" xr:uid="{4740CDEC-7CFC-42D0-9AF3-FA84C0DDDCB7}"/>
    <cellStyle name="Обычный 11" xfId="7" xr:uid="{C48ABFC4-0E50-46EA-8E32-17BFB96EC4E8}"/>
    <cellStyle name="Обычный 2" xfId="1" xr:uid="{00000000-0005-0000-0000-000002000000}"/>
    <cellStyle name="Обычный 2 2 2 2 3 2" xfId="9" xr:uid="{39046D32-CD79-494F-8F47-EC310FEEAAEE}"/>
    <cellStyle name="Обычный 2 5" xfId="4" xr:uid="{73C73487-53D7-44E5-97E8-DC251C13DAF9}"/>
    <cellStyle name="Обычный 9" xfId="10" xr:uid="{86C9BE02-1464-4CEB-A702-7F91C9347C86}"/>
    <cellStyle name="Обычный_АРКС теплосеть между точками 21 и 22 КС-2-3 №1 по протоколу 2" xfId="13" xr:uid="{1A846E9C-3DA5-40C8-8E07-900CA5EF64C6}"/>
    <cellStyle name="Обычный_КС-3_Крюково.06.09" xfId="8" xr:uid="{7BB94CC3-A9AE-4DF0-9784-FDC2529642AC}"/>
    <cellStyle name="Обычный_КС-3_Крюково.xls1" xfId="11" xr:uid="{CD478489-6B64-4B42-92A0-3EED06F69421}"/>
    <cellStyle name="Обычный_КС-3-март 2010     04-6907-2" xfId="12" xr:uid="{75DF71FE-3F7A-4D90-AFA8-FF9AACAB0A84}"/>
    <cellStyle name="Финансовый" xfId="2" builtinId="3"/>
    <cellStyle name="Финансовый 2" xfId="14" xr:uid="{BD8948D9-8E84-46C6-B9B2-B2C13D39C94A}"/>
    <cellStyle name="Финансовый 2 3" xfId="6" xr:uid="{D074FB09-7DB6-4427-B352-7FE29CAF7228}"/>
    <cellStyle name="Финансовый 3" xfId="15" xr:uid="{DDC7ADE2-F6D4-4D06-92F4-55848C19D1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38BDA-FFB9-4D22-B7EA-A84AC2A059B4}">
  <dimension ref="A1:Q100"/>
  <sheetViews>
    <sheetView view="pageBreakPreview" topLeftCell="A26" zoomScaleNormal="100" zoomScaleSheetLayoutView="100" workbookViewId="0">
      <selection activeCell="C14" sqref="C14:F14"/>
    </sheetView>
  </sheetViews>
  <sheetFormatPr defaultColWidth="9" defaultRowHeight="12.75" x14ac:dyDescent="0.2"/>
  <cols>
    <col min="1" max="1" width="6.28515625" style="16" customWidth="1"/>
    <col min="2" max="2" width="10.42578125" style="16" customWidth="1"/>
    <col min="3" max="3" width="22.5703125" style="16" customWidth="1"/>
    <col min="4" max="4" width="18.85546875" style="16" customWidth="1"/>
    <col min="5" max="5" width="12.85546875" style="16" customWidth="1"/>
    <col min="6" max="6" width="15.42578125" style="16" customWidth="1"/>
    <col min="7" max="7" width="15.5703125" style="16" customWidth="1"/>
    <col min="8" max="8" width="16.85546875" style="16" customWidth="1"/>
    <col min="9" max="9" width="6.42578125" style="16" customWidth="1"/>
    <col min="10" max="10" width="10.85546875" style="19" customWidth="1"/>
    <col min="11" max="11" width="15.5703125" style="19" customWidth="1"/>
    <col min="12" max="12" width="15.85546875" style="19" customWidth="1"/>
    <col min="13" max="13" width="8.140625" style="19" customWidth="1"/>
    <col min="14" max="14" width="14.7109375" style="16" customWidth="1"/>
    <col min="15" max="15" width="14" style="16" bestFit="1" customWidth="1"/>
    <col min="16" max="16" width="14.28515625" style="16" customWidth="1"/>
    <col min="17" max="256" width="9" style="16"/>
    <col min="257" max="257" width="6.28515625" style="16" customWidth="1"/>
    <col min="258" max="258" width="10.42578125" style="16" customWidth="1"/>
    <col min="259" max="259" width="22.5703125" style="16" customWidth="1"/>
    <col min="260" max="260" width="18.85546875" style="16" customWidth="1"/>
    <col min="261" max="261" width="12.85546875" style="16" customWidth="1"/>
    <col min="262" max="262" width="15.42578125" style="16" customWidth="1"/>
    <col min="263" max="263" width="15.5703125" style="16" customWidth="1"/>
    <col min="264" max="264" width="16.85546875" style="16" customWidth="1"/>
    <col min="265" max="265" width="6.42578125" style="16" customWidth="1"/>
    <col min="266" max="266" width="10.85546875" style="16" customWidth="1"/>
    <col min="267" max="267" width="15.5703125" style="16" customWidth="1"/>
    <col min="268" max="268" width="15.85546875" style="16" customWidth="1"/>
    <col min="269" max="269" width="8.140625" style="16" customWidth="1"/>
    <col min="270" max="270" width="14.7109375" style="16" customWidth="1"/>
    <col min="271" max="271" width="14" style="16" bestFit="1" customWidth="1"/>
    <col min="272" max="272" width="14.28515625" style="16" customWidth="1"/>
    <col min="273" max="512" width="9" style="16"/>
    <col min="513" max="513" width="6.28515625" style="16" customWidth="1"/>
    <col min="514" max="514" width="10.42578125" style="16" customWidth="1"/>
    <col min="515" max="515" width="22.5703125" style="16" customWidth="1"/>
    <col min="516" max="516" width="18.85546875" style="16" customWidth="1"/>
    <col min="517" max="517" width="12.85546875" style="16" customWidth="1"/>
    <col min="518" max="518" width="15.42578125" style="16" customWidth="1"/>
    <col min="519" max="519" width="15.5703125" style="16" customWidth="1"/>
    <col min="520" max="520" width="16.85546875" style="16" customWidth="1"/>
    <col min="521" max="521" width="6.42578125" style="16" customWidth="1"/>
    <col min="522" max="522" width="10.85546875" style="16" customWidth="1"/>
    <col min="523" max="523" width="15.5703125" style="16" customWidth="1"/>
    <col min="524" max="524" width="15.85546875" style="16" customWidth="1"/>
    <col min="525" max="525" width="8.140625" style="16" customWidth="1"/>
    <col min="526" max="526" width="14.7109375" style="16" customWidth="1"/>
    <col min="527" max="527" width="14" style="16" bestFit="1" customWidth="1"/>
    <col min="528" max="528" width="14.28515625" style="16" customWidth="1"/>
    <col min="529" max="768" width="9" style="16"/>
    <col min="769" max="769" width="6.28515625" style="16" customWidth="1"/>
    <col min="770" max="770" width="10.42578125" style="16" customWidth="1"/>
    <col min="771" max="771" width="22.5703125" style="16" customWidth="1"/>
    <col min="772" max="772" width="18.85546875" style="16" customWidth="1"/>
    <col min="773" max="773" width="12.85546875" style="16" customWidth="1"/>
    <col min="774" max="774" width="15.42578125" style="16" customWidth="1"/>
    <col min="775" max="775" width="15.5703125" style="16" customWidth="1"/>
    <col min="776" max="776" width="16.85546875" style="16" customWidth="1"/>
    <col min="777" max="777" width="6.42578125" style="16" customWidth="1"/>
    <col min="778" max="778" width="10.85546875" style="16" customWidth="1"/>
    <col min="779" max="779" width="15.5703125" style="16" customWidth="1"/>
    <col min="780" max="780" width="15.85546875" style="16" customWidth="1"/>
    <col min="781" max="781" width="8.140625" style="16" customWidth="1"/>
    <col min="782" max="782" width="14.7109375" style="16" customWidth="1"/>
    <col min="783" max="783" width="14" style="16" bestFit="1" customWidth="1"/>
    <col min="784" max="784" width="14.28515625" style="16" customWidth="1"/>
    <col min="785" max="1024" width="9" style="16"/>
    <col min="1025" max="1025" width="6.28515625" style="16" customWidth="1"/>
    <col min="1026" max="1026" width="10.42578125" style="16" customWidth="1"/>
    <col min="1027" max="1027" width="22.5703125" style="16" customWidth="1"/>
    <col min="1028" max="1028" width="18.85546875" style="16" customWidth="1"/>
    <col min="1029" max="1029" width="12.85546875" style="16" customWidth="1"/>
    <col min="1030" max="1030" width="15.42578125" style="16" customWidth="1"/>
    <col min="1031" max="1031" width="15.5703125" style="16" customWidth="1"/>
    <col min="1032" max="1032" width="16.85546875" style="16" customWidth="1"/>
    <col min="1033" max="1033" width="6.42578125" style="16" customWidth="1"/>
    <col min="1034" max="1034" width="10.85546875" style="16" customWidth="1"/>
    <col min="1035" max="1035" width="15.5703125" style="16" customWidth="1"/>
    <col min="1036" max="1036" width="15.85546875" style="16" customWidth="1"/>
    <col min="1037" max="1037" width="8.140625" style="16" customWidth="1"/>
    <col min="1038" max="1038" width="14.7109375" style="16" customWidth="1"/>
    <col min="1039" max="1039" width="14" style="16" bestFit="1" customWidth="1"/>
    <col min="1040" max="1040" width="14.28515625" style="16" customWidth="1"/>
    <col min="1041" max="1280" width="9" style="16"/>
    <col min="1281" max="1281" width="6.28515625" style="16" customWidth="1"/>
    <col min="1282" max="1282" width="10.42578125" style="16" customWidth="1"/>
    <col min="1283" max="1283" width="22.5703125" style="16" customWidth="1"/>
    <col min="1284" max="1284" width="18.85546875" style="16" customWidth="1"/>
    <col min="1285" max="1285" width="12.85546875" style="16" customWidth="1"/>
    <col min="1286" max="1286" width="15.42578125" style="16" customWidth="1"/>
    <col min="1287" max="1287" width="15.5703125" style="16" customWidth="1"/>
    <col min="1288" max="1288" width="16.85546875" style="16" customWidth="1"/>
    <col min="1289" max="1289" width="6.42578125" style="16" customWidth="1"/>
    <col min="1290" max="1290" width="10.85546875" style="16" customWidth="1"/>
    <col min="1291" max="1291" width="15.5703125" style="16" customWidth="1"/>
    <col min="1292" max="1292" width="15.85546875" style="16" customWidth="1"/>
    <col min="1293" max="1293" width="8.140625" style="16" customWidth="1"/>
    <col min="1294" max="1294" width="14.7109375" style="16" customWidth="1"/>
    <col min="1295" max="1295" width="14" style="16" bestFit="1" customWidth="1"/>
    <col min="1296" max="1296" width="14.28515625" style="16" customWidth="1"/>
    <col min="1297" max="1536" width="9" style="16"/>
    <col min="1537" max="1537" width="6.28515625" style="16" customWidth="1"/>
    <col min="1538" max="1538" width="10.42578125" style="16" customWidth="1"/>
    <col min="1539" max="1539" width="22.5703125" style="16" customWidth="1"/>
    <col min="1540" max="1540" width="18.85546875" style="16" customWidth="1"/>
    <col min="1541" max="1541" width="12.85546875" style="16" customWidth="1"/>
    <col min="1542" max="1542" width="15.42578125" style="16" customWidth="1"/>
    <col min="1543" max="1543" width="15.5703125" style="16" customWidth="1"/>
    <col min="1544" max="1544" width="16.85546875" style="16" customWidth="1"/>
    <col min="1545" max="1545" width="6.42578125" style="16" customWidth="1"/>
    <col min="1546" max="1546" width="10.85546875" style="16" customWidth="1"/>
    <col min="1547" max="1547" width="15.5703125" style="16" customWidth="1"/>
    <col min="1548" max="1548" width="15.85546875" style="16" customWidth="1"/>
    <col min="1549" max="1549" width="8.140625" style="16" customWidth="1"/>
    <col min="1550" max="1550" width="14.7109375" style="16" customWidth="1"/>
    <col min="1551" max="1551" width="14" style="16" bestFit="1" customWidth="1"/>
    <col min="1552" max="1552" width="14.28515625" style="16" customWidth="1"/>
    <col min="1553" max="1792" width="9" style="16"/>
    <col min="1793" max="1793" width="6.28515625" style="16" customWidth="1"/>
    <col min="1794" max="1794" width="10.42578125" style="16" customWidth="1"/>
    <col min="1795" max="1795" width="22.5703125" style="16" customWidth="1"/>
    <col min="1796" max="1796" width="18.85546875" style="16" customWidth="1"/>
    <col min="1797" max="1797" width="12.85546875" style="16" customWidth="1"/>
    <col min="1798" max="1798" width="15.42578125" style="16" customWidth="1"/>
    <col min="1799" max="1799" width="15.5703125" style="16" customWidth="1"/>
    <col min="1800" max="1800" width="16.85546875" style="16" customWidth="1"/>
    <col min="1801" max="1801" width="6.42578125" style="16" customWidth="1"/>
    <col min="1802" max="1802" width="10.85546875" style="16" customWidth="1"/>
    <col min="1803" max="1803" width="15.5703125" style="16" customWidth="1"/>
    <col min="1804" max="1804" width="15.85546875" style="16" customWidth="1"/>
    <col min="1805" max="1805" width="8.140625" style="16" customWidth="1"/>
    <col min="1806" max="1806" width="14.7109375" style="16" customWidth="1"/>
    <col min="1807" max="1807" width="14" style="16" bestFit="1" customWidth="1"/>
    <col min="1808" max="1808" width="14.28515625" style="16" customWidth="1"/>
    <col min="1809" max="2048" width="9" style="16"/>
    <col min="2049" max="2049" width="6.28515625" style="16" customWidth="1"/>
    <col min="2050" max="2050" width="10.42578125" style="16" customWidth="1"/>
    <col min="2051" max="2051" width="22.5703125" style="16" customWidth="1"/>
    <col min="2052" max="2052" width="18.85546875" style="16" customWidth="1"/>
    <col min="2053" max="2053" width="12.85546875" style="16" customWidth="1"/>
    <col min="2054" max="2054" width="15.42578125" style="16" customWidth="1"/>
    <col min="2055" max="2055" width="15.5703125" style="16" customWidth="1"/>
    <col min="2056" max="2056" width="16.85546875" style="16" customWidth="1"/>
    <col min="2057" max="2057" width="6.42578125" style="16" customWidth="1"/>
    <col min="2058" max="2058" width="10.85546875" style="16" customWidth="1"/>
    <col min="2059" max="2059" width="15.5703125" style="16" customWidth="1"/>
    <col min="2060" max="2060" width="15.85546875" style="16" customWidth="1"/>
    <col min="2061" max="2061" width="8.140625" style="16" customWidth="1"/>
    <col min="2062" max="2062" width="14.7109375" style="16" customWidth="1"/>
    <col min="2063" max="2063" width="14" style="16" bestFit="1" customWidth="1"/>
    <col min="2064" max="2064" width="14.28515625" style="16" customWidth="1"/>
    <col min="2065" max="2304" width="9" style="16"/>
    <col min="2305" max="2305" width="6.28515625" style="16" customWidth="1"/>
    <col min="2306" max="2306" width="10.42578125" style="16" customWidth="1"/>
    <col min="2307" max="2307" width="22.5703125" style="16" customWidth="1"/>
    <col min="2308" max="2308" width="18.85546875" style="16" customWidth="1"/>
    <col min="2309" max="2309" width="12.85546875" style="16" customWidth="1"/>
    <col min="2310" max="2310" width="15.42578125" style="16" customWidth="1"/>
    <col min="2311" max="2311" width="15.5703125" style="16" customWidth="1"/>
    <col min="2312" max="2312" width="16.85546875" style="16" customWidth="1"/>
    <col min="2313" max="2313" width="6.42578125" style="16" customWidth="1"/>
    <col min="2314" max="2314" width="10.85546875" style="16" customWidth="1"/>
    <col min="2315" max="2315" width="15.5703125" style="16" customWidth="1"/>
    <col min="2316" max="2316" width="15.85546875" style="16" customWidth="1"/>
    <col min="2317" max="2317" width="8.140625" style="16" customWidth="1"/>
    <col min="2318" max="2318" width="14.7109375" style="16" customWidth="1"/>
    <col min="2319" max="2319" width="14" style="16" bestFit="1" customWidth="1"/>
    <col min="2320" max="2320" width="14.28515625" style="16" customWidth="1"/>
    <col min="2321" max="2560" width="9" style="16"/>
    <col min="2561" max="2561" width="6.28515625" style="16" customWidth="1"/>
    <col min="2562" max="2562" width="10.42578125" style="16" customWidth="1"/>
    <col min="2563" max="2563" width="22.5703125" style="16" customWidth="1"/>
    <col min="2564" max="2564" width="18.85546875" style="16" customWidth="1"/>
    <col min="2565" max="2565" width="12.85546875" style="16" customWidth="1"/>
    <col min="2566" max="2566" width="15.42578125" style="16" customWidth="1"/>
    <col min="2567" max="2567" width="15.5703125" style="16" customWidth="1"/>
    <col min="2568" max="2568" width="16.85546875" style="16" customWidth="1"/>
    <col min="2569" max="2569" width="6.42578125" style="16" customWidth="1"/>
    <col min="2570" max="2570" width="10.85546875" style="16" customWidth="1"/>
    <col min="2571" max="2571" width="15.5703125" style="16" customWidth="1"/>
    <col min="2572" max="2572" width="15.85546875" style="16" customWidth="1"/>
    <col min="2573" max="2573" width="8.140625" style="16" customWidth="1"/>
    <col min="2574" max="2574" width="14.7109375" style="16" customWidth="1"/>
    <col min="2575" max="2575" width="14" style="16" bestFit="1" customWidth="1"/>
    <col min="2576" max="2576" width="14.28515625" style="16" customWidth="1"/>
    <col min="2577" max="2816" width="9" style="16"/>
    <col min="2817" max="2817" width="6.28515625" style="16" customWidth="1"/>
    <col min="2818" max="2818" width="10.42578125" style="16" customWidth="1"/>
    <col min="2819" max="2819" width="22.5703125" style="16" customWidth="1"/>
    <col min="2820" max="2820" width="18.85546875" style="16" customWidth="1"/>
    <col min="2821" max="2821" width="12.85546875" style="16" customWidth="1"/>
    <col min="2822" max="2822" width="15.42578125" style="16" customWidth="1"/>
    <col min="2823" max="2823" width="15.5703125" style="16" customWidth="1"/>
    <col min="2824" max="2824" width="16.85546875" style="16" customWidth="1"/>
    <col min="2825" max="2825" width="6.42578125" style="16" customWidth="1"/>
    <col min="2826" max="2826" width="10.85546875" style="16" customWidth="1"/>
    <col min="2827" max="2827" width="15.5703125" style="16" customWidth="1"/>
    <col min="2828" max="2828" width="15.85546875" style="16" customWidth="1"/>
    <col min="2829" max="2829" width="8.140625" style="16" customWidth="1"/>
    <col min="2830" max="2830" width="14.7109375" style="16" customWidth="1"/>
    <col min="2831" max="2831" width="14" style="16" bestFit="1" customWidth="1"/>
    <col min="2832" max="2832" width="14.28515625" style="16" customWidth="1"/>
    <col min="2833" max="3072" width="9" style="16"/>
    <col min="3073" max="3073" width="6.28515625" style="16" customWidth="1"/>
    <col min="3074" max="3074" width="10.42578125" style="16" customWidth="1"/>
    <col min="3075" max="3075" width="22.5703125" style="16" customWidth="1"/>
    <col min="3076" max="3076" width="18.85546875" style="16" customWidth="1"/>
    <col min="3077" max="3077" width="12.85546875" style="16" customWidth="1"/>
    <col min="3078" max="3078" width="15.42578125" style="16" customWidth="1"/>
    <col min="3079" max="3079" width="15.5703125" style="16" customWidth="1"/>
    <col min="3080" max="3080" width="16.85546875" style="16" customWidth="1"/>
    <col min="3081" max="3081" width="6.42578125" style="16" customWidth="1"/>
    <col min="3082" max="3082" width="10.85546875" style="16" customWidth="1"/>
    <col min="3083" max="3083" width="15.5703125" style="16" customWidth="1"/>
    <col min="3084" max="3084" width="15.85546875" style="16" customWidth="1"/>
    <col min="3085" max="3085" width="8.140625" style="16" customWidth="1"/>
    <col min="3086" max="3086" width="14.7109375" style="16" customWidth="1"/>
    <col min="3087" max="3087" width="14" style="16" bestFit="1" customWidth="1"/>
    <col min="3088" max="3088" width="14.28515625" style="16" customWidth="1"/>
    <col min="3089" max="3328" width="9" style="16"/>
    <col min="3329" max="3329" width="6.28515625" style="16" customWidth="1"/>
    <col min="3330" max="3330" width="10.42578125" style="16" customWidth="1"/>
    <col min="3331" max="3331" width="22.5703125" style="16" customWidth="1"/>
    <col min="3332" max="3332" width="18.85546875" style="16" customWidth="1"/>
    <col min="3333" max="3333" width="12.85546875" style="16" customWidth="1"/>
    <col min="3334" max="3334" width="15.42578125" style="16" customWidth="1"/>
    <col min="3335" max="3335" width="15.5703125" style="16" customWidth="1"/>
    <col min="3336" max="3336" width="16.85546875" style="16" customWidth="1"/>
    <col min="3337" max="3337" width="6.42578125" style="16" customWidth="1"/>
    <col min="3338" max="3338" width="10.85546875" style="16" customWidth="1"/>
    <col min="3339" max="3339" width="15.5703125" style="16" customWidth="1"/>
    <col min="3340" max="3340" width="15.85546875" style="16" customWidth="1"/>
    <col min="3341" max="3341" width="8.140625" style="16" customWidth="1"/>
    <col min="3342" max="3342" width="14.7109375" style="16" customWidth="1"/>
    <col min="3343" max="3343" width="14" style="16" bestFit="1" customWidth="1"/>
    <col min="3344" max="3344" width="14.28515625" style="16" customWidth="1"/>
    <col min="3345" max="3584" width="9" style="16"/>
    <col min="3585" max="3585" width="6.28515625" style="16" customWidth="1"/>
    <col min="3586" max="3586" width="10.42578125" style="16" customWidth="1"/>
    <col min="3587" max="3587" width="22.5703125" style="16" customWidth="1"/>
    <col min="3588" max="3588" width="18.85546875" style="16" customWidth="1"/>
    <col min="3589" max="3589" width="12.85546875" style="16" customWidth="1"/>
    <col min="3590" max="3590" width="15.42578125" style="16" customWidth="1"/>
    <col min="3591" max="3591" width="15.5703125" style="16" customWidth="1"/>
    <col min="3592" max="3592" width="16.85546875" style="16" customWidth="1"/>
    <col min="3593" max="3593" width="6.42578125" style="16" customWidth="1"/>
    <col min="3594" max="3594" width="10.85546875" style="16" customWidth="1"/>
    <col min="3595" max="3595" width="15.5703125" style="16" customWidth="1"/>
    <col min="3596" max="3596" width="15.85546875" style="16" customWidth="1"/>
    <col min="3597" max="3597" width="8.140625" style="16" customWidth="1"/>
    <col min="3598" max="3598" width="14.7109375" style="16" customWidth="1"/>
    <col min="3599" max="3599" width="14" style="16" bestFit="1" customWidth="1"/>
    <col min="3600" max="3600" width="14.28515625" style="16" customWidth="1"/>
    <col min="3601" max="3840" width="9" style="16"/>
    <col min="3841" max="3841" width="6.28515625" style="16" customWidth="1"/>
    <col min="3842" max="3842" width="10.42578125" style="16" customWidth="1"/>
    <col min="3843" max="3843" width="22.5703125" style="16" customWidth="1"/>
    <col min="3844" max="3844" width="18.85546875" style="16" customWidth="1"/>
    <col min="3845" max="3845" width="12.85546875" style="16" customWidth="1"/>
    <col min="3846" max="3846" width="15.42578125" style="16" customWidth="1"/>
    <col min="3847" max="3847" width="15.5703125" style="16" customWidth="1"/>
    <col min="3848" max="3848" width="16.85546875" style="16" customWidth="1"/>
    <col min="3849" max="3849" width="6.42578125" style="16" customWidth="1"/>
    <col min="3850" max="3850" width="10.85546875" style="16" customWidth="1"/>
    <col min="3851" max="3851" width="15.5703125" style="16" customWidth="1"/>
    <col min="3852" max="3852" width="15.85546875" style="16" customWidth="1"/>
    <col min="3853" max="3853" width="8.140625" style="16" customWidth="1"/>
    <col min="3854" max="3854" width="14.7109375" style="16" customWidth="1"/>
    <col min="3855" max="3855" width="14" style="16" bestFit="1" customWidth="1"/>
    <col min="3856" max="3856" width="14.28515625" style="16" customWidth="1"/>
    <col min="3857" max="4096" width="9" style="16"/>
    <col min="4097" max="4097" width="6.28515625" style="16" customWidth="1"/>
    <col min="4098" max="4098" width="10.42578125" style="16" customWidth="1"/>
    <col min="4099" max="4099" width="22.5703125" style="16" customWidth="1"/>
    <col min="4100" max="4100" width="18.85546875" style="16" customWidth="1"/>
    <col min="4101" max="4101" width="12.85546875" style="16" customWidth="1"/>
    <col min="4102" max="4102" width="15.42578125" style="16" customWidth="1"/>
    <col min="4103" max="4103" width="15.5703125" style="16" customWidth="1"/>
    <col min="4104" max="4104" width="16.85546875" style="16" customWidth="1"/>
    <col min="4105" max="4105" width="6.42578125" style="16" customWidth="1"/>
    <col min="4106" max="4106" width="10.85546875" style="16" customWidth="1"/>
    <col min="4107" max="4107" width="15.5703125" style="16" customWidth="1"/>
    <col min="4108" max="4108" width="15.85546875" style="16" customWidth="1"/>
    <col min="4109" max="4109" width="8.140625" style="16" customWidth="1"/>
    <col min="4110" max="4110" width="14.7109375" style="16" customWidth="1"/>
    <col min="4111" max="4111" width="14" style="16" bestFit="1" customWidth="1"/>
    <col min="4112" max="4112" width="14.28515625" style="16" customWidth="1"/>
    <col min="4113" max="4352" width="9" style="16"/>
    <col min="4353" max="4353" width="6.28515625" style="16" customWidth="1"/>
    <col min="4354" max="4354" width="10.42578125" style="16" customWidth="1"/>
    <col min="4355" max="4355" width="22.5703125" style="16" customWidth="1"/>
    <col min="4356" max="4356" width="18.85546875" style="16" customWidth="1"/>
    <col min="4357" max="4357" width="12.85546875" style="16" customWidth="1"/>
    <col min="4358" max="4358" width="15.42578125" style="16" customWidth="1"/>
    <col min="4359" max="4359" width="15.5703125" style="16" customWidth="1"/>
    <col min="4360" max="4360" width="16.85546875" style="16" customWidth="1"/>
    <col min="4361" max="4361" width="6.42578125" style="16" customWidth="1"/>
    <col min="4362" max="4362" width="10.85546875" style="16" customWidth="1"/>
    <col min="4363" max="4363" width="15.5703125" style="16" customWidth="1"/>
    <col min="4364" max="4364" width="15.85546875" style="16" customWidth="1"/>
    <col min="4365" max="4365" width="8.140625" style="16" customWidth="1"/>
    <col min="4366" max="4366" width="14.7109375" style="16" customWidth="1"/>
    <col min="4367" max="4367" width="14" style="16" bestFit="1" customWidth="1"/>
    <col min="4368" max="4368" width="14.28515625" style="16" customWidth="1"/>
    <col min="4369" max="4608" width="9" style="16"/>
    <col min="4609" max="4609" width="6.28515625" style="16" customWidth="1"/>
    <col min="4610" max="4610" width="10.42578125" style="16" customWidth="1"/>
    <col min="4611" max="4611" width="22.5703125" style="16" customWidth="1"/>
    <col min="4612" max="4612" width="18.85546875" style="16" customWidth="1"/>
    <col min="4613" max="4613" width="12.85546875" style="16" customWidth="1"/>
    <col min="4614" max="4614" width="15.42578125" style="16" customWidth="1"/>
    <col min="4615" max="4615" width="15.5703125" style="16" customWidth="1"/>
    <col min="4616" max="4616" width="16.85546875" style="16" customWidth="1"/>
    <col min="4617" max="4617" width="6.42578125" style="16" customWidth="1"/>
    <col min="4618" max="4618" width="10.85546875" style="16" customWidth="1"/>
    <col min="4619" max="4619" width="15.5703125" style="16" customWidth="1"/>
    <col min="4620" max="4620" width="15.85546875" style="16" customWidth="1"/>
    <col min="4621" max="4621" width="8.140625" style="16" customWidth="1"/>
    <col min="4622" max="4622" width="14.7109375" style="16" customWidth="1"/>
    <col min="4623" max="4623" width="14" style="16" bestFit="1" customWidth="1"/>
    <col min="4624" max="4624" width="14.28515625" style="16" customWidth="1"/>
    <col min="4625" max="4864" width="9" style="16"/>
    <col min="4865" max="4865" width="6.28515625" style="16" customWidth="1"/>
    <col min="4866" max="4866" width="10.42578125" style="16" customWidth="1"/>
    <col min="4867" max="4867" width="22.5703125" style="16" customWidth="1"/>
    <col min="4868" max="4868" width="18.85546875" style="16" customWidth="1"/>
    <col min="4869" max="4869" width="12.85546875" style="16" customWidth="1"/>
    <col min="4870" max="4870" width="15.42578125" style="16" customWidth="1"/>
    <col min="4871" max="4871" width="15.5703125" style="16" customWidth="1"/>
    <col min="4872" max="4872" width="16.85546875" style="16" customWidth="1"/>
    <col min="4873" max="4873" width="6.42578125" style="16" customWidth="1"/>
    <col min="4874" max="4874" width="10.85546875" style="16" customWidth="1"/>
    <col min="4875" max="4875" width="15.5703125" style="16" customWidth="1"/>
    <col min="4876" max="4876" width="15.85546875" style="16" customWidth="1"/>
    <col min="4877" max="4877" width="8.140625" style="16" customWidth="1"/>
    <col min="4878" max="4878" width="14.7109375" style="16" customWidth="1"/>
    <col min="4879" max="4879" width="14" style="16" bestFit="1" customWidth="1"/>
    <col min="4880" max="4880" width="14.28515625" style="16" customWidth="1"/>
    <col min="4881" max="5120" width="9" style="16"/>
    <col min="5121" max="5121" width="6.28515625" style="16" customWidth="1"/>
    <col min="5122" max="5122" width="10.42578125" style="16" customWidth="1"/>
    <col min="5123" max="5123" width="22.5703125" style="16" customWidth="1"/>
    <col min="5124" max="5124" width="18.85546875" style="16" customWidth="1"/>
    <col min="5125" max="5125" width="12.85546875" style="16" customWidth="1"/>
    <col min="5126" max="5126" width="15.42578125" style="16" customWidth="1"/>
    <col min="5127" max="5127" width="15.5703125" style="16" customWidth="1"/>
    <col min="5128" max="5128" width="16.85546875" style="16" customWidth="1"/>
    <col min="5129" max="5129" width="6.42578125" style="16" customWidth="1"/>
    <col min="5130" max="5130" width="10.85546875" style="16" customWidth="1"/>
    <col min="5131" max="5131" width="15.5703125" style="16" customWidth="1"/>
    <col min="5132" max="5132" width="15.85546875" style="16" customWidth="1"/>
    <col min="5133" max="5133" width="8.140625" style="16" customWidth="1"/>
    <col min="5134" max="5134" width="14.7109375" style="16" customWidth="1"/>
    <col min="5135" max="5135" width="14" style="16" bestFit="1" customWidth="1"/>
    <col min="5136" max="5136" width="14.28515625" style="16" customWidth="1"/>
    <col min="5137" max="5376" width="9" style="16"/>
    <col min="5377" max="5377" width="6.28515625" style="16" customWidth="1"/>
    <col min="5378" max="5378" width="10.42578125" style="16" customWidth="1"/>
    <col min="5379" max="5379" width="22.5703125" style="16" customWidth="1"/>
    <col min="5380" max="5380" width="18.85546875" style="16" customWidth="1"/>
    <col min="5381" max="5381" width="12.85546875" style="16" customWidth="1"/>
    <col min="5382" max="5382" width="15.42578125" style="16" customWidth="1"/>
    <col min="5383" max="5383" width="15.5703125" style="16" customWidth="1"/>
    <col min="5384" max="5384" width="16.85546875" style="16" customWidth="1"/>
    <col min="5385" max="5385" width="6.42578125" style="16" customWidth="1"/>
    <col min="5386" max="5386" width="10.85546875" style="16" customWidth="1"/>
    <col min="5387" max="5387" width="15.5703125" style="16" customWidth="1"/>
    <col min="5388" max="5388" width="15.85546875" style="16" customWidth="1"/>
    <col min="5389" max="5389" width="8.140625" style="16" customWidth="1"/>
    <col min="5390" max="5390" width="14.7109375" style="16" customWidth="1"/>
    <col min="5391" max="5391" width="14" style="16" bestFit="1" customWidth="1"/>
    <col min="5392" max="5392" width="14.28515625" style="16" customWidth="1"/>
    <col min="5393" max="5632" width="9" style="16"/>
    <col min="5633" max="5633" width="6.28515625" style="16" customWidth="1"/>
    <col min="5634" max="5634" width="10.42578125" style="16" customWidth="1"/>
    <col min="5635" max="5635" width="22.5703125" style="16" customWidth="1"/>
    <col min="5636" max="5636" width="18.85546875" style="16" customWidth="1"/>
    <col min="5637" max="5637" width="12.85546875" style="16" customWidth="1"/>
    <col min="5638" max="5638" width="15.42578125" style="16" customWidth="1"/>
    <col min="5639" max="5639" width="15.5703125" style="16" customWidth="1"/>
    <col min="5640" max="5640" width="16.85546875" style="16" customWidth="1"/>
    <col min="5641" max="5641" width="6.42578125" style="16" customWidth="1"/>
    <col min="5642" max="5642" width="10.85546875" style="16" customWidth="1"/>
    <col min="5643" max="5643" width="15.5703125" style="16" customWidth="1"/>
    <col min="5644" max="5644" width="15.85546875" style="16" customWidth="1"/>
    <col min="5645" max="5645" width="8.140625" style="16" customWidth="1"/>
    <col min="5646" max="5646" width="14.7109375" style="16" customWidth="1"/>
    <col min="5647" max="5647" width="14" style="16" bestFit="1" customWidth="1"/>
    <col min="5648" max="5648" width="14.28515625" style="16" customWidth="1"/>
    <col min="5649" max="5888" width="9" style="16"/>
    <col min="5889" max="5889" width="6.28515625" style="16" customWidth="1"/>
    <col min="5890" max="5890" width="10.42578125" style="16" customWidth="1"/>
    <col min="5891" max="5891" width="22.5703125" style="16" customWidth="1"/>
    <col min="5892" max="5892" width="18.85546875" style="16" customWidth="1"/>
    <col min="5893" max="5893" width="12.85546875" style="16" customWidth="1"/>
    <col min="5894" max="5894" width="15.42578125" style="16" customWidth="1"/>
    <col min="5895" max="5895" width="15.5703125" style="16" customWidth="1"/>
    <col min="5896" max="5896" width="16.85546875" style="16" customWidth="1"/>
    <col min="5897" max="5897" width="6.42578125" style="16" customWidth="1"/>
    <col min="5898" max="5898" width="10.85546875" style="16" customWidth="1"/>
    <col min="5899" max="5899" width="15.5703125" style="16" customWidth="1"/>
    <col min="5900" max="5900" width="15.85546875" style="16" customWidth="1"/>
    <col min="5901" max="5901" width="8.140625" style="16" customWidth="1"/>
    <col min="5902" max="5902" width="14.7109375" style="16" customWidth="1"/>
    <col min="5903" max="5903" width="14" style="16" bestFit="1" customWidth="1"/>
    <col min="5904" max="5904" width="14.28515625" style="16" customWidth="1"/>
    <col min="5905" max="6144" width="9" style="16"/>
    <col min="6145" max="6145" width="6.28515625" style="16" customWidth="1"/>
    <col min="6146" max="6146" width="10.42578125" style="16" customWidth="1"/>
    <col min="6147" max="6147" width="22.5703125" style="16" customWidth="1"/>
    <col min="6148" max="6148" width="18.85546875" style="16" customWidth="1"/>
    <col min="6149" max="6149" width="12.85546875" style="16" customWidth="1"/>
    <col min="6150" max="6150" width="15.42578125" style="16" customWidth="1"/>
    <col min="6151" max="6151" width="15.5703125" style="16" customWidth="1"/>
    <col min="6152" max="6152" width="16.85546875" style="16" customWidth="1"/>
    <col min="6153" max="6153" width="6.42578125" style="16" customWidth="1"/>
    <col min="6154" max="6154" width="10.85546875" style="16" customWidth="1"/>
    <col min="6155" max="6155" width="15.5703125" style="16" customWidth="1"/>
    <col min="6156" max="6156" width="15.85546875" style="16" customWidth="1"/>
    <col min="6157" max="6157" width="8.140625" style="16" customWidth="1"/>
    <col min="6158" max="6158" width="14.7109375" style="16" customWidth="1"/>
    <col min="6159" max="6159" width="14" style="16" bestFit="1" customWidth="1"/>
    <col min="6160" max="6160" width="14.28515625" style="16" customWidth="1"/>
    <col min="6161" max="6400" width="9" style="16"/>
    <col min="6401" max="6401" width="6.28515625" style="16" customWidth="1"/>
    <col min="6402" max="6402" width="10.42578125" style="16" customWidth="1"/>
    <col min="6403" max="6403" width="22.5703125" style="16" customWidth="1"/>
    <col min="6404" max="6404" width="18.85546875" style="16" customWidth="1"/>
    <col min="6405" max="6405" width="12.85546875" style="16" customWidth="1"/>
    <col min="6406" max="6406" width="15.42578125" style="16" customWidth="1"/>
    <col min="6407" max="6407" width="15.5703125" style="16" customWidth="1"/>
    <col min="6408" max="6408" width="16.85546875" style="16" customWidth="1"/>
    <col min="6409" max="6409" width="6.42578125" style="16" customWidth="1"/>
    <col min="6410" max="6410" width="10.85546875" style="16" customWidth="1"/>
    <col min="6411" max="6411" width="15.5703125" style="16" customWidth="1"/>
    <col min="6412" max="6412" width="15.85546875" style="16" customWidth="1"/>
    <col min="6413" max="6413" width="8.140625" style="16" customWidth="1"/>
    <col min="6414" max="6414" width="14.7109375" style="16" customWidth="1"/>
    <col min="6415" max="6415" width="14" style="16" bestFit="1" customWidth="1"/>
    <col min="6416" max="6416" width="14.28515625" style="16" customWidth="1"/>
    <col min="6417" max="6656" width="9" style="16"/>
    <col min="6657" max="6657" width="6.28515625" style="16" customWidth="1"/>
    <col min="6658" max="6658" width="10.42578125" style="16" customWidth="1"/>
    <col min="6659" max="6659" width="22.5703125" style="16" customWidth="1"/>
    <col min="6660" max="6660" width="18.85546875" style="16" customWidth="1"/>
    <col min="6661" max="6661" width="12.85546875" style="16" customWidth="1"/>
    <col min="6662" max="6662" width="15.42578125" style="16" customWidth="1"/>
    <col min="6663" max="6663" width="15.5703125" style="16" customWidth="1"/>
    <col min="6664" max="6664" width="16.85546875" style="16" customWidth="1"/>
    <col min="6665" max="6665" width="6.42578125" style="16" customWidth="1"/>
    <col min="6666" max="6666" width="10.85546875" style="16" customWidth="1"/>
    <col min="6667" max="6667" width="15.5703125" style="16" customWidth="1"/>
    <col min="6668" max="6668" width="15.85546875" style="16" customWidth="1"/>
    <col min="6669" max="6669" width="8.140625" style="16" customWidth="1"/>
    <col min="6670" max="6670" width="14.7109375" style="16" customWidth="1"/>
    <col min="6671" max="6671" width="14" style="16" bestFit="1" customWidth="1"/>
    <col min="6672" max="6672" width="14.28515625" style="16" customWidth="1"/>
    <col min="6673" max="6912" width="9" style="16"/>
    <col min="6913" max="6913" width="6.28515625" style="16" customWidth="1"/>
    <col min="6914" max="6914" width="10.42578125" style="16" customWidth="1"/>
    <col min="6915" max="6915" width="22.5703125" style="16" customWidth="1"/>
    <col min="6916" max="6916" width="18.85546875" style="16" customWidth="1"/>
    <col min="6917" max="6917" width="12.85546875" style="16" customWidth="1"/>
    <col min="6918" max="6918" width="15.42578125" style="16" customWidth="1"/>
    <col min="6919" max="6919" width="15.5703125" style="16" customWidth="1"/>
    <col min="6920" max="6920" width="16.85546875" style="16" customWidth="1"/>
    <col min="6921" max="6921" width="6.42578125" style="16" customWidth="1"/>
    <col min="6922" max="6922" width="10.85546875" style="16" customWidth="1"/>
    <col min="6923" max="6923" width="15.5703125" style="16" customWidth="1"/>
    <col min="6924" max="6924" width="15.85546875" style="16" customWidth="1"/>
    <col min="6925" max="6925" width="8.140625" style="16" customWidth="1"/>
    <col min="6926" max="6926" width="14.7109375" style="16" customWidth="1"/>
    <col min="6927" max="6927" width="14" style="16" bestFit="1" customWidth="1"/>
    <col min="6928" max="6928" width="14.28515625" style="16" customWidth="1"/>
    <col min="6929" max="7168" width="9" style="16"/>
    <col min="7169" max="7169" width="6.28515625" style="16" customWidth="1"/>
    <col min="7170" max="7170" width="10.42578125" style="16" customWidth="1"/>
    <col min="7171" max="7171" width="22.5703125" style="16" customWidth="1"/>
    <col min="7172" max="7172" width="18.85546875" style="16" customWidth="1"/>
    <col min="7173" max="7173" width="12.85546875" style="16" customWidth="1"/>
    <col min="7174" max="7174" width="15.42578125" style="16" customWidth="1"/>
    <col min="7175" max="7175" width="15.5703125" style="16" customWidth="1"/>
    <col min="7176" max="7176" width="16.85546875" style="16" customWidth="1"/>
    <col min="7177" max="7177" width="6.42578125" style="16" customWidth="1"/>
    <col min="7178" max="7178" width="10.85546875" style="16" customWidth="1"/>
    <col min="7179" max="7179" width="15.5703125" style="16" customWidth="1"/>
    <col min="7180" max="7180" width="15.85546875" style="16" customWidth="1"/>
    <col min="7181" max="7181" width="8.140625" style="16" customWidth="1"/>
    <col min="7182" max="7182" width="14.7109375" style="16" customWidth="1"/>
    <col min="7183" max="7183" width="14" style="16" bestFit="1" customWidth="1"/>
    <col min="7184" max="7184" width="14.28515625" style="16" customWidth="1"/>
    <col min="7185" max="7424" width="9" style="16"/>
    <col min="7425" max="7425" width="6.28515625" style="16" customWidth="1"/>
    <col min="7426" max="7426" width="10.42578125" style="16" customWidth="1"/>
    <col min="7427" max="7427" width="22.5703125" style="16" customWidth="1"/>
    <col min="7428" max="7428" width="18.85546875" style="16" customWidth="1"/>
    <col min="7429" max="7429" width="12.85546875" style="16" customWidth="1"/>
    <col min="7430" max="7430" width="15.42578125" style="16" customWidth="1"/>
    <col min="7431" max="7431" width="15.5703125" style="16" customWidth="1"/>
    <col min="7432" max="7432" width="16.85546875" style="16" customWidth="1"/>
    <col min="7433" max="7433" width="6.42578125" style="16" customWidth="1"/>
    <col min="7434" max="7434" width="10.85546875" style="16" customWidth="1"/>
    <col min="7435" max="7435" width="15.5703125" style="16" customWidth="1"/>
    <col min="7436" max="7436" width="15.85546875" style="16" customWidth="1"/>
    <col min="7437" max="7437" width="8.140625" style="16" customWidth="1"/>
    <col min="7438" max="7438" width="14.7109375" style="16" customWidth="1"/>
    <col min="7439" max="7439" width="14" style="16" bestFit="1" customWidth="1"/>
    <col min="7440" max="7440" width="14.28515625" style="16" customWidth="1"/>
    <col min="7441" max="7680" width="9" style="16"/>
    <col min="7681" max="7681" width="6.28515625" style="16" customWidth="1"/>
    <col min="7682" max="7682" width="10.42578125" style="16" customWidth="1"/>
    <col min="7683" max="7683" width="22.5703125" style="16" customWidth="1"/>
    <col min="7684" max="7684" width="18.85546875" style="16" customWidth="1"/>
    <col min="7685" max="7685" width="12.85546875" style="16" customWidth="1"/>
    <col min="7686" max="7686" width="15.42578125" style="16" customWidth="1"/>
    <col min="7687" max="7687" width="15.5703125" style="16" customWidth="1"/>
    <col min="7688" max="7688" width="16.85546875" style="16" customWidth="1"/>
    <col min="7689" max="7689" width="6.42578125" style="16" customWidth="1"/>
    <col min="7690" max="7690" width="10.85546875" style="16" customWidth="1"/>
    <col min="7691" max="7691" width="15.5703125" style="16" customWidth="1"/>
    <col min="7692" max="7692" width="15.85546875" style="16" customWidth="1"/>
    <col min="7693" max="7693" width="8.140625" style="16" customWidth="1"/>
    <col min="7694" max="7694" width="14.7109375" style="16" customWidth="1"/>
    <col min="7695" max="7695" width="14" style="16" bestFit="1" customWidth="1"/>
    <col min="7696" max="7696" width="14.28515625" style="16" customWidth="1"/>
    <col min="7697" max="7936" width="9" style="16"/>
    <col min="7937" max="7937" width="6.28515625" style="16" customWidth="1"/>
    <col min="7938" max="7938" width="10.42578125" style="16" customWidth="1"/>
    <col min="7939" max="7939" width="22.5703125" style="16" customWidth="1"/>
    <col min="7940" max="7940" width="18.85546875" style="16" customWidth="1"/>
    <col min="7941" max="7941" width="12.85546875" style="16" customWidth="1"/>
    <col min="7942" max="7942" width="15.42578125" style="16" customWidth="1"/>
    <col min="7943" max="7943" width="15.5703125" style="16" customWidth="1"/>
    <col min="7944" max="7944" width="16.85546875" style="16" customWidth="1"/>
    <col min="7945" max="7945" width="6.42578125" style="16" customWidth="1"/>
    <col min="7946" max="7946" width="10.85546875" style="16" customWidth="1"/>
    <col min="7947" max="7947" width="15.5703125" style="16" customWidth="1"/>
    <col min="7948" max="7948" width="15.85546875" style="16" customWidth="1"/>
    <col min="7949" max="7949" width="8.140625" style="16" customWidth="1"/>
    <col min="7950" max="7950" width="14.7109375" style="16" customWidth="1"/>
    <col min="7951" max="7951" width="14" style="16" bestFit="1" customWidth="1"/>
    <col min="7952" max="7952" width="14.28515625" style="16" customWidth="1"/>
    <col min="7953" max="8192" width="9" style="16"/>
    <col min="8193" max="8193" width="6.28515625" style="16" customWidth="1"/>
    <col min="8194" max="8194" width="10.42578125" style="16" customWidth="1"/>
    <col min="8195" max="8195" width="22.5703125" style="16" customWidth="1"/>
    <col min="8196" max="8196" width="18.85546875" style="16" customWidth="1"/>
    <col min="8197" max="8197" width="12.85546875" style="16" customWidth="1"/>
    <col min="8198" max="8198" width="15.42578125" style="16" customWidth="1"/>
    <col min="8199" max="8199" width="15.5703125" style="16" customWidth="1"/>
    <col min="8200" max="8200" width="16.85546875" style="16" customWidth="1"/>
    <col min="8201" max="8201" width="6.42578125" style="16" customWidth="1"/>
    <col min="8202" max="8202" width="10.85546875" style="16" customWidth="1"/>
    <col min="8203" max="8203" width="15.5703125" style="16" customWidth="1"/>
    <col min="8204" max="8204" width="15.85546875" style="16" customWidth="1"/>
    <col min="8205" max="8205" width="8.140625" style="16" customWidth="1"/>
    <col min="8206" max="8206" width="14.7109375" style="16" customWidth="1"/>
    <col min="8207" max="8207" width="14" style="16" bestFit="1" customWidth="1"/>
    <col min="8208" max="8208" width="14.28515625" style="16" customWidth="1"/>
    <col min="8209" max="8448" width="9" style="16"/>
    <col min="8449" max="8449" width="6.28515625" style="16" customWidth="1"/>
    <col min="8450" max="8450" width="10.42578125" style="16" customWidth="1"/>
    <col min="8451" max="8451" width="22.5703125" style="16" customWidth="1"/>
    <col min="8452" max="8452" width="18.85546875" style="16" customWidth="1"/>
    <col min="8453" max="8453" width="12.85546875" style="16" customWidth="1"/>
    <col min="8454" max="8454" width="15.42578125" style="16" customWidth="1"/>
    <col min="8455" max="8455" width="15.5703125" style="16" customWidth="1"/>
    <col min="8456" max="8456" width="16.85546875" style="16" customWidth="1"/>
    <col min="8457" max="8457" width="6.42578125" style="16" customWidth="1"/>
    <col min="8458" max="8458" width="10.85546875" style="16" customWidth="1"/>
    <col min="8459" max="8459" width="15.5703125" style="16" customWidth="1"/>
    <col min="8460" max="8460" width="15.85546875" style="16" customWidth="1"/>
    <col min="8461" max="8461" width="8.140625" style="16" customWidth="1"/>
    <col min="8462" max="8462" width="14.7109375" style="16" customWidth="1"/>
    <col min="8463" max="8463" width="14" style="16" bestFit="1" customWidth="1"/>
    <col min="8464" max="8464" width="14.28515625" style="16" customWidth="1"/>
    <col min="8465" max="8704" width="9" style="16"/>
    <col min="8705" max="8705" width="6.28515625" style="16" customWidth="1"/>
    <col min="8706" max="8706" width="10.42578125" style="16" customWidth="1"/>
    <col min="8707" max="8707" width="22.5703125" style="16" customWidth="1"/>
    <col min="8708" max="8708" width="18.85546875" style="16" customWidth="1"/>
    <col min="8709" max="8709" width="12.85546875" style="16" customWidth="1"/>
    <col min="8710" max="8710" width="15.42578125" style="16" customWidth="1"/>
    <col min="8711" max="8711" width="15.5703125" style="16" customWidth="1"/>
    <col min="8712" max="8712" width="16.85546875" style="16" customWidth="1"/>
    <col min="8713" max="8713" width="6.42578125" style="16" customWidth="1"/>
    <col min="8714" max="8714" width="10.85546875" style="16" customWidth="1"/>
    <col min="8715" max="8715" width="15.5703125" style="16" customWidth="1"/>
    <col min="8716" max="8716" width="15.85546875" style="16" customWidth="1"/>
    <col min="8717" max="8717" width="8.140625" style="16" customWidth="1"/>
    <col min="8718" max="8718" width="14.7109375" style="16" customWidth="1"/>
    <col min="8719" max="8719" width="14" style="16" bestFit="1" customWidth="1"/>
    <col min="8720" max="8720" width="14.28515625" style="16" customWidth="1"/>
    <col min="8721" max="8960" width="9" style="16"/>
    <col min="8961" max="8961" width="6.28515625" style="16" customWidth="1"/>
    <col min="8962" max="8962" width="10.42578125" style="16" customWidth="1"/>
    <col min="8963" max="8963" width="22.5703125" style="16" customWidth="1"/>
    <col min="8964" max="8964" width="18.85546875" style="16" customWidth="1"/>
    <col min="8965" max="8965" width="12.85546875" style="16" customWidth="1"/>
    <col min="8966" max="8966" width="15.42578125" style="16" customWidth="1"/>
    <col min="8967" max="8967" width="15.5703125" style="16" customWidth="1"/>
    <col min="8968" max="8968" width="16.85546875" style="16" customWidth="1"/>
    <col min="8969" max="8969" width="6.42578125" style="16" customWidth="1"/>
    <col min="8970" max="8970" width="10.85546875" style="16" customWidth="1"/>
    <col min="8971" max="8971" width="15.5703125" style="16" customWidth="1"/>
    <col min="8972" max="8972" width="15.85546875" style="16" customWidth="1"/>
    <col min="8973" max="8973" width="8.140625" style="16" customWidth="1"/>
    <col min="8974" max="8974" width="14.7109375" style="16" customWidth="1"/>
    <col min="8975" max="8975" width="14" style="16" bestFit="1" customWidth="1"/>
    <col min="8976" max="8976" width="14.28515625" style="16" customWidth="1"/>
    <col min="8977" max="9216" width="9" style="16"/>
    <col min="9217" max="9217" width="6.28515625" style="16" customWidth="1"/>
    <col min="9218" max="9218" width="10.42578125" style="16" customWidth="1"/>
    <col min="9219" max="9219" width="22.5703125" style="16" customWidth="1"/>
    <col min="9220" max="9220" width="18.85546875" style="16" customWidth="1"/>
    <col min="9221" max="9221" width="12.85546875" style="16" customWidth="1"/>
    <col min="9222" max="9222" width="15.42578125" style="16" customWidth="1"/>
    <col min="9223" max="9223" width="15.5703125" style="16" customWidth="1"/>
    <col min="9224" max="9224" width="16.85546875" style="16" customWidth="1"/>
    <col min="9225" max="9225" width="6.42578125" style="16" customWidth="1"/>
    <col min="9226" max="9226" width="10.85546875" style="16" customWidth="1"/>
    <col min="9227" max="9227" width="15.5703125" style="16" customWidth="1"/>
    <col min="9228" max="9228" width="15.85546875" style="16" customWidth="1"/>
    <col min="9229" max="9229" width="8.140625" style="16" customWidth="1"/>
    <col min="9230" max="9230" width="14.7109375" style="16" customWidth="1"/>
    <col min="9231" max="9231" width="14" style="16" bestFit="1" customWidth="1"/>
    <col min="9232" max="9232" width="14.28515625" style="16" customWidth="1"/>
    <col min="9233" max="9472" width="9" style="16"/>
    <col min="9473" max="9473" width="6.28515625" style="16" customWidth="1"/>
    <col min="9474" max="9474" width="10.42578125" style="16" customWidth="1"/>
    <col min="9475" max="9475" width="22.5703125" style="16" customWidth="1"/>
    <col min="9476" max="9476" width="18.85546875" style="16" customWidth="1"/>
    <col min="9477" max="9477" width="12.85546875" style="16" customWidth="1"/>
    <col min="9478" max="9478" width="15.42578125" style="16" customWidth="1"/>
    <col min="9479" max="9479" width="15.5703125" style="16" customWidth="1"/>
    <col min="9480" max="9480" width="16.85546875" style="16" customWidth="1"/>
    <col min="9481" max="9481" width="6.42578125" style="16" customWidth="1"/>
    <col min="9482" max="9482" width="10.85546875" style="16" customWidth="1"/>
    <col min="9483" max="9483" width="15.5703125" style="16" customWidth="1"/>
    <col min="9484" max="9484" width="15.85546875" style="16" customWidth="1"/>
    <col min="9485" max="9485" width="8.140625" style="16" customWidth="1"/>
    <col min="9486" max="9486" width="14.7109375" style="16" customWidth="1"/>
    <col min="9487" max="9487" width="14" style="16" bestFit="1" customWidth="1"/>
    <col min="9488" max="9488" width="14.28515625" style="16" customWidth="1"/>
    <col min="9489" max="9728" width="9" style="16"/>
    <col min="9729" max="9729" width="6.28515625" style="16" customWidth="1"/>
    <col min="9730" max="9730" width="10.42578125" style="16" customWidth="1"/>
    <col min="9731" max="9731" width="22.5703125" style="16" customWidth="1"/>
    <col min="9732" max="9732" width="18.85546875" style="16" customWidth="1"/>
    <col min="9733" max="9733" width="12.85546875" style="16" customWidth="1"/>
    <col min="9734" max="9734" width="15.42578125" style="16" customWidth="1"/>
    <col min="9735" max="9735" width="15.5703125" style="16" customWidth="1"/>
    <col min="9736" max="9736" width="16.85546875" style="16" customWidth="1"/>
    <col min="9737" max="9737" width="6.42578125" style="16" customWidth="1"/>
    <col min="9738" max="9738" width="10.85546875" style="16" customWidth="1"/>
    <col min="9739" max="9739" width="15.5703125" style="16" customWidth="1"/>
    <col min="9740" max="9740" width="15.85546875" style="16" customWidth="1"/>
    <col min="9741" max="9741" width="8.140625" style="16" customWidth="1"/>
    <col min="9742" max="9742" width="14.7109375" style="16" customWidth="1"/>
    <col min="9743" max="9743" width="14" style="16" bestFit="1" customWidth="1"/>
    <col min="9744" max="9744" width="14.28515625" style="16" customWidth="1"/>
    <col min="9745" max="9984" width="9" style="16"/>
    <col min="9985" max="9985" width="6.28515625" style="16" customWidth="1"/>
    <col min="9986" max="9986" width="10.42578125" style="16" customWidth="1"/>
    <col min="9987" max="9987" width="22.5703125" style="16" customWidth="1"/>
    <col min="9988" max="9988" width="18.85546875" style="16" customWidth="1"/>
    <col min="9989" max="9989" width="12.85546875" style="16" customWidth="1"/>
    <col min="9990" max="9990" width="15.42578125" style="16" customWidth="1"/>
    <col min="9991" max="9991" width="15.5703125" style="16" customWidth="1"/>
    <col min="9992" max="9992" width="16.85546875" style="16" customWidth="1"/>
    <col min="9993" max="9993" width="6.42578125" style="16" customWidth="1"/>
    <col min="9994" max="9994" width="10.85546875" style="16" customWidth="1"/>
    <col min="9995" max="9995" width="15.5703125" style="16" customWidth="1"/>
    <col min="9996" max="9996" width="15.85546875" style="16" customWidth="1"/>
    <col min="9997" max="9997" width="8.140625" style="16" customWidth="1"/>
    <col min="9998" max="9998" width="14.7109375" style="16" customWidth="1"/>
    <col min="9999" max="9999" width="14" style="16" bestFit="1" customWidth="1"/>
    <col min="10000" max="10000" width="14.28515625" style="16" customWidth="1"/>
    <col min="10001" max="10240" width="9" style="16"/>
    <col min="10241" max="10241" width="6.28515625" style="16" customWidth="1"/>
    <col min="10242" max="10242" width="10.42578125" style="16" customWidth="1"/>
    <col min="10243" max="10243" width="22.5703125" style="16" customWidth="1"/>
    <col min="10244" max="10244" width="18.85546875" style="16" customWidth="1"/>
    <col min="10245" max="10245" width="12.85546875" style="16" customWidth="1"/>
    <col min="10246" max="10246" width="15.42578125" style="16" customWidth="1"/>
    <col min="10247" max="10247" width="15.5703125" style="16" customWidth="1"/>
    <col min="10248" max="10248" width="16.85546875" style="16" customWidth="1"/>
    <col min="10249" max="10249" width="6.42578125" style="16" customWidth="1"/>
    <col min="10250" max="10250" width="10.85546875" style="16" customWidth="1"/>
    <col min="10251" max="10251" width="15.5703125" style="16" customWidth="1"/>
    <col min="10252" max="10252" width="15.85546875" style="16" customWidth="1"/>
    <col min="10253" max="10253" width="8.140625" style="16" customWidth="1"/>
    <col min="10254" max="10254" width="14.7109375" style="16" customWidth="1"/>
    <col min="10255" max="10255" width="14" style="16" bestFit="1" customWidth="1"/>
    <col min="10256" max="10256" width="14.28515625" style="16" customWidth="1"/>
    <col min="10257" max="10496" width="9" style="16"/>
    <col min="10497" max="10497" width="6.28515625" style="16" customWidth="1"/>
    <col min="10498" max="10498" width="10.42578125" style="16" customWidth="1"/>
    <col min="10499" max="10499" width="22.5703125" style="16" customWidth="1"/>
    <col min="10500" max="10500" width="18.85546875" style="16" customWidth="1"/>
    <col min="10501" max="10501" width="12.85546875" style="16" customWidth="1"/>
    <col min="10502" max="10502" width="15.42578125" style="16" customWidth="1"/>
    <col min="10503" max="10503" width="15.5703125" style="16" customWidth="1"/>
    <col min="10504" max="10504" width="16.85546875" style="16" customWidth="1"/>
    <col min="10505" max="10505" width="6.42578125" style="16" customWidth="1"/>
    <col min="10506" max="10506" width="10.85546875" style="16" customWidth="1"/>
    <col min="10507" max="10507" width="15.5703125" style="16" customWidth="1"/>
    <col min="10508" max="10508" width="15.85546875" style="16" customWidth="1"/>
    <col min="10509" max="10509" width="8.140625" style="16" customWidth="1"/>
    <col min="10510" max="10510" width="14.7109375" style="16" customWidth="1"/>
    <col min="10511" max="10511" width="14" style="16" bestFit="1" customWidth="1"/>
    <col min="10512" max="10512" width="14.28515625" style="16" customWidth="1"/>
    <col min="10513" max="10752" width="9" style="16"/>
    <col min="10753" max="10753" width="6.28515625" style="16" customWidth="1"/>
    <col min="10754" max="10754" width="10.42578125" style="16" customWidth="1"/>
    <col min="10755" max="10755" width="22.5703125" style="16" customWidth="1"/>
    <col min="10756" max="10756" width="18.85546875" style="16" customWidth="1"/>
    <col min="10757" max="10757" width="12.85546875" style="16" customWidth="1"/>
    <col min="10758" max="10758" width="15.42578125" style="16" customWidth="1"/>
    <col min="10759" max="10759" width="15.5703125" style="16" customWidth="1"/>
    <col min="10760" max="10760" width="16.85546875" style="16" customWidth="1"/>
    <col min="10761" max="10761" width="6.42578125" style="16" customWidth="1"/>
    <col min="10762" max="10762" width="10.85546875" style="16" customWidth="1"/>
    <col min="10763" max="10763" width="15.5703125" style="16" customWidth="1"/>
    <col min="10764" max="10764" width="15.85546875" style="16" customWidth="1"/>
    <col min="10765" max="10765" width="8.140625" style="16" customWidth="1"/>
    <col min="10766" max="10766" width="14.7109375" style="16" customWidth="1"/>
    <col min="10767" max="10767" width="14" style="16" bestFit="1" customWidth="1"/>
    <col min="10768" max="10768" width="14.28515625" style="16" customWidth="1"/>
    <col min="10769" max="11008" width="9" style="16"/>
    <col min="11009" max="11009" width="6.28515625" style="16" customWidth="1"/>
    <col min="11010" max="11010" width="10.42578125" style="16" customWidth="1"/>
    <col min="11011" max="11011" width="22.5703125" style="16" customWidth="1"/>
    <col min="11012" max="11012" width="18.85546875" style="16" customWidth="1"/>
    <col min="11013" max="11013" width="12.85546875" style="16" customWidth="1"/>
    <col min="11014" max="11014" width="15.42578125" style="16" customWidth="1"/>
    <col min="11015" max="11015" width="15.5703125" style="16" customWidth="1"/>
    <col min="11016" max="11016" width="16.85546875" style="16" customWidth="1"/>
    <col min="11017" max="11017" width="6.42578125" style="16" customWidth="1"/>
    <col min="11018" max="11018" width="10.85546875" style="16" customWidth="1"/>
    <col min="11019" max="11019" width="15.5703125" style="16" customWidth="1"/>
    <col min="11020" max="11020" width="15.85546875" style="16" customWidth="1"/>
    <col min="11021" max="11021" width="8.140625" style="16" customWidth="1"/>
    <col min="11022" max="11022" width="14.7109375" style="16" customWidth="1"/>
    <col min="11023" max="11023" width="14" style="16" bestFit="1" customWidth="1"/>
    <col min="11024" max="11024" width="14.28515625" style="16" customWidth="1"/>
    <col min="11025" max="11264" width="9" style="16"/>
    <col min="11265" max="11265" width="6.28515625" style="16" customWidth="1"/>
    <col min="11266" max="11266" width="10.42578125" style="16" customWidth="1"/>
    <col min="11267" max="11267" width="22.5703125" style="16" customWidth="1"/>
    <col min="11268" max="11268" width="18.85546875" style="16" customWidth="1"/>
    <col min="11269" max="11269" width="12.85546875" style="16" customWidth="1"/>
    <col min="11270" max="11270" width="15.42578125" style="16" customWidth="1"/>
    <col min="11271" max="11271" width="15.5703125" style="16" customWidth="1"/>
    <col min="11272" max="11272" width="16.85546875" style="16" customWidth="1"/>
    <col min="11273" max="11273" width="6.42578125" style="16" customWidth="1"/>
    <col min="11274" max="11274" width="10.85546875" style="16" customWidth="1"/>
    <col min="11275" max="11275" width="15.5703125" style="16" customWidth="1"/>
    <col min="11276" max="11276" width="15.85546875" style="16" customWidth="1"/>
    <col min="11277" max="11277" width="8.140625" style="16" customWidth="1"/>
    <col min="11278" max="11278" width="14.7109375" style="16" customWidth="1"/>
    <col min="11279" max="11279" width="14" style="16" bestFit="1" customWidth="1"/>
    <col min="11280" max="11280" width="14.28515625" style="16" customWidth="1"/>
    <col min="11281" max="11520" width="9" style="16"/>
    <col min="11521" max="11521" width="6.28515625" style="16" customWidth="1"/>
    <col min="11522" max="11522" width="10.42578125" style="16" customWidth="1"/>
    <col min="11523" max="11523" width="22.5703125" style="16" customWidth="1"/>
    <col min="11524" max="11524" width="18.85546875" style="16" customWidth="1"/>
    <col min="11525" max="11525" width="12.85546875" style="16" customWidth="1"/>
    <col min="11526" max="11526" width="15.42578125" style="16" customWidth="1"/>
    <col min="11527" max="11527" width="15.5703125" style="16" customWidth="1"/>
    <col min="11528" max="11528" width="16.85546875" style="16" customWidth="1"/>
    <col min="11529" max="11529" width="6.42578125" style="16" customWidth="1"/>
    <col min="11530" max="11530" width="10.85546875" style="16" customWidth="1"/>
    <col min="11531" max="11531" width="15.5703125" style="16" customWidth="1"/>
    <col min="11532" max="11532" width="15.85546875" style="16" customWidth="1"/>
    <col min="11533" max="11533" width="8.140625" style="16" customWidth="1"/>
    <col min="11534" max="11534" width="14.7109375" style="16" customWidth="1"/>
    <col min="11535" max="11535" width="14" style="16" bestFit="1" customWidth="1"/>
    <col min="11536" max="11536" width="14.28515625" style="16" customWidth="1"/>
    <col min="11537" max="11776" width="9" style="16"/>
    <col min="11777" max="11777" width="6.28515625" style="16" customWidth="1"/>
    <col min="11778" max="11778" width="10.42578125" style="16" customWidth="1"/>
    <col min="11779" max="11779" width="22.5703125" style="16" customWidth="1"/>
    <col min="11780" max="11780" width="18.85546875" style="16" customWidth="1"/>
    <col min="11781" max="11781" width="12.85546875" style="16" customWidth="1"/>
    <col min="11782" max="11782" width="15.42578125" style="16" customWidth="1"/>
    <col min="11783" max="11783" width="15.5703125" style="16" customWidth="1"/>
    <col min="11784" max="11784" width="16.85546875" style="16" customWidth="1"/>
    <col min="11785" max="11785" width="6.42578125" style="16" customWidth="1"/>
    <col min="11786" max="11786" width="10.85546875" style="16" customWidth="1"/>
    <col min="11787" max="11787" width="15.5703125" style="16" customWidth="1"/>
    <col min="11788" max="11788" width="15.85546875" style="16" customWidth="1"/>
    <col min="11789" max="11789" width="8.140625" style="16" customWidth="1"/>
    <col min="11790" max="11790" width="14.7109375" style="16" customWidth="1"/>
    <col min="11791" max="11791" width="14" style="16" bestFit="1" customWidth="1"/>
    <col min="11792" max="11792" width="14.28515625" style="16" customWidth="1"/>
    <col min="11793" max="12032" width="9" style="16"/>
    <col min="12033" max="12033" width="6.28515625" style="16" customWidth="1"/>
    <col min="12034" max="12034" width="10.42578125" style="16" customWidth="1"/>
    <col min="12035" max="12035" width="22.5703125" style="16" customWidth="1"/>
    <col min="12036" max="12036" width="18.85546875" style="16" customWidth="1"/>
    <col min="12037" max="12037" width="12.85546875" style="16" customWidth="1"/>
    <col min="12038" max="12038" width="15.42578125" style="16" customWidth="1"/>
    <col min="12039" max="12039" width="15.5703125" style="16" customWidth="1"/>
    <col min="12040" max="12040" width="16.85546875" style="16" customWidth="1"/>
    <col min="12041" max="12041" width="6.42578125" style="16" customWidth="1"/>
    <col min="12042" max="12042" width="10.85546875" style="16" customWidth="1"/>
    <col min="12043" max="12043" width="15.5703125" style="16" customWidth="1"/>
    <col min="12044" max="12044" width="15.85546875" style="16" customWidth="1"/>
    <col min="12045" max="12045" width="8.140625" style="16" customWidth="1"/>
    <col min="12046" max="12046" width="14.7109375" style="16" customWidth="1"/>
    <col min="12047" max="12047" width="14" style="16" bestFit="1" customWidth="1"/>
    <col min="12048" max="12048" width="14.28515625" style="16" customWidth="1"/>
    <col min="12049" max="12288" width="9" style="16"/>
    <col min="12289" max="12289" width="6.28515625" style="16" customWidth="1"/>
    <col min="12290" max="12290" width="10.42578125" style="16" customWidth="1"/>
    <col min="12291" max="12291" width="22.5703125" style="16" customWidth="1"/>
    <col min="12292" max="12292" width="18.85546875" style="16" customWidth="1"/>
    <col min="12293" max="12293" width="12.85546875" style="16" customWidth="1"/>
    <col min="12294" max="12294" width="15.42578125" style="16" customWidth="1"/>
    <col min="12295" max="12295" width="15.5703125" style="16" customWidth="1"/>
    <col min="12296" max="12296" width="16.85546875" style="16" customWidth="1"/>
    <col min="12297" max="12297" width="6.42578125" style="16" customWidth="1"/>
    <col min="12298" max="12298" width="10.85546875" style="16" customWidth="1"/>
    <col min="12299" max="12299" width="15.5703125" style="16" customWidth="1"/>
    <col min="12300" max="12300" width="15.85546875" style="16" customWidth="1"/>
    <col min="12301" max="12301" width="8.140625" style="16" customWidth="1"/>
    <col min="12302" max="12302" width="14.7109375" style="16" customWidth="1"/>
    <col min="12303" max="12303" width="14" style="16" bestFit="1" customWidth="1"/>
    <col min="12304" max="12304" width="14.28515625" style="16" customWidth="1"/>
    <col min="12305" max="12544" width="9" style="16"/>
    <col min="12545" max="12545" width="6.28515625" style="16" customWidth="1"/>
    <col min="12546" max="12546" width="10.42578125" style="16" customWidth="1"/>
    <col min="12547" max="12547" width="22.5703125" style="16" customWidth="1"/>
    <col min="12548" max="12548" width="18.85546875" style="16" customWidth="1"/>
    <col min="12549" max="12549" width="12.85546875" style="16" customWidth="1"/>
    <col min="12550" max="12550" width="15.42578125" style="16" customWidth="1"/>
    <col min="12551" max="12551" width="15.5703125" style="16" customWidth="1"/>
    <col min="12552" max="12552" width="16.85546875" style="16" customWidth="1"/>
    <col min="12553" max="12553" width="6.42578125" style="16" customWidth="1"/>
    <col min="12554" max="12554" width="10.85546875" style="16" customWidth="1"/>
    <col min="12555" max="12555" width="15.5703125" style="16" customWidth="1"/>
    <col min="12556" max="12556" width="15.85546875" style="16" customWidth="1"/>
    <col min="12557" max="12557" width="8.140625" style="16" customWidth="1"/>
    <col min="12558" max="12558" width="14.7109375" style="16" customWidth="1"/>
    <col min="12559" max="12559" width="14" style="16" bestFit="1" customWidth="1"/>
    <col min="12560" max="12560" width="14.28515625" style="16" customWidth="1"/>
    <col min="12561" max="12800" width="9" style="16"/>
    <col min="12801" max="12801" width="6.28515625" style="16" customWidth="1"/>
    <col min="12802" max="12802" width="10.42578125" style="16" customWidth="1"/>
    <col min="12803" max="12803" width="22.5703125" style="16" customWidth="1"/>
    <col min="12804" max="12804" width="18.85546875" style="16" customWidth="1"/>
    <col min="12805" max="12805" width="12.85546875" style="16" customWidth="1"/>
    <col min="12806" max="12806" width="15.42578125" style="16" customWidth="1"/>
    <col min="12807" max="12807" width="15.5703125" style="16" customWidth="1"/>
    <col min="12808" max="12808" width="16.85546875" style="16" customWidth="1"/>
    <col min="12809" max="12809" width="6.42578125" style="16" customWidth="1"/>
    <col min="12810" max="12810" width="10.85546875" style="16" customWidth="1"/>
    <col min="12811" max="12811" width="15.5703125" style="16" customWidth="1"/>
    <col min="12812" max="12812" width="15.85546875" style="16" customWidth="1"/>
    <col min="12813" max="12813" width="8.140625" style="16" customWidth="1"/>
    <col min="12814" max="12814" width="14.7109375" style="16" customWidth="1"/>
    <col min="12815" max="12815" width="14" style="16" bestFit="1" customWidth="1"/>
    <col min="12816" max="12816" width="14.28515625" style="16" customWidth="1"/>
    <col min="12817" max="13056" width="9" style="16"/>
    <col min="13057" max="13057" width="6.28515625" style="16" customWidth="1"/>
    <col min="13058" max="13058" width="10.42578125" style="16" customWidth="1"/>
    <col min="13059" max="13059" width="22.5703125" style="16" customWidth="1"/>
    <col min="13060" max="13060" width="18.85546875" style="16" customWidth="1"/>
    <col min="13061" max="13061" width="12.85546875" style="16" customWidth="1"/>
    <col min="13062" max="13062" width="15.42578125" style="16" customWidth="1"/>
    <col min="13063" max="13063" width="15.5703125" style="16" customWidth="1"/>
    <col min="13064" max="13064" width="16.85546875" style="16" customWidth="1"/>
    <col min="13065" max="13065" width="6.42578125" style="16" customWidth="1"/>
    <col min="13066" max="13066" width="10.85546875" style="16" customWidth="1"/>
    <col min="13067" max="13067" width="15.5703125" style="16" customWidth="1"/>
    <col min="13068" max="13068" width="15.85546875" style="16" customWidth="1"/>
    <col min="13069" max="13069" width="8.140625" style="16" customWidth="1"/>
    <col min="13070" max="13070" width="14.7109375" style="16" customWidth="1"/>
    <col min="13071" max="13071" width="14" style="16" bestFit="1" customWidth="1"/>
    <col min="13072" max="13072" width="14.28515625" style="16" customWidth="1"/>
    <col min="13073" max="13312" width="9" style="16"/>
    <col min="13313" max="13313" width="6.28515625" style="16" customWidth="1"/>
    <col min="13314" max="13314" width="10.42578125" style="16" customWidth="1"/>
    <col min="13315" max="13315" width="22.5703125" style="16" customWidth="1"/>
    <col min="13316" max="13316" width="18.85546875" style="16" customWidth="1"/>
    <col min="13317" max="13317" width="12.85546875" style="16" customWidth="1"/>
    <col min="13318" max="13318" width="15.42578125" style="16" customWidth="1"/>
    <col min="13319" max="13319" width="15.5703125" style="16" customWidth="1"/>
    <col min="13320" max="13320" width="16.85546875" style="16" customWidth="1"/>
    <col min="13321" max="13321" width="6.42578125" style="16" customWidth="1"/>
    <col min="13322" max="13322" width="10.85546875" style="16" customWidth="1"/>
    <col min="13323" max="13323" width="15.5703125" style="16" customWidth="1"/>
    <col min="13324" max="13324" width="15.85546875" style="16" customWidth="1"/>
    <col min="13325" max="13325" width="8.140625" style="16" customWidth="1"/>
    <col min="13326" max="13326" width="14.7109375" style="16" customWidth="1"/>
    <col min="13327" max="13327" width="14" style="16" bestFit="1" customWidth="1"/>
    <col min="13328" max="13328" width="14.28515625" style="16" customWidth="1"/>
    <col min="13329" max="13568" width="9" style="16"/>
    <col min="13569" max="13569" width="6.28515625" style="16" customWidth="1"/>
    <col min="13570" max="13570" width="10.42578125" style="16" customWidth="1"/>
    <col min="13571" max="13571" width="22.5703125" style="16" customWidth="1"/>
    <col min="13572" max="13572" width="18.85546875" style="16" customWidth="1"/>
    <col min="13573" max="13573" width="12.85546875" style="16" customWidth="1"/>
    <col min="13574" max="13574" width="15.42578125" style="16" customWidth="1"/>
    <col min="13575" max="13575" width="15.5703125" style="16" customWidth="1"/>
    <col min="13576" max="13576" width="16.85546875" style="16" customWidth="1"/>
    <col min="13577" max="13577" width="6.42578125" style="16" customWidth="1"/>
    <col min="13578" max="13578" width="10.85546875" style="16" customWidth="1"/>
    <col min="13579" max="13579" width="15.5703125" style="16" customWidth="1"/>
    <col min="13580" max="13580" width="15.85546875" style="16" customWidth="1"/>
    <col min="13581" max="13581" width="8.140625" style="16" customWidth="1"/>
    <col min="13582" max="13582" width="14.7109375" style="16" customWidth="1"/>
    <col min="13583" max="13583" width="14" style="16" bestFit="1" customWidth="1"/>
    <col min="13584" max="13584" width="14.28515625" style="16" customWidth="1"/>
    <col min="13585" max="13824" width="9" style="16"/>
    <col min="13825" max="13825" width="6.28515625" style="16" customWidth="1"/>
    <col min="13826" max="13826" width="10.42578125" style="16" customWidth="1"/>
    <col min="13827" max="13827" width="22.5703125" style="16" customWidth="1"/>
    <col min="13828" max="13828" width="18.85546875" style="16" customWidth="1"/>
    <col min="13829" max="13829" width="12.85546875" style="16" customWidth="1"/>
    <col min="13830" max="13830" width="15.42578125" style="16" customWidth="1"/>
    <col min="13831" max="13831" width="15.5703125" style="16" customWidth="1"/>
    <col min="13832" max="13832" width="16.85546875" style="16" customWidth="1"/>
    <col min="13833" max="13833" width="6.42578125" style="16" customWidth="1"/>
    <col min="13834" max="13834" width="10.85546875" style="16" customWidth="1"/>
    <col min="13835" max="13835" width="15.5703125" style="16" customWidth="1"/>
    <col min="13836" max="13836" width="15.85546875" style="16" customWidth="1"/>
    <col min="13837" max="13837" width="8.140625" style="16" customWidth="1"/>
    <col min="13838" max="13838" width="14.7109375" style="16" customWidth="1"/>
    <col min="13839" max="13839" width="14" style="16" bestFit="1" customWidth="1"/>
    <col min="13840" max="13840" width="14.28515625" style="16" customWidth="1"/>
    <col min="13841" max="14080" width="9" style="16"/>
    <col min="14081" max="14081" width="6.28515625" style="16" customWidth="1"/>
    <col min="14082" max="14082" width="10.42578125" style="16" customWidth="1"/>
    <col min="14083" max="14083" width="22.5703125" style="16" customWidth="1"/>
    <col min="14084" max="14084" width="18.85546875" style="16" customWidth="1"/>
    <col min="14085" max="14085" width="12.85546875" style="16" customWidth="1"/>
    <col min="14086" max="14086" width="15.42578125" style="16" customWidth="1"/>
    <col min="14087" max="14087" width="15.5703125" style="16" customWidth="1"/>
    <col min="14088" max="14088" width="16.85546875" style="16" customWidth="1"/>
    <col min="14089" max="14089" width="6.42578125" style="16" customWidth="1"/>
    <col min="14090" max="14090" width="10.85546875" style="16" customWidth="1"/>
    <col min="14091" max="14091" width="15.5703125" style="16" customWidth="1"/>
    <col min="14092" max="14092" width="15.85546875" style="16" customWidth="1"/>
    <col min="14093" max="14093" width="8.140625" style="16" customWidth="1"/>
    <col min="14094" max="14094" width="14.7109375" style="16" customWidth="1"/>
    <col min="14095" max="14095" width="14" style="16" bestFit="1" customWidth="1"/>
    <col min="14096" max="14096" width="14.28515625" style="16" customWidth="1"/>
    <col min="14097" max="14336" width="9" style="16"/>
    <col min="14337" max="14337" width="6.28515625" style="16" customWidth="1"/>
    <col min="14338" max="14338" width="10.42578125" style="16" customWidth="1"/>
    <col min="14339" max="14339" width="22.5703125" style="16" customWidth="1"/>
    <col min="14340" max="14340" width="18.85546875" style="16" customWidth="1"/>
    <col min="14341" max="14341" width="12.85546875" style="16" customWidth="1"/>
    <col min="14342" max="14342" width="15.42578125" style="16" customWidth="1"/>
    <col min="14343" max="14343" width="15.5703125" style="16" customWidth="1"/>
    <col min="14344" max="14344" width="16.85546875" style="16" customWidth="1"/>
    <col min="14345" max="14345" width="6.42578125" style="16" customWidth="1"/>
    <col min="14346" max="14346" width="10.85546875" style="16" customWidth="1"/>
    <col min="14347" max="14347" width="15.5703125" style="16" customWidth="1"/>
    <col min="14348" max="14348" width="15.85546875" style="16" customWidth="1"/>
    <col min="14349" max="14349" width="8.140625" style="16" customWidth="1"/>
    <col min="14350" max="14350" width="14.7109375" style="16" customWidth="1"/>
    <col min="14351" max="14351" width="14" style="16" bestFit="1" customWidth="1"/>
    <col min="14352" max="14352" width="14.28515625" style="16" customWidth="1"/>
    <col min="14353" max="14592" width="9" style="16"/>
    <col min="14593" max="14593" width="6.28515625" style="16" customWidth="1"/>
    <col min="14594" max="14594" width="10.42578125" style="16" customWidth="1"/>
    <col min="14595" max="14595" width="22.5703125" style="16" customWidth="1"/>
    <col min="14596" max="14596" width="18.85546875" style="16" customWidth="1"/>
    <col min="14597" max="14597" width="12.85546875" style="16" customWidth="1"/>
    <col min="14598" max="14598" width="15.42578125" style="16" customWidth="1"/>
    <col min="14599" max="14599" width="15.5703125" style="16" customWidth="1"/>
    <col min="14600" max="14600" width="16.85546875" style="16" customWidth="1"/>
    <col min="14601" max="14601" width="6.42578125" style="16" customWidth="1"/>
    <col min="14602" max="14602" width="10.85546875" style="16" customWidth="1"/>
    <col min="14603" max="14603" width="15.5703125" style="16" customWidth="1"/>
    <col min="14604" max="14604" width="15.85546875" style="16" customWidth="1"/>
    <col min="14605" max="14605" width="8.140625" style="16" customWidth="1"/>
    <col min="14606" max="14606" width="14.7109375" style="16" customWidth="1"/>
    <col min="14607" max="14607" width="14" style="16" bestFit="1" customWidth="1"/>
    <col min="14608" max="14608" width="14.28515625" style="16" customWidth="1"/>
    <col min="14609" max="14848" width="9" style="16"/>
    <col min="14849" max="14849" width="6.28515625" style="16" customWidth="1"/>
    <col min="14850" max="14850" width="10.42578125" style="16" customWidth="1"/>
    <col min="14851" max="14851" width="22.5703125" style="16" customWidth="1"/>
    <col min="14852" max="14852" width="18.85546875" style="16" customWidth="1"/>
    <col min="14853" max="14853" width="12.85546875" style="16" customWidth="1"/>
    <col min="14854" max="14854" width="15.42578125" style="16" customWidth="1"/>
    <col min="14855" max="14855" width="15.5703125" style="16" customWidth="1"/>
    <col min="14856" max="14856" width="16.85546875" style="16" customWidth="1"/>
    <col min="14857" max="14857" width="6.42578125" style="16" customWidth="1"/>
    <col min="14858" max="14858" width="10.85546875" style="16" customWidth="1"/>
    <col min="14859" max="14859" width="15.5703125" style="16" customWidth="1"/>
    <col min="14860" max="14860" width="15.85546875" style="16" customWidth="1"/>
    <col min="14861" max="14861" width="8.140625" style="16" customWidth="1"/>
    <col min="14862" max="14862" width="14.7109375" style="16" customWidth="1"/>
    <col min="14863" max="14863" width="14" style="16" bestFit="1" customWidth="1"/>
    <col min="14864" max="14864" width="14.28515625" style="16" customWidth="1"/>
    <col min="14865" max="15104" width="9" style="16"/>
    <col min="15105" max="15105" width="6.28515625" style="16" customWidth="1"/>
    <col min="15106" max="15106" width="10.42578125" style="16" customWidth="1"/>
    <col min="15107" max="15107" width="22.5703125" style="16" customWidth="1"/>
    <col min="15108" max="15108" width="18.85546875" style="16" customWidth="1"/>
    <col min="15109" max="15109" width="12.85546875" style="16" customWidth="1"/>
    <col min="15110" max="15110" width="15.42578125" style="16" customWidth="1"/>
    <col min="15111" max="15111" width="15.5703125" style="16" customWidth="1"/>
    <col min="15112" max="15112" width="16.85546875" style="16" customWidth="1"/>
    <col min="15113" max="15113" width="6.42578125" style="16" customWidth="1"/>
    <col min="15114" max="15114" width="10.85546875" style="16" customWidth="1"/>
    <col min="15115" max="15115" width="15.5703125" style="16" customWidth="1"/>
    <col min="15116" max="15116" width="15.85546875" style="16" customWidth="1"/>
    <col min="15117" max="15117" width="8.140625" style="16" customWidth="1"/>
    <col min="15118" max="15118" width="14.7109375" style="16" customWidth="1"/>
    <col min="15119" max="15119" width="14" style="16" bestFit="1" customWidth="1"/>
    <col min="15120" max="15120" width="14.28515625" style="16" customWidth="1"/>
    <col min="15121" max="15360" width="9" style="16"/>
    <col min="15361" max="15361" width="6.28515625" style="16" customWidth="1"/>
    <col min="15362" max="15362" width="10.42578125" style="16" customWidth="1"/>
    <col min="15363" max="15363" width="22.5703125" style="16" customWidth="1"/>
    <col min="15364" max="15364" width="18.85546875" style="16" customWidth="1"/>
    <col min="15365" max="15365" width="12.85546875" style="16" customWidth="1"/>
    <col min="15366" max="15366" width="15.42578125" style="16" customWidth="1"/>
    <col min="15367" max="15367" width="15.5703125" style="16" customWidth="1"/>
    <col min="15368" max="15368" width="16.85546875" style="16" customWidth="1"/>
    <col min="15369" max="15369" width="6.42578125" style="16" customWidth="1"/>
    <col min="15370" max="15370" width="10.85546875" style="16" customWidth="1"/>
    <col min="15371" max="15371" width="15.5703125" style="16" customWidth="1"/>
    <col min="15372" max="15372" width="15.85546875" style="16" customWidth="1"/>
    <col min="15373" max="15373" width="8.140625" style="16" customWidth="1"/>
    <col min="15374" max="15374" width="14.7109375" style="16" customWidth="1"/>
    <col min="15375" max="15375" width="14" style="16" bestFit="1" customWidth="1"/>
    <col min="15376" max="15376" width="14.28515625" style="16" customWidth="1"/>
    <col min="15377" max="15616" width="9" style="16"/>
    <col min="15617" max="15617" width="6.28515625" style="16" customWidth="1"/>
    <col min="15618" max="15618" width="10.42578125" style="16" customWidth="1"/>
    <col min="15619" max="15619" width="22.5703125" style="16" customWidth="1"/>
    <col min="15620" max="15620" width="18.85546875" style="16" customWidth="1"/>
    <col min="15621" max="15621" width="12.85546875" style="16" customWidth="1"/>
    <col min="15622" max="15622" width="15.42578125" style="16" customWidth="1"/>
    <col min="15623" max="15623" width="15.5703125" style="16" customWidth="1"/>
    <col min="15624" max="15624" width="16.85546875" style="16" customWidth="1"/>
    <col min="15625" max="15625" width="6.42578125" style="16" customWidth="1"/>
    <col min="15626" max="15626" width="10.85546875" style="16" customWidth="1"/>
    <col min="15627" max="15627" width="15.5703125" style="16" customWidth="1"/>
    <col min="15628" max="15628" width="15.85546875" style="16" customWidth="1"/>
    <col min="15629" max="15629" width="8.140625" style="16" customWidth="1"/>
    <col min="15630" max="15630" width="14.7109375" style="16" customWidth="1"/>
    <col min="15631" max="15631" width="14" style="16" bestFit="1" customWidth="1"/>
    <col min="15632" max="15632" width="14.28515625" style="16" customWidth="1"/>
    <col min="15633" max="15872" width="9" style="16"/>
    <col min="15873" max="15873" width="6.28515625" style="16" customWidth="1"/>
    <col min="15874" max="15874" width="10.42578125" style="16" customWidth="1"/>
    <col min="15875" max="15875" width="22.5703125" style="16" customWidth="1"/>
    <col min="15876" max="15876" width="18.85546875" style="16" customWidth="1"/>
    <col min="15877" max="15877" width="12.85546875" style="16" customWidth="1"/>
    <col min="15878" max="15878" width="15.42578125" style="16" customWidth="1"/>
    <col min="15879" max="15879" width="15.5703125" style="16" customWidth="1"/>
    <col min="15880" max="15880" width="16.85546875" style="16" customWidth="1"/>
    <col min="15881" max="15881" width="6.42578125" style="16" customWidth="1"/>
    <col min="15882" max="15882" width="10.85546875" style="16" customWidth="1"/>
    <col min="15883" max="15883" width="15.5703125" style="16" customWidth="1"/>
    <col min="15884" max="15884" width="15.85546875" style="16" customWidth="1"/>
    <col min="15885" max="15885" width="8.140625" style="16" customWidth="1"/>
    <col min="15886" max="15886" width="14.7109375" style="16" customWidth="1"/>
    <col min="15887" max="15887" width="14" style="16" bestFit="1" customWidth="1"/>
    <col min="15888" max="15888" width="14.28515625" style="16" customWidth="1"/>
    <col min="15889" max="16128" width="9" style="16"/>
    <col min="16129" max="16129" width="6.28515625" style="16" customWidth="1"/>
    <col min="16130" max="16130" width="10.42578125" style="16" customWidth="1"/>
    <col min="16131" max="16131" width="22.5703125" style="16" customWidth="1"/>
    <col min="16132" max="16132" width="18.85546875" style="16" customWidth="1"/>
    <col min="16133" max="16133" width="12.85546875" style="16" customWidth="1"/>
    <col min="16134" max="16134" width="15.42578125" style="16" customWidth="1"/>
    <col min="16135" max="16135" width="15.5703125" style="16" customWidth="1"/>
    <col min="16136" max="16136" width="16.85546875" style="16" customWidth="1"/>
    <col min="16137" max="16137" width="6.42578125" style="16" customWidth="1"/>
    <col min="16138" max="16138" width="10.85546875" style="16" customWidth="1"/>
    <col min="16139" max="16139" width="15.5703125" style="16" customWidth="1"/>
    <col min="16140" max="16140" width="15.85546875" style="16" customWidth="1"/>
    <col min="16141" max="16141" width="8.140625" style="16" customWidth="1"/>
    <col min="16142" max="16142" width="14.7109375" style="16" customWidth="1"/>
    <col min="16143" max="16143" width="14" style="16" bestFit="1" customWidth="1"/>
    <col min="16144" max="16144" width="14.28515625" style="16" customWidth="1"/>
    <col min="16145" max="16384" width="9" style="16"/>
  </cols>
  <sheetData>
    <row r="1" spans="1:14" x14ac:dyDescent="0.2">
      <c r="G1" s="17"/>
      <c r="H1" s="18" t="s">
        <v>207</v>
      </c>
    </row>
    <row r="2" spans="1:14" x14ac:dyDescent="0.2">
      <c r="G2" s="17"/>
      <c r="H2" s="18" t="s">
        <v>179</v>
      </c>
    </row>
    <row r="3" spans="1:14" x14ac:dyDescent="0.2">
      <c r="G3" s="17"/>
      <c r="H3" s="18" t="s">
        <v>208</v>
      </c>
    </row>
    <row r="4" spans="1:14" ht="9.75" customHeight="1" x14ac:dyDescent="0.2"/>
    <row r="5" spans="1:14" ht="16.350000000000001" customHeight="1" x14ac:dyDescent="0.2">
      <c r="G5" s="20"/>
      <c r="H5" s="21" t="s">
        <v>180</v>
      </c>
    </row>
    <row r="6" spans="1:14" x14ac:dyDescent="0.2">
      <c r="G6" s="22" t="s">
        <v>181</v>
      </c>
      <c r="H6" s="23" t="s">
        <v>197</v>
      </c>
    </row>
    <row r="7" spans="1:14" ht="25.9" customHeight="1" x14ac:dyDescent="0.2">
      <c r="A7" s="24" t="s">
        <v>209</v>
      </c>
      <c r="C7" s="371"/>
      <c r="D7" s="371"/>
      <c r="E7" s="371"/>
      <c r="F7" s="371"/>
      <c r="G7" s="22"/>
      <c r="H7" s="25"/>
    </row>
    <row r="8" spans="1:14" s="17" customFormat="1" ht="18.399999999999999" customHeight="1" x14ac:dyDescent="0.2">
      <c r="A8" s="24"/>
      <c r="B8" s="16"/>
      <c r="C8" s="16"/>
      <c r="D8" s="26"/>
      <c r="E8" s="26"/>
      <c r="F8" s="16"/>
      <c r="G8" s="22"/>
      <c r="H8" s="25"/>
      <c r="J8" s="27"/>
      <c r="K8" s="27"/>
      <c r="L8" s="27"/>
      <c r="M8" s="27"/>
    </row>
    <row r="9" spans="1:14" s="17" customFormat="1" ht="47.25" customHeight="1" x14ac:dyDescent="0.2">
      <c r="A9" s="24" t="s">
        <v>210</v>
      </c>
      <c r="B9" s="28"/>
      <c r="C9" s="372" t="s">
        <v>211</v>
      </c>
      <c r="D9" s="372"/>
      <c r="E9" s="372"/>
      <c r="F9" s="372"/>
      <c r="G9" s="22" t="s">
        <v>182</v>
      </c>
      <c r="H9" s="21">
        <v>58306175</v>
      </c>
      <c r="J9" s="27"/>
      <c r="K9" s="27"/>
      <c r="L9" s="27"/>
      <c r="M9" s="27"/>
    </row>
    <row r="10" spans="1:14" s="17" customFormat="1" x14ac:dyDescent="0.2">
      <c r="A10" s="24"/>
      <c r="B10" s="28"/>
      <c r="C10" s="16"/>
      <c r="D10" s="26"/>
      <c r="E10" s="16"/>
      <c r="H10" s="21"/>
      <c r="J10" s="27"/>
      <c r="K10" s="27"/>
      <c r="L10" s="27"/>
      <c r="M10" s="27"/>
    </row>
    <row r="11" spans="1:14" s="17" customFormat="1" ht="49.5" customHeight="1" x14ac:dyDescent="0.2">
      <c r="A11" s="24" t="s">
        <v>212</v>
      </c>
      <c r="B11" s="28"/>
      <c r="C11" s="373" t="s">
        <v>213</v>
      </c>
      <c r="D11" s="373"/>
      <c r="E11" s="373"/>
      <c r="F11" s="373"/>
      <c r="G11" s="29" t="s">
        <v>182</v>
      </c>
      <c r="H11" s="30">
        <v>18221397</v>
      </c>
      <c r="J11" s="27"/>
      <c r="K11" s="27"/>
      <c r="L11" s="27"/>
      <c r="M11" s="27"/>
    </row>
    <row r="12" spans="1:14" s="17" customFormat="1" x14ac:dyDescent="0.2">
      <c r="A12" s="24"/>
      <c r="B12" s="28"/>
      <c r="C12" s="16"/>
      <c r="D12" s="26"/>
      <c r="G12" s="22"/>
      <c r="H12" s="21"/>
      <c r="J12" s="27"/>
      <c r="K12" s="27"/>
      <c r="L12" s="27"/>
      <c r="M12" s="27"/>
    </row>
    <row r="13" spans="1:14" s="17" customFormat="1" ht="42" hidden="1" customHeight="1" x14ac:dyDescent="0.2">
      <c r="A13" s="24" t="s">
        <v>184</v>
      </c>
      <c r="B13" s="28"/>
      <c r="C13" s="371" t="s">
        <v>214</v>
      </c>
      <c r="D13" s="371"/>
      <c r="E13" s="371"/>
      <c r="F13" s="371"/>
      <c r="G13" s="16"/>
      <c r="H13" s="25"/>
      <c r="J13" s="27"/>
      <c r="K13" s="27"/>
      <c r="L13" s="31"/>
      <c r="M13" s="27"/>
    </row>
    <row r="14" spans="1:14" ht="36.75" customHeight="1" x14ac:dyDescent="0.2">
      <c r="A14" s="32" t="s">
        <v>215</v>
      </c>
      <c r="B14" s="28"/>
      <c r="C14" s="371" t="s">
        <v>216</v>
      </c>
      <c r="D14" s="371"/>
      <c r="E14" s="371"/>
      <c r="F14" s="371"/>
      <c r="G14" s="33"/>
      <c r="H14" s="25"/>
      <c r="I14" s="34"/>
    </row>
    <row r="15" spans="1:14" ht="48.75" customHeight="1" x14ac:dyDescent="0.2">
      <c r="D15" s="16" t="s">
        <v>217</v>
      </c>
      <c r="E15" s="35"/>
      <c r="F15" s="35"/>
      <c r="G15" s="36" t="s">
        <v>218</v>
      </c>
      <c r="H15" s="36"/>
      <c r="I15" s="17"/>
      <c r="J15" s="17"/>
      <c r="K15" s="17"/>
      <c r="L15" s="17"/>
      <c r="M15" s="17"/>
      <c r="N15" s="17"/>
    </row>
    <row r="16" spans="1:14" s="17" customFormat="1" ht="15.6" customHeight="1" thickBot="1" x14ac:dyDescent="0.25">
      <c r="D16" s="35"/>
      <c r="E16" s="35"/>
      <c r="F16" s="37" t="s">
        <v>219</v>
      </c>
      <c r="G16" s="22" t="s">
        <v>220</v>
      </c>
      <c r="H16" s="25"/>
    </row>
    <row r="17" spans="1:16" s="17" customFormat="1" ht="15" customHeight="1" thickBot="1" x14ac:dyDescent="0.25">
      <c r="D17" s="33"/>
      <c r="E17" s="33"/>
      <c r="F17" s="22" t="s">
        <v>221</v>
      </c>
      <c r="G17" s="36" t="s">
        <v>185</v>
      </c>
      <c r="H17" s="38" t="s">
        <v>289</v>
      </c>
    </row>
    <row r="18" spans="1:16" s="17" customFormat="1" ht="15" customHeight="1" thickBot="1" x14ac:dyDescent="0.25">
      <c r="C18" s="39"/>
      <c r="D18" s="40"/>
      <c r="G18" s="36" t="s">
        <v>186</v>
      </c>
      <c r="H18" s="41">
        <v>45173</v>
      </c>
    </row>
    <row r="19" spans="1:16" s="17" customFormat="1" ht="15" customHeight="1" thickBot="1" x14ac:dyDescent="0.25">
      <c r="D19" s="33"/>
      <c r="E19" s="33"/>
      <c r="F19" s="37" t="s">
        <v>187</v>
      </c>
      <c r="G19" s="36" t="s">
        <v>185</v>
      </c>
      <c r="H19" s="38" t="s">
        <v>188</v>
      </c>
    </row>
    <row r="20" spans="1:16" s="17" customFormat="1" ht="15" customHeight="1" thickBot="1" x14ac:dyDescent="0.25">
      <c r="C20" s="39"/>
      <c r="D20" s="40"/>
      <c r="G20" s="36" t="s">
        <v>186</v>
      </c>
      <c r="H20" s="42">
        <v>45364</v>
      </c>
    </row>
    <row r="21" spans="1:16" s="17" customFormat="1" ht="15" customHeight="1" x14ac:dyDescent="0.2">
      <c r="C21" s="39"/>
      <c r="D21" s="43"/>
      <c r="F21" s="37"/>
      <c r="G21" s="22" t="s">
        <v>198</v>
      </c>
      <c r="H21" s="25"/>
    </row>
    <row r="22" spans="1:16" s="17" customFormat="1" ht="15" customHeight="1" x14ac:dyDescent="0.2">
      <c r="C22" s="39"/>
      <c r="D22" s="44"/>
      <c r="F22" s="18"/>
      <c r="G22" s="16" t="s">
        <v>217</v>
      </c>
      <c r="H22" s="16"/>
    </row>
    <row r="23" spans="1:16" s="17" customFormat="1" ht="5.45" customHeight="1" thickBot="1" x14ac:dyDescent="0.25">
      <c r="C23" s="45"/>
      <c r="D23" s="46"/>
      <c r="F23" s="18"/>
      <c r="G23" s="16"/>
      <c r="H23" s="16"/>
      <c r="J23" s="27"/>
      <c r="K23" s="27"/>
      <c r="L23" s="27"/>
      <c r="M23" s="27"/>
    </row>
    <row r="24" spans="1:16" s="17" customFormat="1" ht="12.2" customHeight="1" thickBot="1" x14ac:dyDescent="0.25">
      <c r="D24" s="47"/>
      <c r="E24" s="48" t="s">
        <v>222</v>
      </c>
      <c r="F24" s="49" t="s">
        <v>223</v>
      </c>
      <c r="G24" s="369" t="s">
        <v>190</v>
      </c>
      <c r="H24" s="370"/>
      <c r="J24" s="27"/>
      <c r="K24" s="27"/>
      <c r="L24" s="27"/>
      <c r="M24" s="27"/>
    </row>
    <row r="25" spans="1:16" s="17" customFormat="1" ht="12.2" customHeight="1" thickBot="1" x14ac:dyDescent="0.25">
      <c r="D25" s="50"/>
      <c r="E25" s="51"/>
      <c r="F25" s="52"/>
      <c r="G25" s="53" t="s">
        <v>191</v>
      </c>
      <c r="H25" s="53" t="s">
        <v>192</v>
      </c>
      <c r="J25" s="27"/>
      <c r="K25" s="27"/>
      <c r="L25" s="27"/>
      <c r="M25" s="27"/>
    </row>
    <row r="26" spans="1:16" s="17" customFormat="1" ht="18" customHeight="1" thickBot="1" x14ac:dyDescent="0.25">
      <c r="D26" s="16"/>
      <c r="E26" s="54">
        <v>1</v>
      </c>
      <c r="F26" s="55">
        <v>45371</v>
      </c>
      <c r="G26" s="56">
        <v>45173</v>
      </c>
      <c r="H26" s="55">
        <f>F26</f>
        <v>45371</v>
      </c>
      <c r="I26" s="57"/>
      <c r="J26" s="27"/>
      <c r="K26" s="27"/>
      <c r="L26" s="27"/>
      <c r="M26" s="27"/>
    </row>
    <row r="27" spans="1:16" s="58" customFormat="1" ht="11.25" x14ac:dyDescent="0.2">
      <c r="J27" s="59"/>
      <c r="K27" s="59"/>
      <c r="L27" s="59"/>
      <c r="M27" s="59"/>
    </row>
    <row r="28" spans="1:16" x14ac:dyDescent="0.2">
      <c r="E28" s="20" t="s">
        <v>199</v>
      </c>
    </row>
    <row r="29" spans="1:16" x14ac:dyDescent="0.2">
      <c r="D29" s="60"/>
      <c r="E29" s="20" t="s">
        <v>201</v>
      </c>
      <c r="F29" s="60"/>
      <c r="G29" s="60"/>
    </row>
    <row r="30" spans="1:16" ht="20.25" customHeight="1" x14ac:dyDescent="0.2">
      <c r="A30" s="61" t="s">
        <v>189</v>
      </c>
      <c r="B30" s="358" t="s">
        <v>224</v>
      </c>
      <c r="C30" s="359"/>
      <c r="D30" s="360"/>
      <c r="E30" s="62" t="s">
        <v>225</v>
      </c>
      <c r="F30" s="63" t="s">
        <v>226</v>
      </c>
      <c r="G30" s="64"/>
      <c r="H30" s="65"/>
      <c r="J30" s="361" t="s">
        <v>288</v>
      </c>
      <c r="K30" s="361"/>
      <c r="L30" s="361"/>
      <c r="M30" s="361"/>
      <c r="N30" s="361"/>
      <c r="O30" s="66"/>
      <c r="P30" s="66"/>
    </row>
    <row r="31" spans="1:16" ht="22.5" customHeight="1" x14ac:dyDescent="0.2">
      <c r="A31" s="67" t="s">
        <v>227</v>
      </c>
      <c r="B31" s="362" t="s">
        <v>228</v>
      </c>
      <c r="C31" s="363"/>
      <c r="D31" s="364"/>
      <c r="E31" s="68"/>
      <c r="F31" s="69" t="s">
        <v>229</v>
      </c>
      <c r="G31" s="70"/>
      <c r="H31" s="69" t="s">
        <v>230</v>
      </c>
      <c r="J31" s="365" t="s">
        <v>231</v>
      </c>
      <c r="K31" s="365"/>
      <c r="L31" s="71" t="e">
        <f>#REF!</f>
        <v>#REF!</v>
      </c>
      <c r="M31" s="72"/>
      <c r="N31" s="73"/>
      <c r="O31" s="74"/>
      <c r="P31" s="74"/>
    </row>
    <row r="32" spans="1:16" ht="17.25" customHeight="1" x14ac:dyDescent="0.25">
      <c r="A32" s="67" t="s">
        <v>232</v>
      </c>
      <c r="B32" s="362"/>
      <c r="C32" s="363"/>
      <c r="D32" s="364"/>
      <c r="E32" s="68"/>
      <c r="F32" s="69" t="s">
        <v>233</v>
      </c>
      <c r="G32" s="75" t="s">
        <v>202</v>
      </c>
      <c r="H32" s="69" t="s">
        <v>234</v>
      </c>
      <c r="J32" s="76"/>
      <c r="K32" s="77" t="s">
        <v>235</v>
      </c>
      <c r="L32" s="77" t="s">
        <v>236</v>
      </c>
      <c r="M32" s="78" t="s">
        <v>237</v>
      </c>
      <c r="N32" s="78" t="s">
        <v>238</v>
      </c>
      <c r="O32" s="66" t="s">
        <v>239</v>
      </c>
      <c r="P32" s="66"/>
    </row>
    <row r="33" spans="1:17" x14ac:dyDescent="0.2">
      <c r="A33" s="79"/>
      <c r="B33" s="366"/>
      <c r="C33" s="367"/>
      <c r="D33" s="368"/>
      <c r="E33" s="80"/>
      <c r="F33" s="81" t="s">
        <v>240</v>
      </c>
      <c r="G33" s="82"/>
      <c r="H33" s="81" t="s">
        <v>241</v>
      </c>
      <c r="J33" s="83" t="s">
        <v>242</v>
      </c>
      <c r="K33" s="84" t="e">
        <f>#REF!/1.2</f>
        <v>#REF!</v>
      </c>
      <c r="L33" s="84" t="e">
        <f>#REF!</f>
        <v>#REF!</v>
      </c>
      <c r="M33" s="85">
        <v>1</v>
      </c>
      <c r="N33" s="86">
        <v>1</v>
      </c>
      <c r="O33" s="66"/>
      <c r="P33" s="66"/>
    </row>
    <row r="34" spans="1:17" ht="13.5" thickBot="1" x14ac:dyDescent="0.25">
      <c r="A34" s="87">
        <v>1</v>
      </c>
      <c r="B34" s="348">
        <v>2</v>
      </c>
      <c r="C34" s="349"/>
      <c r="D34" s="350"/>
      <c r="E34" s="87">
        <v>3</v>
      </c>
      <c r="F34" s="87">
        <v>4</v>
      </c>
      <c r="G34" s="87">
        <v>5</v>
      </c>
      <c r="H34" s="87">
        <v>6</v>
      </c>
      <c r="J34" s="83"/>
      <c r="K34" s="88"/>
      <c r="L34" s="84"/>
      <c r="M34" s="85"/>
      <c r="N34" s="86"/>
      <c r="O34" s="74"/>
      <c r="P34" s="66"/>
    </row>
    <row r="35" spans="1:17" ht="27" customHeight="1" thickBot="1" x14ac:dyDescent="0.25">
      <c r="A35" s="89"/>
      <c r="B35" s="351" t="s">
        <v>243</v>
      </c>
      <c r="C35" s="352"/>
      <c r="D35" s="353"/>
      <c r="E35" s="90" t="s">
        <v>244</v>
      </c>
      <c r="F35" s="91" t="e">
        <f>F36</f>
        <v>#REF!</v>
      </c>
      <c r="G35" s="91" t="e">
        <f>G36</f>
        <v>#REF!</v>
      </c>
      <c r="H35" s="91" t="e">
        <f>H36</f>
        <v>#REF!</v>
      </c>
      <c r="I35" s="19"/>
      <c r="J35" s="92"/>
      <c r="K35" s="93"/>
      <c r="L35" s="93"/>
      <c r="M35" s="94"/>
      <c r="N35" s="95"/>
      <c r="O35" s="74"/>
      <c r="P35" s="74"/>
      <c r="Q35" s="96"/>
    </row>
    <row r="36" spans="1:17" ht="18.75" customHeight="1" x14ac:dyDescent="0.2">
      <c r="A36" s="97" t="s">
        <v>200</v>
      </c>
      <c r="B36" s="354" t="s">
        <v>245</v>
      </c>
      <c r="C36" s="355"/>
      <c r="D36" s="356"/>
      <c r="E36" s="79"/>
      <c r="F36" s="98" t="e">
        <f>G36</f>
        <v>#REF!</v>
      </c>
      <c r="G36" s="99" t="e">
        <f>H36</f>
        <v>#REF!</v>
      </c>
      <c r="H36" s="100" t="e">
        <f>K33</f>
        <v>#REF!</v>
      </c>
      <c r="I36" s="19"/>
      <c r="J36" s="101"/>
      <c r="K36" s="102"/>
      <c r="L36" s="102"/>
      <c r="M36" s="103"/>
      <c r="N36" s="104"/>
      <c r="O36" s="74"/>
      <c r="P36" s="105"/>
    </row>
    <row r="37" spans="1:17" hidden="1" x14ac:dyDescent="0.2">
      <c r="A37" s="97" t="s">
        <v>246</v>
      </c>
      <c r="B37" s="354" t="s">
        <v>245</v>
      </c>
      <c r="C37" s="355"/>
      <c r="D37" s="356"/>
      <c r="E37" s="79"/>
      <c r="F37" s="98">
        <f t="shared" ref="F37:G41" si="0">G37</f>
        <v>0</v>
      </c>
      <c r="G37" s="99">
        <f t="shared" si="0"/>
        <v>0</v>
      </c>
      <c r="H37" s="106">
        <f>SUM(I37:Q37)</f>
        <v>0</v>
      </c>
      <c r="I37" s="19"/>
      <c r="J37" s="107"/>
      <c r="K37" s="108"/>
      <c r="L37" s="108"/>
      <c r="M37" s="109"/>
      <c r="N37" s="86"/>
      <c r="O37" s="66"/>
      <c r="P37" s="66"/>
    </row>
    <row r="38" spans="1:17" hidden="1" x14ac:dyDescent="0.2">
      <c r="A38" s="97" t="s">
        <v>188</v>
      </c>
      <c r="B38" s="354" t="s">
        <v>247</v>
      </c>
      <c r="C38" s="355"/>
      <c r="D38" s="356"/>
      <c r="E38" s="79"/>
      <c r="F38" s="98">
        <f t="shared" si="0"/>
        <v>0</v>
      </c>
      <c r="G38" s="99">
        <f t="shared" si="0"/>
        <v>0</v>
      </c>
      <c r="H38" s="106">
        <f>SUM(I38:Q38)</f>
        <v>0</v>
      </c>
      <c r="I38" s="19"/>
      <c r="J38" s="107"/>
      <c r="K38" s="108"/>
      <c r="L38" s="108"/>
      <c r="M38" s="109"/>
      <c r="N38" s="86"/>
      <c r="O38" s="357"/>
      <c r="P38" s="357"/>
    </row>
    <row r="39" spans="1:17" hidden="1" x14ac:dyDescent="0.2">
      <c r="A39" s="97" t="s">
        <v>248</v>
      </c>
      <c r="B39" s="354" t="s">
        <v>249</v>
      </c>
      <c r="C39" s="355"/>
      <c r="D39" s="356"/>
      <c r="E39" s="79"/>
      <c r="F39" s="98"/>
      <c r="G39" s="99"/>
      <c r="H39" s="106"/>
      <c r="I39" s="19"/>
      <c r="J39" s="107"/>
      <c r="K39" s="108"/>
      <c r="L39" s="108"/>
      <c r="M39" s="109"/>
      <c r="N39" s="85"/>
      <c r="O39" s="74"/>
      <c r="P39" s="74"/>
    </row>
    <row r="40" spans="1:17" hidden="1" x14ac:dyDescent="0.2">
      <c r="A40" s="97" t="s">
        <v>248</v>
      </c>
      <c r="B40" s="354" t="s">
        <v>250</v>
      </c>
      <c r="C40" s="355"/>
      <c r="D40" s="356"/>
      <c r="E40" s="79"/>
      <c r="F40" s="98"/>
      <c r="G40" s="99"/>
      <c r="H40" s="106"/>
      <c r="I40" s="19"/>
      <c r="J40" s="107"/>
      <c r="K40" s="108"/>
      <c r="L40" s="108"/>
      <c r="M40" s="109"/>
      <c r="N40" s="85"/>
      <c r="O40" s="66"/>
      <c r="P40" s="66"/>
    </row>
    <row r="41" spans="1:17" hidden="1" x14ac:dyDescent="0.2">
      <c r="A41" s="97" t="s">
        <v>251</v>
      </c>
      <c r="B41" s="354" t="s">
        <v>252</v>
      </c>
      <c r="C41" s="355"/>
      <c r="D41" s="356"/>
      <c r="E41" s="79"/>
      <c r="F41" s="98">
        <f t="shared" si="0"/>
        <v>0</v>
      </c>
      <c r="G41" s="99">
        <f t="shared" si="0"/>
        <v>0</v>
      </c>
      <c r="H41" s="106">
        <f>SUM(I41:Q41)</f>
        <v>0</v>
      </c>
      <c r="I41" s="19"/>
      <c r="J41" s="107"/>
      <c r="K41" s="108"/>
      <c r="L41" s="108"/>
      <c r="M41" s="109"/>
      <c r="N41" s="86"/>
      <c r="O41" s="66"/>
      <c r="P41" s="66"/>
    </row>
    <row r="42" spans="1:17" ht="14.25" customHeight="1" x14ac:dyDescent="0.2">
      <c r="A42" s="110"/>
      <c r="E42" s="347" t="s">
        <v>253</v>
      </c>
      <c r="F42" s="347"/>
      <c r="G42" s="347"/>
      <c r="H42" s="111" t="e">
        <f>H35</f>
        <v>#REF!</v>
      </c>
      <c r="I42" s="19"/>
      <c r="J42" s="107"/>
      <c r="K42" s="108"/>
      <c r="L42" s="108"/>
      <c r="M42" s="85"/>
      <c r="N42" s="85"/>
      <c r="O42" s="74"/>
      <c r="P42" s="105"/>
    </row>
    <row r="43" spans="1:17" ht="14.25" customHeight="1" x14ac:dyDescent="0.2">
      <c r="A43" s="110"/>
      <c r="E43" s="347" t="s">
        <v>254</v>
      </c>
      <c r="F43" s="347"/>
      <c r="G43" s="347"/>
      <c r="H43" s="111" t="e">
        <f>ROUND(H42*0.2,2)</f>
        <v>#REF!</v>
      </c>
      <c r="I43" s="19"/>
      <c r="J43" s="107"/>
      <c r="K43" s="108"/>
      <c r="L43" s="108"/>
      <c r="M43" s="109"/>
      <c r="N43" s="112"/>
      <c r="O43" s="74"/>
      <c r="P43" s="66"/>
    </row>
    <row r="44" spans="1:17" ht="14.25" customHeight="1" x14ac:dyDescent="0.2">
      <c r="A44" s="110"/>
      <c r="E44" s="347" t="s">
        <v>255</v>
      </c>
      <c r="F44" s="347"/>
      <c r="G44" s="347"/>
      <c r="H44" s="111" t="e">
        <f>H42+H43</f>
        <v>#REF!</v>
      </c>
      <c r="I44" s="19"/>
      <c r="J44" s="113"/>
      <c r="K44" s="114"/>
      <c r="L44" s="114"/>
      <c r="M44" s="115"/>
      <c r="N44" s="116"/>
      <c r="O44" s="66"/>
      <c r="P44" s="66"/>
    </row>
    <row r="45" spans="1:17" ht="12.75" hidden="1" customHeight="1" x14ac:dyDescent="0.2">
      <c r="A45" s="117"/>
      <c r="B45" s="118"/>
      <c r="C45" s="118"/>
      <c r="D45" s="119"/>
      <c r="E45" s="79"/>
      <c r="F45" s="120"/>
      <c r="G45" s="121"/>
      <c r="H45" s="122"/>
      <c r="I45" s="19"/>
      <c r="J45" s="113"/>
      <c r="K45" s="114"/>
      <c r="L45" s="114"/>
      <c r="M45" s="115"/>
      <c r="N45" s="116"/>
      <c r="O45" s="66"/>
      <c r="P45" s="66"/>
    </row>
    <row r="46" spans="1:17" ht="12.75" hidden="1" customHeight="1" x14ac:dyDescent="0.2">
      <c r="A46" s="117" t="s">
        <v>256</v>
      </c>
      <c r="B46" s="123"/>
      <c r="C46" s="123"/>
      <c r="D46" s="124" t="s">
        <v>257</v>
      </c>
      <c r="E46" s="79"/>
      <c r="F46" s="106" t="e">
        <v>#REF!</v>
      </c>
      <c r="G46" s="99" t="e">
        <v>#REF!</v>
      </c>
      <c r="H46" s="125">
        <v>68388.36</v>
      </c>
      <c r="I46" s="19"/>
      <c r="J46" s="113"/>
      <c r="K46" s="114"/>
      <c r="L46" s="114"/>
      <c r="M46" s="115"/>
      <c r="N46" s="116"/>
      <c r="O46" s="66"/>
      <c r="P46" s="66"/>
    </row>
    <row r="47" spans="1:17" ht="12.75" hidden="1" customHeight="1" x14ac:dyDescent="0.2">
      <c r="A47" s="23"/>
      <c r="B47" s="126"/>
      <c r="C47" s="126"/>
      <c r="D47" s="127" t="s">
        <v>258</v>
      </c>
      <c r="E47" s="25"/>
      <c r="F47" s="128"/>
      <c r="G47" s="99" t="e">
        <v>#REF!</v>
      </c>
      <c r="H47" s="129">
        <v>437891.54</v>
      </c>
      <c r="I47" s="19"/>
      <c r="J47" s="113"/>
      <c r="K47" s="114"/>
      <c r="L47" s="114"/>
      <c r="M47" s="115"/>
      <c r="N47" s="116"/>
      <c r="O47" s="66"/>
      <c r="P47" s="66"/>
    </row>
    <row r="48" spans="1:17" ht="12.75" hidden="1" customHeight="1" x14ac:dyDescent="0.2">
      <c r="A48" s="23"/>
      <c r="B48" s="126"/>
      <c r="C48" s="126"/>
      <c r="D48" s="127" t="s">
        <v>259</v>
      </c>
      <c r="E48" s="25"/>
      <c r="F48" s="128"/>
      <c r="G48" s="99">
        <v>0</v>
      </c>
      <c r="H48" s="129">
        <v>0</v>
      </c>
      <c r="I48" s="19"/>
      <c r="J48" s="113"/>
      <c r="K48" s="114"/>
      <c r="L48" s="114"/>
      <c r="M48" s="115"/>
      <c r="N48" s="116"/>
      <c r="O48" s="66"/>
      <c r="P48" s="66"/>
    </row>
    <row r="49" spans="1:16" ht="12.75" hidden="1" customHeight="1" x14ac:dyDescent="0.2">
      <c r="A49" s="23"/>
      <c r="B49" s="126"/>
      <c r="C49" s="126"/>
      <c r="D49" s="127" t="s">
        <v>257</v>
      </c>
      <c r="E49" s="25"/>
      <c r="F49" s="128"/>
      <c r="G49" s="99">
        <v>0</v>
      </c>
      <c r="H49" s="129">
        <v>0</v>
      </c>
      <c r="I49" s="19"/>
      <c r="J49" s="113"/>
      <c r="K49" s="114"/>
      <c r="L49" s="114"/>
      <c r="M49" s="115"/>
      <c r="N49" s="116"/>
      <c r="O49" s="66"/>
      <c r="P49" s="66"/>
    </row>
    <row r="50" spans="1:16" ht="12.75" hidden="1" customHeight="1" x14ac:dyDescent="0.2">
      <c r="A50" s="23"/>
      <c r="B50" s="126"/>
      <c r="C50" s="126"/>
      <c r="D50" s="127" t="s">
        <v>260</v>
      </c>
      <c r="E50" s="25"/>
      <c r="F50" s="128"/>
      <c r="G50" s="99">
        <v>0</v>
      </c>
      <c r="H50" s="125">
        <v>0</v>
      </c>
      <c r="I50" s="19"/>
      <c r="J50" s="113"/>
      <c r="K50" s="114"/>
      <c r="L50" s="114"/>
      <c r="M50" s="115"/>
      <c r="N50" s="116"/>
      <c r="O50" s="66"/>
      <c r="P50" s="66"/>
    </row>
    <row r="51" spans="1:16" ht="12.75" hidden="1" customHeight="1" x14ac:dyDescent="0.2">
      <c r="A51" s="97" t="s">
        <v>261</v>
      </c>
      <c r="B51" s="130"/>
      <c r="C51" s="130"/>
      <c r="D51" s="119" t="s">
        <v>257</v>
      </c>
      <c r="E51" s="79"/>
      <c r="F51" s="131">
        <v>0</v>
      </c>
      <c r="G51" s="132">
        <v>0</v>
      </c>
      <c r="H51" s="122">
        <v>0</v>
      </c>
      <c r="I51" s="19"/>
      <c r="J51" s="113"/>
      <c r="K51" s="114"/>
      <c r="L51" s="114"/>
      <c r="M51" s="115"/>
      <c r="N51" s="116"/>
      <c r="O51" s="66"/>
      <c r="P51" s="66"/>
    </row>
    <row r="52" spans="1:16" ht="13.5" hidden="1" customHeight="1" x14ac:dyDescent="0.2">
      <c r="A52" s="97"/>
      <c r="B52" s="130"/>
      <c r="C52" s="130"/>
      <c r="D52" s="119"/>
      <c r="E52" s="79"/>
      <c r="F52" s="133"/>
      <c r="G52" s="99"/>
      <c r="H52" s="125"/>
      <c r="I52" s="19"/>
      <c r="J52" s="113"/>
      <c r="K52" s="114"/>
      <c r="L52" s="114"/>
      <c r="M52" s="115"/>
      <c r="N52" s="116"/>
      <c r="O52" s="66"/>
      <c r="P52" s="66"/>
    </row>
    <row r="53" spans="1:16" ht="12.75" hidden="1" customHeight="1" x14ac:dyDescent="0.2">
      <c r="A53" s="97" t="s">
        <v>262</v>
      </c>
      <c r="B53" s="130"/>
      <c r="C53" s="130"/>
      <c r="D53" s="119" t="s">
        <v>263</v>
      </c>
      <c r="E53" s="79"/>
      <c r="F53" s="133">
        <v>0</v>
      </c>
      <c r="G53" s="99">
        <v>0</v>
      </c>
      <c r="H53" s="125">
        <v>0</v>
      </c>
      <c r="I53" s="19"/>
      <c r="J53" s="113"/>
      <c r="K53" s="114"/>
      <c r="L53" s="114"/>
      <c r="M53" s="115"/>
      <c r="N53" s="116"/>
      <c r="O53" s="66"/>
      <c r="P53" s="66"/>
    </row>
    <row r="54" spans="1:16" ht="15.75" hidden="1" customHeight="1" x14ac:dyDescent="0.2">
      <c r="A54" s="97"/>
      <c r="B54" s="130"/>
      <c r="C54" s="130"/>
      <c r="D54" s="119" t="s">
        <v>264</v>
      </c>
      <c r="E54" s="79"/>
      <c r="F54" s="133">
        <v>0</v>
      </c>
      <c r="G54" s="121">
        <v>0</v>
      </c>
      <c r="H54" s="134">
        <v>0</v>
      </c>
      <c r="I54" s="19"/>
      <c r="J54" s="113"/>
      <c r="K54" s="114"/>
      <c r="L54" s="114"/>
      <c r="M54" s="115"/>
      <c r="N54" s="116"/>
      <c r="O54" s="66"/>
      <c r="P54" s="66"/>
    </row>
    <row r="55" spans="1:16" ht="15.75" hidden="1" customHeight="1" x14ac:dyDescent="0.2">
      <c r="A55" s="97"/>
      <c r="B55" s="130"/>
      <c r="C55" s="130"/>
      <c r="D55" s="119"/>
      <c r="E55" s="79"/>
      <c r="F55" s="135"/>
      <c r="G55" s="136"/>
      <c r="H55" s="137"/>
      <c r="I55" s="19"/>
      <c r="J55" s="113"/>
      <c r="K55" s="114"/>
      <c r="L55" s="114"/>
      <c r="M55" s="115"/>
      <c r="N55" s="116"/>
      <c r="O55" s="66"/>
      <c r="P55" s="66"/>
    </row>
    <row r="56" spans="1:16" ht="15.75" hidden="1" customHeight="1" x14ac:dyDescent="0.2">
      <c r="A56" s="23" t="s">
        <v>265</v>
      </c>
      <c r="B56" s="138"/>
      <c r="C56" s="138"/>
      <c r="D56" s="139" t="s">
        <v>257</v>
      </c>
      <c r="E56" s="25"/>
      <c r="F56" s="133">
        <v>0</v>
      </c>
      <c r="G56" s="99">
        <v>0</v>
      </c>
      <c r="H56" s="125">
        <v>0</v>
      </c>
      <c r="I56" s="19"/>
      <c r="J56" s="113"/>
      <c r="K56" s="114"/>
      <c r="L56" s="114"/>
      <c r="M56" s="115"/>
      <c r="N56" s="116"/>
      <c r="O56" s="66"/>
      <c r="P56" s="66"/>
    </row>
    <row r="57" spans="1:16" ht="12.75" hidden="1" customHeight="1" x14ac:dyDescent="0.2">
      <c r="A57" s="23"/>
      <c r="B57" s="138"/>
      <c r="C57" s="138"/>
      <c r="D57" s="139"/>
      <c r="E57" s="25"/>
      <c r="F57" s="133"/>
      <c r="G57" s="99"/>
      <c r="H57" s="125"/>
      <c r="I57" s="19"/>
      <c r="J57" s="113"/>
      <c r="K57" s="114"/>
      <c r="L57" s="114"/>
      <c r="M57" s="115"/>
      <c r="N57" s="140"/>
    </row>
    <row r="58" spans="1:16" ht="12.75" hidden="1" customHeight="1" x14ac:dyDescent="0.2">
      <c r="A58" s="23" t="s">
        <v>262</v>
      </c>
      <c r="B58" s="138"/>
      <c r="C58" s="138"/>
      <c r="D58" s="139" t="s">
        <v>266</v>
      </c>
      <c r="E58" s="25"/>
      <c r="F58" s="133">
        <v>401728.83</v>
      </c>
      <c r="G58" s="99">
        <v>401728.83</v>
      </c>
      <c r="H58" s="125">
        <v>401728.83</v>
      </c>
      <c r="I58" s="19"/>
      <c r="J58" s="113"/>
      <c r="K58" s="114"/>
      <c r="L58" s="114"/>
      <c r="M58" s="115"/>
      <c r="N58" s="140"/>
    </row>
    <row r="59" spans="1:16" ht="12.75" hidden="1" customHeight="1" x14ac:dyDescent="0.2">
      <c r="A59" s="23"/>
      <c r="B59" s="138"/>
      <c r="C59" s="138"/>
      <c r="D59" s="139"/>
      <c r="E59" s="25"/>
      <c r="F59" s="135"/>
      <c r="G59" s="141"/>
      <c r="H59" s="142"/>
      <c r="I59" s="19"/>
      <c r="J59" s="113"/>
      <c r="K59" s="114"/>
      <c r="L59" s="114"/>
      <c r="M59" s="115"/>
      <c r="N59" s="140"/>
    </row>
    <row r="60" spans="1:16" ht="12.75" hidden="1" customHeight="1" x14ac:dyDescent="0.2">
      <c r="A60" s="23" t="s">
        <v>265</v>
      </c>
      <c r="B60" s="138"/>
      <c r="C60" s="138"/>
      <c r="D60" s="139" t="s">
        <v>257</v>
      </c>
      <c r="E60" s="25"/>
      <c r="F60" s="133">
        <v>72311.19</v>
      </c>
      <c r="G60" s="99">
        <v>72311.19</v>
      </c>
      <c r="H60" s="125">
        <v>72311.19</v>
      </c>
      <c r="I60" s="19"/>
      <c r="J60" s="113"/>
      <c r="K60" s="114"/>
      <c r="L60" s="114"/>
      <c r="M60" s="115"/>
      <c r="N60" s="140"/>
    </row>
    <row r="61" spans="1:16" ht="12.75" hidden="1" customHeight="1" x14ac:dyDescent="0.2">
      <c r="A61" s="23"/>
      <c r="B61" s="138"/>
      <c r="C61" s="138"/>
      <c r="D61" s="139"/>
      <c r="E61" s="25"/>
      <c r="F61" s="135"/>
      <c r="G61" s="141"/>
      <c r="H61" s="142"/>
      <c r="I61" s="19"/>
      <c r="J61" s="113"/>
      <c r="K61" s="114"/>
      <c r="L61" s="114"/>
      <c r="M61" s="115"/>
      <c r="N61" s="140"/>
    </row>
    <row r="62" spans="1:16" ht="12.75" hidden="1" customHeight="1" x14ac:dyDescent="0.2">
      <c r="A62" s="23"/>
      <c r="B62" s="138"/>
      <c r="C62" s="138"/>
      <c r="D62" s="139"/>
      <c r="E62" s="25"/>
      <c r="F62" s="65"/>
      <c r="G62" s="143"/>
      <c r="H62" s="125"/>
      <c r="I62" s="19"/>
      <c r="J62" s="113"/>
      <c r="K62" s="114"/>
      <c r="L62" s="114"/>
      <c r="M62" s="115"/>
      <c r="N62" s="140"/>
    </row>
    <row r="63" spans="1:16" ht="12.75" hidden="1" customHeight="1" x14ac:dyDescent="0.2">
      <c r="A63" s="144"/>
      <c r="B63" s="145"/>
      <c r="C63" s="145"/>
      <c r="D63" s="146"/>
      <c r="E63" s="70"/>
      <c r="F63" s="147"/>
      <c r="G63" s="147"/>
      <c r="H63" s="148"/>
      <c r="I63" s="19"/>
      <c r="J63" s="113"/>
      <c r="K63" s="114"/>
      <c r="L63" s="114"/>
      <c r="M63" s="115"/>
      <c r="N63" s="140"/>
    </row>
    <row r="64" spans="1:16" ht="12.75" hidden="1" customHeight="1" x14ac:dyDescent="0.2">
      <c r="A64" s="23"/>
      <c r="B64" s="138"/>
      <c r="C64" s="138"/>
      <c r="D64" s="139" t="s">
        <v>267</v>
      </c>
      <c r="E64" s="25"/>
      <c r="F64" s="149"/>
      <c r="G64" s="150">
        <v>0</v>
      </c>
      <c r="H64" s="151">
        <v>0</v>
      </c>
      <c r="I64" s="19"/>
      <c r="J64" s="113"/>
      <c r="K64" s="114"/>
      <c r="L64" s="114"/>
      <c r="M64" s="115"/>
      <c r="N64" s="140"/>
    </row>
    <row r="65" spans="1:14" ht="12.75" hidden="1" customHeight="1" x14ac:dyDescent="0.2">
      <c r="A65" s="23"/>
      <c r="B65" s="138"/>
      <c r="C65" s="138"/>
      <c r="D65" s="139" t="s">
        <v>257</v>
      </c>
      <c r="E65" s="25"/>
      <c r="F65" s="152"/>
      <c r="G65" s="153">
        <v>0</v>
      </c>
      <c r="H65" s="154">
        <v>0</v>
      </c>
      <c r="I65" s="19"/>
      <c r="J65" s="113"/>
      <c r="K65" s="114"/>
      <c r="L65" s="114"/>
      <c r="M65" s="115"/>
      <c r="N65" s="140"/>
    </row>
    <row r="66" spans="1:14" ht="12.75" hidden="1" customHeight="1" x14ac:dyDescent="0.2">
      <c r="A66" s="23"/>
      <c r="B66" s="138"/>
      <c r="C66" s="138"/>
      <c r="D66" s="139" t="s">
        <v>268</v>
      </c>
      <c r="E66" s="25"/>
      <c r="F66" s="152"/>
      <c r="G66" s="153">
        <v>0</v>
      </c>
      <c r="H66" s="154">
        <v>0</v>
      </c>
      <c r="I66" s="19"/>
      <c r="J66" s="113"/>
      <c r="K66" s="114"/>
      <c r="L66" s="114"/>
      <c r="M66" s="115"/>
      <c r="N66" s="140"/>
    </row>
    <row r="67" spans="1:14" ht="12.75" hidden="1" customHeight="1" x14ac:dyDescent="0.2">
      <c r="A67" s="23"/>
      <c r="B67" s="138"/>
      <c r="C67" s="138"/>
      <c r="D67" s="139" t="s">
        <v>269</v>
      </c>
      <c r="E67" s="70"/>
      <c r="F67" s="152"/>
      <c r="G67" s="153">
        <v>0</v>
      </c>
      <c r="H67" s="154">
        <v>0</v>
      </c>
      <c r="I67" s="19"/>
      <c r="J67" s="113"/>
      <c r="K67" s="114"/>
      <c r="L67" s="114"/>
      <c r="M67" s="115"/>
      <c r="N67" s="140"/>
    </row>
    <row r="68" spans="1:14" ht="12.75" hidden="1" customHeight="1" x14ac:dyDescent="0.2">
      <c r="A68" s="23"/>
      <c r="B68" s="138"/>
      <c r="C68" s="138"/>
      <c r="D68" s="139" t="s">
        <v>257</v>
      </c>
      <c r="E68" s="25"/>
      <c r="F68" s="155"/>
      <c r="G68" s="156">
        <v>0</v>
      </c>
      <c r="H68" s="157">
        <v>0</v>
      </c>
      <c r="I68" s="19"/>
      <c r="J68" s="113"/>
      <c r="K68" s="114"/>
      <c r="L68" s="114"/>
      <c r="M68" s="115"/>
      <c r="N68" s="140"/>
    </row>
    <row r="69" spans="1:14" ht="12.75" hidden="1" customHeight="1" x14ac:dyDescent="0.2">
      <c r="A69" s="158"/>
      <c r="B69" s="144"/>
      <c r="C69" s="144"/>
      <c r="D69" s="124" t="s">
        <v>270</v>
      </c>
      <c r="E69" s="70"/>
      <c r="F69" s="159"/>
      <c r="G69" s="150">
        <v>0</v>
      </c>
      <c r="H69" s="154">
        <v>0</v>
      </c>
      <c r="I69" s="19"/>
      <c r="J69" s="113"/>
      <c r="K69" s="114"/>
      <c r="L69" s="114"/>
      <c r="M69" s="115"/>
      <c r="N69" s="140"/>
    </row>
    <row r="70" spans="1:14" ht="12.75" hidden="1" customHeight="1" x14ac:dyDescent="0.2">
      <c r="A70" s="23"/>
      <c r="B70" s="126"/>
      <c r="C70" s="126"/>
      <c r="D70" s="127" t="s">
        <v>271</v>
      </c>
      <c r="E70" s="25"/>
      <c r="F70" s="152"/>
      <c r="G70" s="153">
        <v>0</v>
      </c>
      <c r="H70" s="154">
        <v>0</v>
      </c>
      <c r="I70" s="19"/>
      <c r="J70" s="113"/>
      <c r="K70" s="114"/>
      <c r="L70" s="114"/>
      <c r="M70" s="115"/>
      <c r="N70" s="140"/>
    </row>
    <row r="71" spans="1:14" ht="12.75" hidden="1" customHeight="1" x14ac:dyDescent="0.2">
      <c r="A71" s="23"/>
      <c r="B71" s="126"/>
      <c r="C71" s="126"/>
      <c r="D71" s="127" t="s">
        <v>257</v>
      </c>
      <c r="E71" s="25"/>
      <c r="F71" s="152"/>
      <c r="G71" s="153">
        <v>0</v>
      </c>
      <c r="H71" s="154">
        <v>0</v>
      </c>
      <c r="I71" s="19"/>
      <c r="J71" s="113"/>
      <c r="K71" s="114"/>
      <c r="L71" s="114"/>
      <c r="M71" s="115"/>
      <c r="N71" s="140"/>
    </row>
    <row r="72" spans="1:14" ht="12.75" hidden="1" customHeight="1" x14ac:dyDescent="0.2">
      <c r="A72" s="23"/>
      <c r="B72" s="126"/>
      <c r="C72" s="126"/>
      <c r="D72" s="127" t="s">
        <v>272</v>
      </c>
      <c r="E72" s="25"/>
      <c r="F72" s="152"/>
      <c r="G72" s="153">
        <v>0</v>
      </c>
      <c r="H72" s="154">
        <v>0</v>
      </c>
      <c r="I72" s="19"/>
      <c r="J72" s="113"/>
      <c r="K72" s="114"/>
      <c r="L72" s="114"/>
      <c r="M72" s="115"/>
      <c r="N72" s="140"/>
    </row>
    <row r="73" spans="1:14" ht="12.75" hidden="1" customHeight="1" x14ac:dyDescent="0.2">
      <c r="A73" s="158"/>
      <c r="B73" s="145"/>
      <c r="C73" s="145"/>
      <c r="D73" s="146" t="s">
        <v>273</v>
      </c>
      <c r="E73" s="70"/>
      <c r="F73" s="159"/>
      <c r="G73" s="150">
        <v>0</v>
      </c>
      <c r="H73" s="151">
        <v>0</v>
      </c>
      <c r="I73" s="19"/>
      <c r="J73" s="113"/>
      <c r="K73" s="114"/>
      <c r="L73" s="114"/>
      <c r="M73" s="115"/>
      <c r="N73" s="140"/>
    </row>
    <row r="74" spans="1:14" ht="12.75" hidden="1" customHeight="1" x14ac:dyDescent="0.2">
      <c r="A74" s="158"/>
      <c r="B74" s="145"/>
      <c r="C74" s="145"/>
      <c r="D74" s="146" t="s">
        <v>257</v>
      </c>
      <c r="E74" s="70"/>
      <c r="F74" s="159"/>
      <c r="G74" s="150">
        <v>0</v>
      </c>
      <c r="H74" s="151">
        <v>0</v>
      </c>
      <c r="I74" s="19"/>
      <c r="J74" s="113"/>
      <c r="K74" s="114"/>
      <c r="L74" s="114"/>
      <c r="M74" s="115"/>
      <c r="N74" s="140"/>
    </row>
    <row r="75" spans="1:14" ht="12.75" hidden="1" customHeight="1" x14ac:dyDescent="0.2">
      <c r="A75" s="158"/>
      <c r="B75" s="145"/>
      <c r="C75" s="145"/>
      <c r="D75" s="146" t="s">
        <v>274</v>
      </c>
      <c r="E75" s="70"/>
      <c r="F75" s="159"/>
      <c r="G75" s="150">
        <v>0</v>
      </c>
      <c r="H75" s="151">
        <v>0</v>
      </c>
      <c r="I75" s="19"/>
      <c r="J75" s="113"/>
      <c r="K75" s="114"/>
      <c r="L75" s="114"/>
      <c r="M75" s="115"/>
      <c r="N75" s="140"/>
    </row>
    <row r="76" spans="1:14" ht="12.75" hidden="1" customHeight="1" x14ac:dyDescent="0.2">
      <c r="A76" s="160" t="s">
        <v>275</v>
      </c>
      <c r="B76" s="161"/>
      <c r="C76" s="161"/>
      <c r="D76" s="162" t="s">
        <v>276</v>
      </c>
      <c r="E76" s="163"/>
      <c r="F76" s="164"/>
      <c r="G76" s="165" t="e">
        <v>#REF!</v>
      </c>
      <c r="H76" s="166"/>
      <c r="I76" s="19"/>
      <c r="J76" s="113"/>
      <c r="K76" s="114"/>
      <c r="L76" s="114"/>
      <c r="M76" s="115"/>
      <c r="N76" s="140"/>
    </row>
    <row r="77" spans="1:14" ht="13.5" hidden="1" customHeight="1" x14ac:dyDescent="0.2">
      <c r="A77" s="58"/>
      <c r="B77" s="58"/>
      <c r="C77" s="58"/>
      <c r="F77" s="58"/>
      <c r="G77" s="37" t="s">
        <v>203</v>
      </c>
      <c r="H77" s="167">
        <v>379935.31</v>
      </c>
      <c r="I77" s="19"/>
      <c r="J77" s="113"/>
      <c r="K77" s="114"/>
      <c r="L77" s="114"/>
      <c r="M77" s="115"/>
      <c r="N77" s="140"/>
    </row>
    <row r="78" spans="1:14" ht="13.5" hidden="1" customHeight="1" x14ac:dyDescent="0.2">
      <c r="F78" s="58"/>
      <c r="G78" s="37" t="s">
        <v>277</v>
      </c>
      <c r="H78" s="167">
        <v>68388.36</v>
      </c>
      <c r="I78" s="19"/>
      <c r="J78" s="113"/>
      <c r="K78" s="114"/>
      <c r="L78" s="114"/>
      <c r="M78" s="115"/>
      <c r="N78" s="140"/>
    </row>
    <row r="79" spans="1:14" ht="13.5" hidden="1" customHeight="1" x14ac:dyDescent="0.2">
      <c r="F79" s="338" t="s">
        <v>278</v>
      </c>
      <c r="G79" s="338"/>
      <c r="H79" s="167">
        <v>448323.67</v>
      </c>
      <c r="I79" s="19"/>
      <c r="J79" s="113"/>
      <c r="K79" s="114"/>
      <c r="L79" s="114"/>
      <c r="M79" s="115"/>
      <c r="N79" s="140"/>
    </row>
    <row r="80" spans="1:14" ht="12.75" hidden="1" customHeight="1" x14ac:dyDescent="0.2">
      <c r="F80" s="58"/>
      <c r="G80" s="58"/>
      <c r="H80" s="168"/>
      <c r="I80" s="19"/>
      <c r="J80" s="113"/>
      <c r="K80" s="114"/>
      <c r="L80" s="114"/>
      <c r="M80" s="115"/>
      <c r="N80" s="140"/>
    </row>
    <row r="81" spans="1:15" x14ac:dyDescent="0.2">
      <c r="E81" s="196" t="s">
        <v>286</v>
      </c>
      <c r="F81" s="197"/>
      <c r="G81" s="197"/>
      <c r="H81" s="198" t="e">
        <f>H44*0</f>
        <v>#REF!</v>
      </c>
      <c r="I81" s="19"/>
      <c r="J81" s="113"/>
      <c r="K81" s="114"/>
      <c r="L81" s="114"/>
      <c r="M81" s="115"/>
      <c r="N81" s="140"/>
    </row>
    <row r="82" spans="1:15" ht="13.5" thickBot="1" x14ac:dyDescent="0.25">
      <c r="E82" s="16" t="s">
        <v>287</v>
      </c>
      <c r="F82" s="58"/>
      <c r="G82" s="58"/>
      <c r="H82" s="111" t="e">
        <f>H44-H81</f>
        <v>#REF!</v>
      </c>
      <c r="I82" s="19"/>
      <c r="J82" s="169"/>
      <c r="K82" s="170"/>
      <c r="L82" s="170"/>
      <c r="M82" s="171"/>
      <c r="N82" s="172"/>
    </row>
    <row r="83" spans="1:15" ht="13.5" thickTop="1" x14ac:dyDescent="0.2">
      <c r="E83" s="16" t="s">
        <v>279</v>
      </c>
      <c r="F83" s="58"/>
      <c r="G83" s="58"/>
      <c r="H83" s="111" t="e">
        <f>H82/120*20</f>
        <v>#REF!</v>
      </c>
      <c r="I83" s="173"/>
      <c r="J83" s="174"/>
      <c r="K83" s="175" t="e">
        <f>SUM(K33:K82)</f>
        <v>#REF!</v>
      </c>
      <c r="L83" s="175" t="e">
        <f>SUM(L33:L82)</f>
        <v>#REF!</v>
      </c>
      <c r="M83" s="176"/>
      <c r="N83" s="177"/>
      <c r="O83" s="74" t="e">
        <f>F35-K83</f>
        <v>#REF!</v>
      </c>
    </row>
    <row r="84" spans="1:15" x14ac:dyDescent="0.2">
      <c r="F84" s="58"/>
      <c r="G84" s="58"/>
      <c r="H84" s="168"/>
      <c r="I84" s="173"/>
      <c r="J84" s="178"/>
      <c r="N84" s="179"/>
    </row>
    <row r="85" spans="1:15" ht="15.75" x14ac:dyDescent="0.25">
      <c r="F85" s="58"/>
      <c r="G85" s="58"/>
      <c r="H85" s="168"/>
      <c r="I85" s="173"/>
      <c r="J85" s="178" t="s">
        <v>280</v>
      </c>
      <c r="K85" s="178"/>
      <c r="L85" s="180"/>
      <c r="N85" s="179"/>
    </row>
    <row r="86" spans="1:15" s="182" customFormat="1" ht="25.5" customHeight="1" x14ac:dyDescent="0.25">
      <c r="A86" s="181" t="s">
        <v>210</v>
      </c>
      <c r="B86" s="181"/>
      <c r="C86" s="339" t="s">
        <v>281</v>
      </c>
      <c r="D86" s="339"/>
      <c r="E86" s="339"/>
      <c r="F86" s="340"/>
      <c r="G86" s="340"/>
      <c r="H86" s="182" t="s">
        <v>282</v>
      </c>
      <c r="I86" s="183"/>
      <c r="J86" s="184"/>
      <c r="K86" s="185"/>
      <c r="L86" s="186"/>
      <c r="M86" s="185"/>
      <c r="N86" s="187"/>
    </row>
    <row r="87" spans="1:15" s="182" customFormat="1" ht="9.75" customHeight="1" x14ac:dyDescent="0.25">
      <c r="C87" s="341" t="s">
        <v>205</v>
      </c>
      <c r="D87" s="341"/>
      <c r="E87" s="341"/>
      <c r="F87" s="342" t="s">
        <v>206</v>
      </c>
      <c r="G87" s="342"/>
      <c r="H87" s="188" t="s">
        <v>283</v>
      </c>
      <c r="I87" s="189"/>
      <c r="J87" s="184"/>
      <c r="K87" s="185"/>
      <c r="L87" s="186"/>
      <c r="M87" s="185"/>
      <c r="N87" s="187"/>
    </row>
    <row r="88" spans="1:15" s="188" customFormat="1" ht="15.75" customHeight="1" x14ac:dyDescent="0.25">
      <c r="D88" s="337"/>
      <c r="E88" s="337"/>
      <c r="F88" s="182"/>
      <c r="G88" s="182"/>
      <c r="H88" s="182"/>
      <c r="I88" s="183"/>
      <c r="J88" s="184"/>
      <c r="K88" s="190"/>
      <c r="L88" s="186"/>
      <c r="M88" s="185"/>
      <c r="N88" s="187"/>
    </row>
    <row r="89" spans="1:15" s="182" customFormat="1" ht="12.75" hidden="1" customHeight="1" x14ac:dyDescent="0.25">
      <c r="J89" s="185"/>
      <c r="K89" s="185"/>
      <c r="L89" s="186"/>
      <c r="M89" s="185"/>
      <c r="N89" s="187"/>
    </row>
    <row r="90" spans="1:15" s="182" customFormat="1" ht="12.75" hidden="1" customHeight="1" x14ac:dyDescent="0.25">
      <c r="J90" s="185"/>
      <c r="K90" s="185"/>
      <c r="L90" s="186"/>
      <c r="M90" s="185"/>
      <c r="N90" s="187"/>
    </row>
    <row r="91" spans="1:15" s="182" customFormat="1" x14ac:dyDescent="0.25">
      <c r="B91" s="191" t="s">
        <v>204</v>
      </c>
      <c r="J91" s="185"/>
      <c r="K91" s="185"/>
      <c r="L91" s="186"/>
      <c r="M91" s="185"/>
      <c r="N91" s="187"/>
    </row>
    <row r="92" spans="1:15" s="182" customFormat="1" x14ac:dyDescent="0.25">
      <c r="J92" s="185"/>
      <c r="K92" s="185"/>
      <c r="L92" s="186"/>
      <c r="M92" s="185"/>
    </row>
    <row r="93" spans="1:15" s="182" customFormat="1" x14ac:dyDescent="0.25">
      <c r="J93" s="185"/>
      <c r="K93" s="185"/>
      <c r="L93" s="186"/>
      <c r="M93" s="185"/>
    </row>
    <row r="94" spans="1:15" s="182" customFormat="1" x14ac:dyDescent="0.25">
      <c r="J94" s="185"/>
      <c r="K94" s="185"/>
      <c r="L94" s="186"/>
      <c r="M94" s="185"/>
    </row>
    <row r="95" spans="1:15" s="182" customFormat="1" x14ac:dyDescent="0.25">
      <c r="C95" s="343"/>
      <c r="D95" s="344"/>
      <c r="E95" s="344"/>
      <c r="F95" s="344"/>
      <c r="G95" s="344"/>
      <c r="H95" s="192"/>
      <c r="J95" s="185"/>
      <c r="K95" s="185"/>
      <c r="L95" s="185"/>
      <c r="M95" s="185"/>
    </row>
    <row r="96" spans="1:15" s="182" customFormat="1" ht="30.6" customHeight="1" x14ac:dyDescent="0.25">
      <c r="A96" s="181" t="s">
        <v>212</v>
      </c>
      <c r="B96" s="193"/>
      <c r="C96" s="345" t="s">
        <v>284</v>
      </c>
      <c r="D96" s="345"/>
      <c r="E96" s="345"/>
      <c r="F96" s="346"/>
      <c r="G96" s="346"/>
      <c r="H96" s="192"/>
      <c r="J96" s="185"/>
      <c r="K96" s="185"/>
      <c r="L96" s="185"/>
      <c r="M96" s="185"/>
    </row>
    <row r="97" spans="2:13" s="182" customFormat="1" x14ac:dyDescent="0.25">
      <c r="D97" s="194" t="s">
        <v>205</v>
      </c>
      <c r="E97" s="188"/>
      <c r="F97" s="342" t="s">
        <v>206</v>
      </c>
      <c r="G97" s="342"/>
      <c r="H97" s="195" t="s">
        <v>283</v>
      </c>
      <c r="J97" s="185"/>
      <c r="K97" s="185"/>
      <c r="L97" s="185"/>
      <c r="M97" s="185"/>
    </row>
    <row r="98" spans="2:13" s="182" customFormat="1" x14ac:dyDescent="0.25">
      <c r="D98" s="337" t="s">
        <v>285</v>
      </c>
      <c r="E98" s="337"/>
      <c r="J98" s="185"/>
      <c r="K98" s="185"/>
      <c r="L98" s="185"/>
      <c r="M98" s="185"/>
    </row>
    <row r="99" spans="2:13" s="182" customFormat="1" x14ac:dyDescent="0.25">
      <c r="B99" s="191" t="s">
        <v>204</v>
      </c>
      <c r="J99" s="185"/>
      <c r="K99" s="185"/>
      <c r="L99" s="185"/>
      <c r="M99" s="185"/>
    </row>
    <row r="100" spans="2:13" s="24" customFormat="1" x14ac:dyDescent="0.25">
      <c r="J100" s="186"/>
      <c r="K100" s="186"/>
      <c r="L100" s="186"/>
      <c r="M100" s="186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workbookViewId="0">
      <selection activeCell="C15" sqref="C15"/>
    </sheetView>
  </sheetViews>
  <sheetFormatPr defaultRowHeight="15" x14ac:dyDescent="0.25"/>
  <cols>
    <col min="1" max="1" width="3.42578125" customWidth="1"/>
    <col min="2" max="2" width="34.85546875" customWidth="1"/>
    <col min="3" max="3" width="20.5703125" customWidth="1"/>
    <col min="4" max="4" width="19.42578125" customWidth="1"/>
    <col min="5" max="5" width="22.42578125" customWidth="1"/>
    <col min="6" max="6" width="27.42578125" customWidth="1"/>
  </cols>
  <sheetData>
    <row r="1" spans="1:6" ht="28.7" customHeight="1" x14ac:dyDescent="0.25">
      <c r="E1" s="374" t="s">
        <v>146</v>
      </c>
      <c r="F1" s="375"/>
    </row>
    <row r="2" spans="1:6" x14ac:dyDescent="0.25">
      <c r="A2" s="1"/>
      <c r="E2" s="375"/>
      <c r="F2" s="375"/>
    </row>
    <row r="3" spans="1:6" x14ac:dyDescent="0.25">
      <c r="A3" s="1"/>
      <c r="E3" s="375"/>
      <c r="F3" s="375"/>
    </row>
    <row r="4" spans="1:6" x14ac:dyDescent="0.25">
      <c r="A4" s="376"/>
      <c r="B4" s="376"/>
      <c r="C4" s="376"/>
      <c r="D4" s="376"/>
      <c r="E4" s="376"/>
      <c r="F4" s="376"/>
    </row>
    <row r="5" spans="1:6" x14ac:dyDescent="0.25">
      <c r="A5" s="377" t="s">
        <v>0</v>
      </c>
      <c r="B5" s="377"/>
      <c r="C5" s="377"/>
      <c r="D5" s="377"/>
      <c r="E5" s="377"/>
      <c r="F5" s="377"/>
    </row>
    <row r="6" spans="1:6" ht="15.75" x14ac:dyDescent="0.25">
      <c r="A6" s="378" t="s">
        <v>1</v>
      </c>
      <c r="B6" s="380" t="s">
        <v>147</v>
      </c>
      <c r="C6" s="382" t="s">
        <v>148</v>
      </c>
      <c r="D6" s="383"/>
      <c r="E6" s="382" t="s">
        <v>149</v>
      </c>
      <c r="F6" s="384" t="s">
        <v>150</v>
      </c>
    </row>
    <row r="7" spans="1:6" ht="15.75" x14ac:dyDescent="0.25">
      <c r="A7" s="379"/>
      <c r="B7" s="381"/>
      <c r="C7" s="2" t="s">
        <v>151</v>
      </c>
      <c r="D7" s="2" t="s">
        <v>152</v>
      </c>
      <c r="E7" s="383"/>
      <c r="F7" s="385"/>
    </row>
    <row r="8" spans="1:6" x14ac:dyDescent="0.25">
      <c r="A8" s="3">
        <v>1</v>
      </c>
      <c r="B8" s="4"/>
      <c r="C8" s="13"/>
      <c r="D8" s="13"/>
      <c r="E8" s="13">
        <f>C8+D8</f>
        <v>0</v>
      </c>
      <c r="F8" s="5"/>
    </row>
    <row r="9" spans="1:6" x14ac:dyDescent="0.25">
      <c r="A9" s="3">
        <v>2</v>
      </c>
      <c r="B9" s="6"/>
      <c r="C9" s="13"/>
      <c r="D9" s="13"/>
      <c r="E9" s="13">
        <f t="shared" ref="E9:E13" si="0">C9+D9</f>
        <v>0</v>
      </c>
      <c r="F9" s="7"/>
    </row>
    <row r="10" spans="1:6" x14ac:dyDescent="0.25">
      <c r="A10" s="3">
        <v>3</v>
      </c>
      <c r="B10" s="4"/>
      <c r="C10" s="13"/>
      <c r="D10" s="13"/>
      <c r="E10" s="13">
        <f t="shared" si="0"/>
        <v>0</v>
      </c>
      <c r="F10" s="8"/>
    </row>
    <row r="11" spans="1:6" x14ac:dyDescent="0.25">
      <c r="A11" s="3">
        <v>4</v>
      </c>
      <c r="B11" s="6"/>
      <c r="C11" s="13"/>
      <c r="D11" s="13"/>
      <c r="E11" s="13">
        <f t="shared" si="0"/>
        <v>0</v>
      </c>
      <c r="F11" s="8"/>
    </row>
    <row r="12" spans="1:6" x14ac:dyDescent="0.25">
      <c r="A12" s="3">
        <v>5</v>
      </c>
      <c r="B12" s="6"/>
      <c r="C12" s="13"/>
      <c r="D12" s="13"/>
      <c r="E12" s="13">
        <f t="shared" si="0"/>
        <v>0</v>
      </c>
      <c r="F12" s="7"/>
    </row>
    <row r="13" spans="1:6" x14ac:dyDescent="0.25">
      <c r="A13" s="3">
        <v>6</v>
      </c>
      <c r="B13" s="4"/>
      <c r="C13" s="13"/>
      <c r="D13" s="13"/>
      <c r="E13" s="13">
        <f t="shared" si="0"/>
        <v>0</v>
      </c>
      <c r="F13" s="7"/>
    </row>
    <row r="14" spans="1:6" x14ac:dyDescent="0.25">
      <c r="C14" s="386" t="s">
        <v>153</v>
      </c>
      <c r="D14" s="386"/>
      <c r="E14" s="14">
        <f>ROUND(SUM(E12:E13),2)</f>
        <v>0</v>
      </c>
    </row>
    <row r="15" spans="1:6" x14ac:dyDescent="0.25">
      <c r="C15" s="12"/>
      <c r="D15" s="12" t="s">
        <v>154</v>
      </c>
      <c r="E15" s="14">
        <f>ROUND(E14*0.2,2)</f>
        <v>0</v>
      </c>
    </row>
    <row r="16" spans="1:6" x14ac:dyDescent="0.25">
      <c r="C16" s="386" t="s">
        <v>155</v>
      </c>
      <c r="D16" s="386"/>
      <c r="E16" s="15">
        <f>ROUND(E14*1.2,2)</f>
        <v>0</v>
      </c>
    </row>
    <row r="19" spans="2:6" ht="28.7" customHeight="1" x14ac:dyDescent="0.25">
      <c r="B19" s="387" t="s">
        <v>140</v>
      </c>
      <c r="C19" s="387"/>
      <c r="E19" s="387" t="s">
        <v>141</v>
      </c>
      <c r="F19" s="387"/>
    </row>
    <row r="20" spans="2:6" ht="30" x14ac:dyDescent="0.25">
      <c r="B20" s="9" t="s">
        <v>142</v>
      </c>
      <c r="C20" s="9"/>
      <c r="E20" s="9" t="s">
        <v>156</v>
      </c>
      <c r="F20" s="9"/>
    </row>
    <row r="21" spans="2:6" ht="30" x14ac:dyDescent="0.25">
      <c r="B21" s="10" t="s">
        <v>143</v>
      </c>
      <c r="C21" s="10"/>
      <c r="E21" s="10" t="s">
        <v>143</v>
      </c>
      <c r="F21" s="10"/>
    </row>
    <row r="22" spans="2:6" x14ac:dyDescent="0.25">
      <c r="B22" s="10"/>
      <c r="C22" s="10"/>
      <c r="E22" s="10"/>
      <c r="F22" s="10"/>
    </row>
    <row r="23" spans="2:6" x14ac:dyDescent="0.25">
      <c r="B23" s="10"/>
      <c r="C23" s="10"/>
      <c r="E23" s="10"/>
      <c r="F23" s="10"/>
    </row>
    <row r="24" spans="2:6" ht="28.7" customHeight="1" x14ac:dyDescent="0.25">
      <c r="B24" s="388" t="s">
        <v>144</v>
      </c>
      <c r="C24" s="388"/>
      <c r="E24" s="388" t="s">
        <v>157</v>
      </c>
      <c r="F24" s="388"/>
    </row>
    <row r="25" spans="2:6" x14ac:dyDescent="0.25">
      <c r="B25" s="9"/>
      <c r="C25" s="9"/>
      <c r="E25" s="9"/>
      <c r="F25" s="9"/>
    </row>
    <row r="26" spans="2:6" x14ac:dyDescent="0.25">
      <c r="B26" s="9" t="s">
        <v>145</v>
      </c>
      <c r="C26" s="9"/>
      <c r="E26" s="9" t="s">
        <v>145</v>
      </c>
      <c r="F26" s="9"/>
    </row>
    <row r="27" spans="2:6" x14ac:dyDescent="0.25">
      <c r="B27" s="9"/>
      <c r="C27" s="11"/>
    </row>
  </sheetData>
  <mergeCells count="14">
    <mergeCell ref="C14:D14"/>
    <mergeCell ref="C16:D16"/>
    <mergeCell ref="B19:C19"/>
    <mergeCell ref="E19:F19"/>
    <mergeCell ref="B24:C24"/>
    <mergeCell ref="E24:F24"/>
    <mergeCell ref="E1:F3"/>
    <mergeCell ref="A4:F4"/>
    <mergeCell ref="A5:F5"/>
    <mergeCell ref="A6:A7"/>
    <mergeCell ref="B6:B7"/>
    <mergeCell ref="C6:D6"/>
    <mergeCell ref="E6:E7"/>
    <mergeCell ref="F6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C78B8-82C5-43F2-AC71-BC82675947AE}">
  <sheetPr>
    <tabColor rgb="FF92D050"/>
    <pageSetUpPr fitToPage="1"/>
  </sheetPr>
  <dimension ref="A1:N85"/>
  <sheetViews>
    <sheetView tabSelected="1" view="pageBreakPreview" topLeftCell="A22" zoomScaleNormal="100" zoomScaleSheetLayoutView="100" workbookViewId="0">
      <pane xSplit="13" topLeftCell="N1" activePane="topRight" state="frozen"/>
      <selection activeCell="A12" sqref="A12"/>
      <selection pane="topRight" activeCell="L20" sqref="L20:M20"/>
    </sheetView>
  </sheetViews>
  <sheetFormatPr defaultRowHeight="15" x14ac:dyDescent="0.25"/>
  <cols>
    <col min="1" max="1" width="8.42578125" style="239" customWidth="1"/>
    <col min="2" max="2" width="10.5703125" style="239" customWidth="1"/>
    <col min="3" max="3" width="46.140625" style="239" customWidth="1"/>
    <col min="4" max="4" width="13.28515625" style="239" customWidth="1"/>
    <col min="5" max="5" width="8.7109375" style="240" customWidth="1"/>
    <col min="6" max="6" width="14.5703125" style="240" customWidth="1"/>
    <col min="7" max="7" width="14.140625" style="240" customWidth="1"/>
    <col min="8" max="8" width="11.7109375" style="241" hidden="1" customWidth="1"/>
    <col min="9" max="9" width="14" style="241" hidden="1" customWidth="1"/>
    <col min="10" max="10" width="15.7109375" style="241" customWidth="1"/>
    <col min="11" max="11" width="14.5703125" style="241" customWidth="1"/>
    <col min="12" max="12" width="16.5703125" style="241" customWidth="1"/>
    <col min="13" max="13" width="15.42578125" style="241" customWidth="1"/>
    <col min="14" max="14" width="10.85546875" style="242" customWidth="1"/>
    <col min="15" max="256" width="9.140625" style="241"/>
    <col min="257" max="257" width="8.42578125" style="241" customWidth="1"/>
    <col min="258" max="258" width="10.5703125" style="241" customWidth="1"/>
    <col min="259" max="259" width="46.140625" style="241" customWidth="1"/>
    <col min="260" max="260" width="13.28515625" style="241" customWidth="1"/>
    <col min="261" max="261" width="8.7109375" style="241" customWidth="1"/>
    <col min="262" max="262" width="14.5703125" style="241" customWidth="1"/>
    <col min="263" max="263" width="14.140625" style="241" customWidth="1"/>
    <col min="264" max="265" width="0" style="241" hidden="1" customWidth="1"/>
    <col min="266" max="266" width="15.7109375" style="241" customWidth="1"/>
    <col min="267" max="267" width="14.5703125" style="241" customWidth="1"/>
    <col min="268" max="268" width="16.5703125" style="241" customWidth="1"/>
    <col min="269" max="269" width="15.42578125" style="241" customWidth="1"/>
    <col min="270" max="270" width="10.85546875" style="241" customWidth="1"/>
    <col min="271" max="512" width="9.140625" style="241"/>
    <col min="513" max="513" width="8.42578125" style="241" customWidth="1"/>
    <col min="514" max="514" width="10.5703125" style="241" customWidth="1"/>
    <col min="515" max="515" width="46.140625" style="241" customWidth="1"/>
    <col min="516" max="516" width="13.28515625" style="241" customWidth="1"/>
    <col min="517" max="517" width="8.7109375" style="241" customWidth="1"/>
    <col min="518" max="518" width="14.5703125" style="241" customWidth="1"/>
    <col min="519" max="519" width="14.140625" style="241" customWidth="1"/>
    <col min="520" max="521" width="0" style="241" hidden="1" customWidth="1"/>
    <col min="522" max="522" width="15.7109375" style="241" customWidth="1"/>
    <col min="523" max="523" width="14.5703125" style="241" customWidth="1"/>
    <col min="524" max="524" width="16.5703125" style="241" customWidth="1"/>
    <col min="525" max="525" width="15.42578125" style="241" customWidth="1"/>
    <col min="526" max="526" width="10.85546875" style="241" customWidth="1"/>
    <col min="527" max="768" width="9.140625" style="241"/>
    <col min="769" max="769" width="8.42578125" style="241" customWidth="1"/>
    <col min="770" max="770" width="10.5703125" style="241" customWidth="1"/>
    <col min="771" max="771" width="46.140625" style="241" customWidth="1"/>
    <col min="772" max="772" width="13.28515625" style="241" customWidth="1"/>
    <col min="773" max="773" width="8.7109375" style="241" customWidth="1"/>
    <col min="774" max="774" width="14.5703125" style="241" customWidth="1"/>
    <col min="775" max="775" width="14.140625" style="241" customWidth="1"/>
    <col min="776" max="777" width="0" style="241" hidden="1" customWidth="1"/>
    <col min="778" max="778" width="15.7109375" style="241" customWidth="1"/>
    <col min="779" max="779" width="14.5703125" style="241" customWidth="1"/>
    <col min="780" max="780" width="16.5703125" style="241" customWidth="1"/>
    <col min="781" max="781" width="15.42578125" style="241" customWidth="1"/>
    <col min="782" max="782" width="10.85546875" style="241" customWidth="1"/>
    <col min="783" max="1024" width="9.140625" style="241"/>
    <col min="1025" max="1025" width="8.42578125" style="241" customWidth="1"/>
    <col min="1026" max="1026" width="10.5703125" style="241" customWidth="1"/>
    <col min="1027" max="1027" width="46.140625" style="241" customWidth="1"/>
    <col min="1028" max="1028" width="13.28515625" style="241" customWidth="1"/>
    <col min="1029" max="1029" width="8.7109375" style="241" customWidth="1"/>
    <col min="1030" max="1030" width="14.5703125" style="241" customWidth="1"/>
    <col min="1031" max="1031" width="14.140625" style="241" customWidth="1"/>
    <col min="1032" max="1033" width="0" style="241" hidden="1" customWidth="1"/>
    <col min="1034" max="1034" width="15.7109375" style="241" customWidth="1"/>
    <col min="1035" max="1035" width="14.5703125" style="241" customWidth="1"/>
    <col min="1036" max="1036" width="16.5703125" style="241" customWidth="1"/>
    <col min="1037" max="1037" width="15.42578125" style="241" customWidth="1"/>
    <col min="1038" max="1038" width="10.85546875" style="241" customWidth="1"/>
    <col min="1039" max="1280" width="9.140625" style="241"/>
    <col min="1281" max="1281" width="8.42578125" style="241" customWidth="1"/>
    <col min="1282" max="1282" width="10.5703125" style="241" customWidth="1"/>
    <col min="1283" max="1283" width="46.140625" style="241" customWidth="1"/>
    <col min="1284" max="1284" width="13.28515625" style="241" customWidth="1"/>
    <col min="1285" max="1285" width="8.7109375" style="241" customWidth="1"/>
    <col min="1286" max="1286" width="14.5703125" style="241" customWidth="1"/>
    <col min="1287" max="1287" width="14.140625" style="241" customWidth="1"/>
    <col min="1288" max="1289" width="0" style="241" hidden="1" customWidth="1"/>
    <col min="1290" max="1290" width="15.7109375" style="241" customWidth="1"/>
    <col min="1291" max="1291" width="14.5703125" style="241" customWidth="1"/>
    <col min="1292" max="1292" width="16.5703125" style="241" customWidth="1"/>
    <col min="1293" max="1293" width="15.42578125" style="241" customWidth="1"/>
    <col min="1294" max="1294" width="10.85546875" style="241" customWidth="1"/>
    <col min="1295" max="1536" width="9.140625" style="241"/>
    <col min="1537" max="1537" width="8.42578125" style="241" customWidth="1"/>
    <col min="1538" max="1538" width="10.5703125" style="241" customWidth="1"/>
    <col min="1539" max="1539" width="46.140625" style="241" customWidth="1"/>
    <col min="1540" max="1540" width="13.28515625" style="241" customWidth="1"/>
    <col min="1541" max="1541" width="8.7109375" style="241" customWidth="1"/>
    <col min="1542" max="1542" width="14.5703125" style="241" customWidth="1"/>
    <col min="1543" max="1543" width="14.140625" style="241" customWidth="1"/>
    <col min="1544" max="1545" width="0" style="241" hidden="1" customWidth="1"/>
    <col min="1546" max="1546" width="15.7109375" style="241" customWidth="1"/>
    <col min="1547" max="1547" width="14.5703125" style="241" customWidth="1"/>
    <col min="1548" max="1548" width="16.5703125" style="241" customWidth="1"/>
    <col min="1549" max="1549" width="15.42578125" style="241" customWidth="1"/>
    <col min="1550" max="1550" width="10.85546875" style="241" customWidth="1"/>
    <col min="1551" max="1792" width="9.140625" style="241"/>
    <col min="1793" max="1793" width="8.42578125" style="241" customWidth="1"/>
    <col min="1794" max="1794" width="10.5703125" style="241" customWidth="1"/>
    <col min="1795" max="1795" width="46.140625" style="241" customWidth="1"/>
    <col min="1796" max="1796" width="13.28515625" style="241" customWidth="1"/>
    <col min="1797" max="1797" width="8.7109375" style="241" customWidth="1"/>
    <col min="1798" max="1798" width="14.5703125" style="241" customWidth="1"/>
    <col min="1799" max="1799" width="14.140625" style="241" customWidth="1"/>
    <col min="1800" max="1801" width="0" style="241" hidden="1" customWidth="1"/>
    <col min="1802" max="1802" width="15.7109375" style="241" customWidth="1"/>
    <col min="1803" max="1803" width="14.5703125" style="241" customWidth="1"/>
    <col min="1804" max="1804" width="16.5703125" style="241" customWidth="1"/>
    <col min="1805" max="1805" width="15.42578125" style="241" customWidth="1"/>
    <col min="1806" max="1806" width="10.85546875" style="241" customWidth="1"/>
    <col min="1807" max="2048" width="9.140625" style="241"/>
    <col min="2049" max="2049" width="8.42578125" style="241" customWidth="1"/>
    <col min="2050" max="2050" width="10.5703125" style="241" customWidth="1"/>
    <col min="2051" max="2051" width="46.140625" style="241" customWidth="1"/>
    <col min="2052" max="2052" width="13.28515625" style="241" customWidth="1"/>
    <col min="2053" max="2053" width="8.7109375" style="241" customWidth="1"/>
    <col min="2054" max="2054" width="14.5703125" style="241" customWidth="1"/>
    <col min="2055" max="2055" width="14.140625" style="241" customWidth="1"/>
    <col min="2056" max="2057" width="0" style="241" hidden="1" customWidth="1"/>
    <col min="2058" max="2058" width="15.7109375" style="241" customWidth="1"/>
    <col min="2059" max="2059" width="14.5703125" style="241" customWidth="1"/>
    <col min="2060" max="2060" width="16.5703125" style="241" customWidth="1"/>
    <col min="2061" max="2061" width="15.42578125" style="241" customWidth="1"/>
    <col min="2062" max="2062" width="10.85546875" style="241" customWidth="1"/>
    <col min="2063" max="2304" width="9.140625" style="241"/>
    <col min="2305" max="2305" width="8.42578125" style="241" customWidth="1"/>
    <col min="2306" max="2306" width="10.5703125" style="241" customWidth="1"/>
    <col min="2307" max="2307" width="46.140625" style="241" customWidth="1"/>
    <col min="2308" max="2308" width="13.28515625" style="241" customWidth="1"/>
    <col min="2309" max="2309" width="8.7109375" style="241" customWidth="1"/>
    <col min="2310" max="2310" width="14.5703125" style="241" customWidth="1"/>
    <col min="2311" max="2311" width="14.140625" style="241" customWidth="1"/>
    <col min="2312" max="2313" width="0" style="241" hidden="1" customWidth="1"/>
    <col min="2314" max="2314" width="15.7109375" style="241" customWidth="1"/>
    <col min="2315" max="2315" width="14.5703125" style="241" customWidth="1"/>
    <col min="2316" max="2316" width="16.5703125" style="241" customWidth="1"/>
    <col min="2317" max="2317" width="15.42578125" style="241" customWidth="1"/>
    <col min="2318" max="2318" width="10.85546875" style="241" customWidth="1"/>
    <col min="2319" max="2560" width="9.140625" style="241"/>
    <col min="2561" max="2561" width="8.42578125" style="241" customWidth="1"/>
    <col min="2562" max="2562" width="10.5703125" style="241" customWidth="1"/>
    <col min="2563" max="2563" width="46.140625" style="241" customWidth="1"/>
    <col min="2564" max="2564" width="13.28515625" style="241" customWidth="1"/>
    <col min="2565" max="2565" width="8.7109375" style="241" customWidth="1"/>
    <col min="2566" max="2566" width="14.5703125" style="241" customWidth="1"/>
    <col min="2567" max="2567" width="14.140625" style="241" customWidth="1"/>
    <col min="2568" max="2569" width="0" style="241" hidden="1" customWidth="1"/>
    <col min="2570" max="2570" width="15.7109375" style="241" customWidth="1"/>
    <col min="2571" max="2571" width="14.5703125" style="241" customWidth="1"/>
    <col min="2572" max="2572" width="16.5703125" style="241" customWidth="1"/>
    <col min="2573" max="2573" width="15.42578125" style="241" customWidth="1"/>
    <col min="2574" max="2574" width="10.85546875" style="241" customWidth="1"/>
    <col min="2575" max="2816" width="9.140625" style="241"/>
    <col min="2817" max="2817" width="8.42578125" style="241" customWidth="1"/>
    <col min="2818" max="2818" width="10.5703125" style="241" customWidth="1"/>
    <col min="2819" max="2819" width="46.140625" style="241" customWidth="1"/>
    <col min="2820" max="2820" width="13.28515625" style="241" customWidth="1"/>
    <col min="2821" max="2821" width="8.7109375" style="241" customWidth="1"/>
    <col min="2822" max="2822" width="14.5703125" style="241" customWidth="1"/>
    <col min="2823" max="2823" width="14.140625" style="241" customWidth="1"/>
    <col min="2824" max="2825" width="0" style="241" hidden="1" customWidth="1"/>
    <col min="2826" max="2826" width="15.7109375" style="241" customWidth="1"/>
    <col min="2827" max="2827" width="14.5703125" style="241" customWidth="1"/>
    <col min="2828" max="2828" width="16.5703125" style="241" customWidth="1"/>
    <col min="2829" max="2829" width="15.42578125" style="241" customWidth="1"/>
    <col min="2830" max="2830" width="10.85546875" style="241" customWidth="1"/>
    <col min="2831" max="3072" width="9.140625" style="241"/>
    <col min="3073" max="3073" width="8.42578125" style="241" customWidth="1"/>
    <col min="3074" max="3074" width="10.5703125" style="241" customWidth="1"/>
    <col min="3075" max="3075" width="46.140625" style="241" customWidth="1"/>
    <col min="3076" max="3076" width="13.28515625" style="241" customWidth="1"/>
    <col min="3077" max="3077" width="8.7109375" style="241" customWidth="1"/>
    <col min="3078" max="3078" width="14.5703125" style="241" customWidth="1"/>
    <col min="3079" max="3079" width="14.140625" style="241" customWidth="1"/>
    <col min="3080" max="3081" width="0" style="241" hidden="1" customWidth="1"/>
    <col min="3082" max="3082" width="15.7109375" style="241" customWidth="1"/>
    <col min="3083" max="3083" width="14.5703125" style="241" customWidth="1"/>
    <col min="3084" max="3084" width="16.5703125" style="241" customWidth="1"/>
    <col min="3085" max="3085" width="15.42578125" style="241" customWidth="1"/>
    <col min="3086" max="3086" width="10.85546875" style="241" customWidth="1"/>
    <col min="3087" max="3328" width="9.140625" style="241"/>
    <col min="3329" max="3329" width="8.42578125" style="241" customWidth="1"/>
    <col min="3330" max="3330" width="10.5703125" style="241" customWidth="1"/>
    <col min="3331" max="3331" width="46.140625" style="241" customWidth="1"/>
    <col min="3332" max="3332" width="13.28515625" style="241" customWidth="1"/>
    <col min="3333" max="3333" width="8.7109375" style="241" customWidth="1"/>
    <col min="3334" max="3334" width="14.5703125" style="241" customWidth="1"/>
    <col min="3335" max="3335" width="14.140625" style="241" customWidth="1"/>
    <col min="3336" max="3337" width="0" style="241" hidden="1" customWidth="1"/>
    <col min="3338" max="3338" width="15.7109375" style="241" customWidth="1"/>
    <col min="3339" max="3339" width="14.5703125" style="241" customWidth="1"/>
    <col min="3340" max="3340" width="16.5703125" style="241" customWidth="1"/>
    <col min="3341" max="3341" width="15.42578125" style="241" customWidth="1"/>
    <col min="3342" max="3342" width="10.85546875" style="241" customWidth="1"/>
    <col min="3343" max="3584" width="9.140625" style="241"/>
    <col min="3585" max="3585" width="8.42578125" style="241" customWidth="1"/>
    <col min="3586" max="3586" width="10.5703125" style="241" customWidth="1"/>
    <col min="3587" max="3587" width="46.140625" style="241" customWidth="1"/>
    <col min="3588" max="3588" width="13.28515625" style="241" customWidth="1"/>
    <col min="3589" max="3589" width="8.7109375" style="241" customWidth="1"/>
    <col min="3590" max="3590" width="14.5703125" style="241" customWidth="1"/>
    <col min="3591" max="3591" width="14.140625" style="241" customWidth="1"/>
    <col min="3592" max="3593" width="0" style="241" hidden="1" customWidth="1"/>
    <col min="3594" max="3594" width="15.7109375" style="241" customWidth="1"/>
    <col min="3595" max="3595" width="14.5703125" style="241" customWidth="1"/>
    <col min="3596" max="3596" width="16.5703125" style="241" customWidth="1"/>
    <col min="3597" max="3597" width="15.42578125" style="241" customWidth="1"/>
    <col min="3598" max="3598" width="10.85546875" style="241" customWidth="1"/>
    <col min="3599" max="3840" width="9.140625" style="241"/>
    <col min="3841" max="3841" width="8.42578125" style="241" customWidth="1"/>
    <col min="3842" max="3842" width="10.5703125" style="241" customWidth="1"/>
    <col min="3843" max="3843" width="46.140625" style="241" customWidth="1"/>
    <col min="3844" max="3844" width="13.28515625" style="241" customWidth="1"/>
    <col min="3845" max="3845" width="8.7109375" style="241" customWidth="1"/>
    <col min="3846" max="3846" width="14.5703125" style="241" customWidth="1"/>
    <col min="3847" max="3847" width="14.140625" style="241" customWidth="1"/>
    <col min="3848" max="3849" width="0" style="241" hidden="1" customWidth="1"/>
    <col min="3850" max="3850" width="15.7109375" style="241" customWidth="1"/>
    <col min="3851" max="3851" width="14.5703125" style="241" customWidth="1"/>
    <col min="3852" max="3852" width="16.5703125" style="241" customWidth="1"/>
    <col min="3853" max="3853" width="15.42578125" style="241" customWidth="1"/>
    <col min="3854" max="3854" width="10.85546875" style="241" customWidth="1"/>
    <col min="3855" max="4096" width="9.140625" style="241"/>
    <col min="4097" max="4097" width="8.42578125" style="241" customWidth="1"/>
    <col min="4098" max="4098" width="10.5703125" style="241" customWidth="1"/>
    <col min="4099" max="4099" width="46.140625" style="241" customWidth="1"/>
    <col min="4100" max="4100" width="13.28515625" style="241" customWidth="1"/>
    <col min="4101" max="4101" width="8.7109375" style="241" customWidth="1"/>
    <col min="4102" max="4102" width="14.5703125" style="241" customWidth="1"/>
    <col min="4103" max="4103" width="14.140625" style="241" customWidth="1"/>
    <col min="4104" max="4105" width="0" style="241" hidden="1" customWidth="1"/>
    <col min="4106" max="4106" width="15.7109375" style="241" customWidth="1"/>
    <col min="4107" max="4107" width="14.5703125" style="241" customWidth="1"/>
    <col min="4108" max="4108" width="16.5703125" style="241" customWidth="1"/>
    <col min="4109" max="4109" width="15.42578125" style="241" customWidth="1"/>
    <col min="4110" max="4110" width="10.85546875" style="241" customWidth="1"/>
    <col min="4111" max="4352" width="9.140625" style="241"/>
    <col min="4353" max="4353" width="8.42578125" style="241" customWidth="1"/>
    <col min="4354" max="4354" width="10.5703125" style="241" customWidth="1"/>
    <col min="4355" max="4355" width="46.140625" style="241" customWidth="1"/>
    <col min="4356" max="4356" width="13.28515625" style="241" customWidth="1"/>
    <col min="4357" max="4357" width="8.7109375" style="241" customWidth="1"/>
    <col min="4358" max="4358" width="14.5703125" style="241" customWidth="1"/>
    <col min="4359" max="4359" width="14.140625" style="241" customWidth="1"/>
    <col min="4360" max="4361" width="0" style="241" hidden="1" customWidth="1"/>
    <col min="4362" max="4362" width="15.7109375" style="241" customWidth="1"/>
    <col min="4363" max="4363" width="14.5703125" style="241" customWidth="1"/>
    <col min="4364" max="4364" width="16.5703125" style="241" customWidth="1"/>
    <col min="4365" max="4365" width="15.42578125" style="241" customWidth="1"/>
    <col min="4366" max="4366" width="10.85546875" style="241" customWidth="1"/>
    <col min="4367" max="4608" width="9.140625" style="241"/>
    <col min="4609" max="4609" width="8.42578125" style="241" customWidth="1"/>
    <col min="4610" max="4610" width="10.5703125" style="241" customWidth="1"/>
    <col min="4611" max="4611" width="46.140625" style="241" customWidth="1"/>
    <col min="4612" max="4612" width="13.28515625" style="241" customWidth="1"/>
    <col min="4613" max="4613" width="8.7109375" style="241" customWidth="1"/>
    <col min="4614" max="4614" width="14.5703125" style="241" customWidth="1"/>
    <col min="4615" max="4615" width="14.140625" style="241" customWidth="1"/>
    <col min="4616" max="4617" width="0" style="241" hidden="1" customWidth="1"/>
    <col min="4618" max="4618" width="15.7109375" style="241" customWidth="1"/>
    <col min="4619" max="4619" width="14.5703125" style="241" customWidth="1"/>
    <col min="4620" max="4620" width="16.5703125" style="241" customWidth="1"/>
    <col min="4621" max="4621" width="15.42578125" style="241" customWidth="1"/>
    <col min="4622" max="4622" width="10.85546875" style="241" customWidth="1"/>
    <col min="4623" max="4864" width="9.140625" style="241"/>
    <col min="4865" max="4865" width="8.42578125" style="241" customWidth="1"/>
    <col min="4866" max="4866" width="10.5703125" style="241" customWidth="1"/>
    <col min="4867" max="4867" width="46.140625" style="241" customWidth="1"/>
    <col min="4868" max="4868" width="13.28515625" style="241" customWidth="1"/>
    <col min="4869" max="4869" width="8.7109375" style="241" customWidth="1"/>
    <col min="4870" max="4870" width="14.5703125" style="241" customWidth="1"/>
    <col min="4871" max="4871" width="14.140625" style="241" customWidth="1"/>
    <col min="4872" max="4873" width="0" style="241" hidden="1" customWidth="1"/>
    <col min="4874" max="4874" width="15.7109375" style="241" customWidth="1"/>
    <col min="4875" max="4875" width="14.5703125" style="241" customWidth="1"/>
    <col min="4876" max="4876" width="16.5703125" style="241" customWidth="1"/>
    <col min="4877" max="4877" width="15.42578125" style="241" customWidth="1"/>
    <col min="4878" max="4878" width="10.85546875" style="241" customWidth="1"/>
    <col min="4879" max="5120" width="9.140625" style="241"/>
    <col min="5121" max="5121" width="8.42578125" style="241" customWidth="1"/>
    <col min="5122" max="5122" width="10.5703125" style="241" customWidth="1"/>
    <col min="5123" max="5123" width="46.140625" style="241" customWidth="1"/>
    <col min="5124" max="5124" width="13.28515625" style="241" customWidth="1"/>
    <col min="5125" max="5125" width="8.7109375" style="241" customWidth="1"/>
    <col min="5126" max="5126" width="14.5703125" style="241" customWidth="1"/>
    <col min="5127" max="5127" width="14.140625" style="241" customWidth="1"/>
    <col min="5128" max="5129" width="0" style="241" hidden="1" customWidth="1"/>
    <col min="5130" max="5130" width="15.7109375" style="241" customWidth="1"/>
    <col min="5131" max="5131" width="14.5703125" style="241" customWidth="1"/>
    <col min="5132" max="5132" width="16.5703125" style="241" customWidth="1"/>
    <col min="5133" max="5133" width="15.42578125" style="241" customWidth="1"/>
    <col min="5134" max="5134" width="10.85546875" style="241" customWidth="1"/>
    <col min="5135" max="5376" width="9.140625" style="241"/>
    <col min="5377" max="5377" width="8.42578125" style="241" customWidth="1"/>
    <col min="5378" max="5378" width="10.5703125" style="241" customWidth="1"/>
    <col min="5379" max="5379" width="46.140625" style="241" customWidth="1"/>
    <col min="5380" max="5380" width="13.28515625" style="241" customWidth="1"/>
    <col min="5381" max="5381" width="8.7109375" style="241" customWidth="1"/>
    <col min="5382" max="5382" width="14.5703125" style="241" customWidth="1"/>
    <col min="5383" max="5383" width="14.140625" style="241" customWidth="1"/>
    <col min="5384" max="5385" width="0" style="241" hidden="1" customWidth="1"/>
    <col min="5386" max="5386" width="15.7109375" style="241" customWidth="1"/>
    <col min="5387" max="5387" width="14.5703125" style="241" customWidth="1"/>
    <col min="5388" max="5388" width="16.5703125" style="241" customWidth="1"/>
    <col min="5389" max="5389" width="15.42578125" style="241" customWidth="1"/>
    <col min="5390" max="5390" width="10.85546875" style="241" customWidth="1"/>
    <col min="5391" max="5632" width="9.140625" style="241"/>
    <col min="5633" max="5633" width="8.42578125" style="241" customWidth="1"/>
    <col min="5634" max="5634" width="10.5703125" style="241" customWidth="1"/>
    <col min="5635" max="5635" width="46.140625" style="241" customWidth="1"/>
    <col min="5636" max="5636" width="13.28515625" style="241" customWidth="1"/>
    <col min="5637" max="5637" width="8.7109375" style="241" customWidth="1"/>
    <col min="5638" max="5638" width="14.5703125" style="241" customWidth="1"/>
    <col min="5639" max="5639" width="14.140625" style="241" customWidth="1"/>
    <col min="5640" max="5641" width="0" style="241" hidden="1" customWidth="1"/>
    <col min="5642" max="5642" width="15.7109375" style="241" customWidth="1"/>
    <col min="5643" max="5643" width="14.5703125" style="241" customWidth="1"/>
    <col min="5644" max="5644" width="16.5703125" style="241" customWidth="1"/>
    <col min="5645" max="5645" width="15.42578125" style="241" customWidth="1"/>
    <col min="5646" max="5646" width="10.85546875" style="241" customWidth="1"/>
    <col min="5647" max="5888" width="9.140625" style="241"/>
    <col min="5889" max="5889" width="8.42578125" style="241" customWidth="1"/>
    <col min="5890" max="5890" width="10.5703125" style="241" customWidth="1"/>
    <col min="5891" max="5891" width="46.140625" style="241" customWidth="1"/>
    <col min="5892" max="5892" width="13.28515625" style="241" customWidth="1"/>
    <col min="5893" max="5893" width="8.7109375" style="241" customWidth="1"/>
    <col min="5894" max="5894" width="14.5703125" style="241" customWidth="1"/>
    <col min="5895" max="5895" width="14.140625" style="241" customWidth="1"/>
    <col min="5896" max="5897" width="0" style="241" hidden="1" customWidth="1"/>
    <col min="5898" max="5898" width="15.7109375" style="241" customWidth="1"/>
    <col min="5899" max="5899" width="14.5703125" style="241" customWidth="1"/>
    <col min="5900" max="5900" width="16.5703125" style="241" customWidth="1"/>
    <col min="5901" max="5901" width="15.42578125" style="241" customWidth="1"/>
    <col min="5902" max="5902" width="10.85546875" style="241" customWidth="1"/>
    <col min="5903" max="6144" width="9.140625" style="241"/>
    <col min="6145" max="6145" width="8.42578125" style="241" customWidth="1"/>
    <col min="6146" max="6146" width="10.5703125" style="241" customWidth="1"/>
    <col min="6147" max="6147" width="46.140625" style="241" customWidth="1"/>
    <col min="6148" max="6148" width="13.28515625" style="241" customWidth="1"/>
    <col min="6149" max="6149" width="8.7109375" style="241" customWidth="1"/>
    <col min="6150" max="6150" width="14.5703125" style="241" customWidth="1"/>
    <col min="6151" max="6151" width="14.140625" style="241" customWidth="1"/>
    <col min="6152" max="6153" width="0" style="241" hidden="1" customWidth="1"/>
    <col min="6154" max="6154" width="15.7109375" style="241" customWidth="1"/>
    <col min="6155" max="6155" width="14.5703125" style="241" customWidth="1"/>
    <col min="6156" max="6156" width="16.5703125" style="241" customWidth="1"/>
    <col min="6157" max="6157" width="15.42578125" style="241" customWidth="1"/>
    <col min="6158" max="6158" width="10.85546875" style="241" customWidth="1"/>
    <col min="6159" max="6400" width="9.140625" style="241"/>
    <col min="6401" max="6401" width="8.42578125" style="241" customWidth="1"/>
    <col min="6402" max="6402" width="10.5703125" style="241" customWidth="1"/>
    <col min="6403" max="6403" width="46.140625" style="241" customWidth="1"/>
    <col min="6404" max="6404" width="13.28515625" style="241" customWidth="1"/>
    <col min="6405" max="6405" width="8.7109375" style="241" customWidth="1"/>
    <col min="6406" max="6406" width="14.5703125" style="241" customWidth="1"/>
    <col min="6407" max="6407" width="14.140625" style="241" customWidth="1"/>
    <col min="6408" max="6409" width="0" style="241" hidden="1" customWidth="1"/>
    <col min="6410" max="6410" width="15.7109375" style="241" customWidth="1"/>
    <col min="6411" max="6411" width="14.5703125" style="241" customWidth="1"/>
    <col min="6412" max="6412" width="16.5703125" style="241" customWidth="1"/>
    <col min="6413" max="6413" width="15.42578125" style="241" customWidth="1"/>
    <col min="6414" max="6414" width="10.85546875" style="241" customWidth="1"/>
    <col min="6415" max="6656" width="9.140625" style="241"/>
    <col min="6657" max="6657" width="8.42578125" style="241" customWidth="1"/>
    <col min="6658" max="6658" width="10.5703125" style="241" customWidth="1"/>
    <col min="6659" max="6659" width="46.140625" style="241" customWidth="1"/>
    <col min="6660" max="6660" width="13.28515625" style="241" customWidth="1"/>
    <col min="6661" max="6661" width="8.7109375" style="241" customWidth="1"/>
    <col min="6662" max="6662" width="14.5703125" style="241" customWidth="1"/>
    <col min="6663" max="6663" width="14.140625" style="241" customWidth="1"/>
    <col min="6664" max="6665" width="0" style="241" hidden="1" customWidth="1"/>
    <col min="6666" max="6666" width="15.7109375" style="241" customWidth="1"/>
    <col min="6667" max="6667" width="14.5703125" style="241" customWidth="1"/>
    <col min="6668" max="6668" width="16.5703125" style="241" customWidth="1"/>
    <col min="6669" max="6669" width="15.42578125" style="241" customWidth="1"/>
    <col min="6670" max="6670" width="10.85546875" style="241" customWidth="1"/>
    <col min="6671" max="6912" width="9.140625" style="241"/>
    <col min="6913" max="6913" width="8.42578125" style="241" customWidth="1"/>
    <col min="6914" max="6914" width="10.5703125" style="241" customWidth="1"/>
    <col min="6915" max="6915" width="46.140625" style="241" customWidth="1"/>
    <col min="6916" max="6916" width="13.28515625" style="241" customWidth="1"/>
    <col min="6917" max="6917" width="8.7109375" style="241" customWidth="1"/>
    <col min="6918" max="6918" width="14.5703125" style="241" customWidth="1"/>
    <col min="6919" max="6919" width="14.140625" style="241" customWidth="1"/>
    <col min="6920" max="6921" width="0" style="241" hidden="1" customWidth="1"/>
    <col min="6922" max="6922" width="15.7109375" style="241" customWidth="1"/>
    <col min="6923" max="6923" width="14.5703125" style="241" customWidth="1"/>
    <col min="6924" max="6924" width="16.5703125" style="241" customWidth="1"/>
    <col min="6925" max="6925" width="15.42578125" style="241" customWidth="1"/>
    <col min="6926" max="6926" width="10.85546875" style="241" customWidth="1"/>
    <col min="6927" max="7168" width="9.140625" style="241"/>
    <col min="7169" max="7169" width="8.42578125" style="241" customWidth="1"/>
    <col min="7170" max="7170" width="10.5703125" style="241" customWidth="1"/>
    <col min="7171" max="7171" width="46.140625" style="241" customWidth="1"/>
    <col min="7172" max="7172" width="13.28515625" style="241" customWidth="1"/>
    <col min="7173" max="7173" width="8.7109375" style="241" customWidth="1"/>
    <col min="7174" max="7174" width="14.5703125" style="241" customWidth="1"/>
    <col min="7175" max="7175" width="14.140625" style="241" customWidth="1"/>
    <col min="7176" max="7177" width="0" style="241" hidden="1" customWidth="1"/>
    <col min="7178" max="7178" width="15.7109375" style="241" customWidth="1"/>
    <col min="7179" max="7179" width="14.5703125" style="241" customWidth="1"/>
    <col min="7180" max="7180" width="16.5703125" style="241" customWidth="1"/>
    <col min="7181" max="7181" width="15.42578125" style="241" customWidth="1"/>
    <col min="7182" max="7182" width="10.85546875" style="241" customWidth="1"/>
    <col min="7183" max="7424" width="9.140625" style="241"/>
    <col min="7425" max="7425" width="8.42578125" style="241" customWidth="1"/>
    <col min="7426" max="7426" width="10.5703125" style="241" customWidth="1"/>
    <col min="7427" max="7427" width="46.140625" style="241" customWidth="1"/>
    <col min="7428" max="7428" width="13.28515625" style="241" customWidth="1"/>
    <col min="7429" max="7429" width="8.7109375" style="241" customWidth="1"/>
    <col min="7430" max="7430" width="14.5703125" style="241" customWidth="1"/>
    <col min="7431" max="7431" width="14.140625" style="241" customWidth="1"/>
    <col min="7432" max="7433" width="0" style="241" hidden="1" customWidth="1"/>
    <col min="7434" max="7434" width="15.7109375" style="241" customWidth="1"/>
    <col min="7435" max="7435" width="14.5703125" style="241" customWidth="1"/>
    <col min="7436" max="7436" width="16.5703125" style="241" customWidth="1"/>
    <col min="7437" max="7437" width="15.42578125" style="241" customWidth="1"/>
    <col min="7438" max="7438" width="10.85546875" style="241" customWidth="1"/>
    <col min="7439" max="7680" width="9.140625" style="241"/>
    <col min="7681" max="7681" width="8.42578125" style="241" customWidth="1"/>
    <col min="7682" max="7682" width="10.5703125" style="241" customWidth="1"/>
    <col min="7683" max="7683" width="46.140625" style="241" customWidth="1"/>
    <col min="7684" max="7684" width="13.28515625" style="241" customWidth="1"/>
    <col min="7685" max="7685" width="8.7109375" style="241" customWidth="1"/>
    <col min="7686" max="7686" width="14.5703125" style="241" customWidth="1"/>
    <col min="7687" max="7687" width="14.140625" style="241" customWidth="1"/>
    <col min="7688" max="7689" width="0" style="241" hidden="1" customWidth="1"/>
    <col min="7690" max="7690" width="15.7109375" style="241" customWidth="1"/>
    <col min="7691" max="7691" width="14.5703125" style="241" customWidth="1"/>
    <col min="7692" max="7692" width="16.5703125" style="241" customWidth="1"/>
    <col min="7693" max="7693" width="15.42578125" style="241" customWidth="1"/>
    <col min="7694" max="7694" width="10.85546875" style="241" customWidth="1"/>
    <col min="7695" max="7936" width="9.140625" style="241"/>
    <col min="7937" max="7937" width="8.42578125" style="241" customWidth="1"/>
    <col min="7938" max="7938" width="10.5703125" style="241" customWidth="1"/>
    <col min="7939" max="7939" width="46.140625" style="241" customWidth="1"/>
    <col min="7940" max="7940" width="13.28515625" style="241" customWidth="1"/>
    <col min="7941" max="7941" width="8.7109375" style="241" customWidth="1"/>
    <col min="7942" max="7942" width="14.5703125" style="241" customWidth="1"/>
    <col min="7943" max="7943" width="14.140625" style="241" customWidth="1"/>
    <col min="7944" max="7945" width="0" style="241" hidden="1" customWidth="1"/>
    <col min="7946" max="7946" width="15.7109375" style="241" customWidth="1"/>
    <col min="7947" max="7947" width="14.5703125" style="241" customWidth="1"/>
    <col min="7948" max="7948" width="16.5703125" style="241" customWidth="1"/>
    <col min="7949" max="7949" width="15.42578125" style="241" customWidth="1"/>
    <col min="7950" max="7950" width="10.85546875" style="241" customWidth="1"/>
    <col min="7951" max="8192" width="9.140625" style="241"/>
    <col min="8193" max="8193" width="8.42578125" style="241" customWidth="1"/>
    <col min="8194" max="8194" width="10.5703125" style="241" customWidth="1"/>
    <col min="8195" max="8195" width="46.140625" style="241" customWidth="1"/>
    <col min="8196" max="8196" width="13.28515625" style="241" customWidth="1"/>
    <col min="8197" max="8197" width="8.7109375" style="241" customWidth="1"/>
    <col min="8198" max="8198" width="14.5703125" style="241" customWidth="1"/>
    <col min="8199" max="8199" width="14.140625" style="241" customWidth="1"/>
    <col min="8200" max="8201" width="0" style="241" hidden="1" customWidth="1"/>
    <col min="8202" max="8202" width="15.7109375" style="241" customWidth="1"/>
    <col min="8203" max="8203" width="14.5703125" style="241" customWidth="1"/>
    <col min="8204" max="8204" width="16.5703125" style="241" customWidth="1"/>
    <col min="8205" max="8205" width="15.42578125" style="241" customWidth="1"/>
    <col min="8206" max="8206" width="10.85546875" style="241" customWidth="1"/>
    <col min="8207" max="8448" width="9.140625" style="241"/>
    <col min="8449" max="8449" width="8.42578125" style="241" customWidth="1"/>
    <col min="8450" max="8450" width="10.5703125" style="241" customWidth="1"/>
    <col min="8451" max="8451" width="46.140625" style="241" customWidth="1"/>
    <col min="8452" max="8452" width="13.28515625" style="241" customWidth="1"/>
    <col min="8453" max="8453" width="8.7109375" style="241" customWidth="1"/>
    <col min="8454" max="8454" width="14.5703125" style="241" customWidth="1"/>
    <col min="8455" max="8455" width="14.140625" style="241" customWidth="1"/>
    <col min="8456" max="8457" width="0" style="241" hidden="1" customWidth="1"/>
    <col min="8458" max="8458" width="15.7109375" style="241" customWidth="1"/>
    <col min="8459" max="8459" width="14.5703125" style="241" customWidth="1"/>
    <col min="8460" max="8460" width="16.5703125" style="241" customWidth="1"/>
    <col min="8461" max="8461" width="15.42578125" style="241" customWidth="1"/>
    <col min="8462" max="8462" width="10.85546875" style="241" customWidth="1"/>
    <col min="8463" max="8704" width="9.140625" style="241"/>
    <col min="8705" max="8705" width="8.42578125" style="241" customWidth="1"/>
    <col min="8706" max="8706" width="10.5703125" style="241" customWidth="1"/>
    <col min="8707" max="8707" width="46.140625" style="241" customWidth="1"/>
    <col min="8708" max="8708" width="13.28515625" style="241" customWidth="1"/>
    <col min="8709" max="8709" width="8.7109375" style="241" customWidth="1"/>
    <col min="8710" max="8710" width="14.5703125" style="241" customWidth="1"/>
    <col min="8711" max="8711" width="14.140625" style="241" customWidth="1"/>
    <col min="8712" max="8713" width="0" style="241" hidden="1" customWidth="1"/>
    <col min="8714" max="8714" width="15.7109375" style="241" customWidth="1"/>
    <col min="8715" max="8715" width="14.5703125" style="241" customWidth="1"/>
    <col min="8716" max="8716" width="16.5703125" style="241" customWidth="1"/>
    <col min="8717" max="8717" width="15.42578125" style="241" customWidth="1"/>
    <col min="8718" max="8718" width="10.85546875" style="241" customWidth="1"/>
    <col min="8719" max="8960" width="9.140625" style="241"/>
    <col min="8961" max="8961" width="8.42578125" style="241" customWidth="1"/>
    <col min="8962" max="8962" width="10.5703125" style="241" customWidth="1"/>
    <col min="8963" max="8963" width="46.140625" style="241" customWidth="1"/>
    <col min="8964" max="8964" width="13.28515625" style="241" customWidth="1"/>
    <col min="8965" max="8965" width="8.7109375" style="241" customWidth="1"/>
    <col min="8966" max="8966" width="14.5703125" style="241" customWidth="1"/>
    <col min="8967" max="8967" width="14.140625" style="241" customWidth="1"/>
    <col min="8968" max="8969" width="0" style="241" hidden="1" customWidth="1"/>
    <col min="8970" max="8970" width="15.7109375" style="241" customWidth="1"/>
    <col min="8971" max="8971" width="14.5703125" style="241" customWidth="1"/>
    <col min="8972" max="8972" width="16.5703125" style="241" customWidth="1"/>
    <col min="8973" max="8973" width="15.42578125" style="241" customWidth="1"/>
    <col min="8974" max="8974" width="10.85546875" style="241" customWidth="1"/>
    <col min="8975" max="9216" width="9.140625" style="241"/>
    <col min="9217" max="9217" width="8.42578125" style="241" customWidth="1"/>
    <col min="9218" max="9218" width="10.5703125" style="241" customWidth="1"/>
    <col min="9219" max="9219" width="46.140625" style="241" customWidth="1"/>
    <col min="9220" max="9220" width="13.28515625" style="241" customWidth="1"/>
    <col min="9221" max="9221" width="8.7109375" style="241" customWidth="1"/>
    <col min="9222" max="9222" width="14.5703125" style="241" customWidth="1"/>
    <col min="9223" max="9223" width="14.140625" style="241" customWidth="1"/>
    <col min="9224" max="9225" width="0" style="241" hidden="1" customWidth="1"/>
    <col min="9226" max="9226" width="15.7109375" style="241" customWidth="1"/>
    <col min="9227" max="9227" width="14.5703125" style="241" customWidth="1"/>
    <col min="9228" max="9228" width="16.5703125" style="241" customWidth="1"/>
    <col min="9229" max="9229" width="15.42578125" style="241" customWidth="1"/>
    <col min="9230" max="9230" width="10.85546875" style="241" customWidth="1"/>
    <col min="9231" max="9472" width="9.140625" style="241"/>
    <col min="9473" max="9473" width="8.42578125" style="241" customWidth="1"/>
    <col min="9474" max="9474" width="10.5703125" style="241" customWidth="1"/>
    <col min="9475" max="9475" width="46.140625" style="241" customWidth="1"/>
    <col min="9476" max="9476" width="13.28515625" style="241" customWidth="1"/>
    <col min="9477" max="9477" width="8.7109375" style="241" customWidth="1"/>
    <col min="9478" max="9478" width="14.5703125" style="241" customWidth="1"/>
    <col min="9479" max="9479" width="14.140625" style="241" customWidth="1"/>
    <col min="9480" max="9481" width="0" style="241" hidden="1" customWidth="1"/>
    <col min="9482" max="9482" width="15.7109375" style="241" customWidth="1"/>
    <col min="9483" max="9483" width="14.5703125" style="241" customWidth="1"/>
    <col min="9484" max="9484" width="16.5703125" style="241" customWidth="1"/>
    <col min="9485" max="9485" width="15.42578125" style="241" customWidth="1"/>
    <col min="9486" max="9486" width="10.85546875" style="241" customWidth="1"/>
    <col min="9487" max="9728" width="9.140625" style="241"/>
    <col min="9729" max="9729" width="8.42578125" style="241" customWidth="1"/>
    <col min="9730" max="9730" width="10.5703125" style="241" customWidth="1"/>
    <col min="9731" max="9731" width="46.140625" style="241" customWidth="1"/>
    <col min="9732" max="9732" width="13.28515625" style="241" customWidth="1"/>
    <col min="9733" max="9733" width="8.7109375" style="241" customWidth="1"/>
    <col min="9734" max="9734" width="14.5703125" style="241" customWidth="1"/>
    <col min="9735" max="9735" width="14.140625" style="241" customWidth="1"/>
    <col min="9736" max="9737" width="0" style="241" hidden="1" customWidth="1"/>
    <col min="9738" max="9738" width="15.7109375" style="241" customWidth="1"/>
    <col min="9739" max="9739" width="14.5703125" style="241" customWidth="1"/>
    <col min="9740" max="9740" width="16.5703125" style="241" customWidth="1"/>
    <col min="9741" max="9741" width="15.42578125" style="241" customWidth="1"/>
    <col min="9742" max="9742" width="10.85546875" style="241" customWidth="1"/>
    <col min="9743" max="9984" width="9.140625" style="241"/>
    <col min="9985" max="9985" width="8.42578125" style="241" customWidth="1"/>
    <col min="9986" max="9986" width="10.5703125" style="241" customWidth="1"/>
    <col min="9987" max="9987" width="46.140625" style="241" customWidth="1"/>
    <col min="9988" max="9988" width="13.28515625" style="241" customWidth="1"/>
    <col min="9989" max="9989" width="8.7109375" style="241" customWidth="1"/>
    <col min="9990" max="9990" width="14.5703125" style="241" customWidth="1"/>
    <col min="9991" max="9991" width="14.140625" style="241" customWidth="1"/>
    <col min="9992" max="9993" width="0" style="241" hidden="1" customWidth="1"/>
    <col min="9994" max="9994" width="15.7109375" style="241" customWidth="1"/>
    <col min="9995" max="9995" width="14.5703125" style="241" customWidth="1"/>
    <col min="9996" max="9996" width="16.5703125" style="241" customWidth="1"/>
    <col min="9997" max="9997" width="15.42578125" style="241" customWidth="1"/>
    <col min="9998" max="9998" width="10.85546875" style="241" customWidth="1"/>
    <col min="9999" max="10240" width="9.140625" style="241"/>
    <col min="10241" max="10241" width="8.42578125" style="241" customWidth="1"/>
    <col min="10242" max="10242" width="10.5703125" style="241" customWidth="1"/>
    <col min="10243" max="10243" width="46.140625" style="241" customWidth="1"/>
    <col min="10244" max="10244" width="13.28515625" style="241" customWidth="1"/>
    <col min="10245" max="10245" width="8.7109375" style="241" customWidth="1"/>
    <col min="10246" max="10246" width="14.5703125" style="241" customWidth="1"/>
    <col min="10247" max="10247" width="14.140625" style="241" customWidth="1"/>
    <col min="10248" max="10249" width="0" style="241" hidden="1" customWidth="1"/>
    <col min="10250" max="10250" width="15.7109375" style="241" customWidth="1"/>
    <col min="10251" max="10251" width="14.5703125" style="241" customWidth="1"/>
    <col min="10252" max="10252" width="16.5703125" style="241" customWidth="1"/>
    <col min="10253" max="10253" width="15.42578125" style="241" customWidth="1"/>
    <col min="10254" max="10254" width="10.85546875" style="241" customWidth="1"/>
    <col min="10255" max="10496" width="9.140625" style="241"/>
    <col min="10497" max="10497" width="8.42578125" style="241" customWidth="1"/>
    <col min="10498" max="10498" width="10.5703125" style="241" customWidth="1"/>
    <col min="10499" max="10499" width="46.140625" style="241" customWidth="1"/>
    <col min="10500" max="10500" width="13.28515625" style="241" customWidth="1"/>
    <col min="10501" max="10501" width="8.7109375" style="241" customWidth="1"/>
    <col min="10502" max="10502" width="14.5703125" style="241" customWidth="1"/>
    <col min="10503" max="10503" width="14.140625" style="241" customWidth="1"/>
    <col min="10504" max="10505" width="0" style="241" hidden="1" customWidth="1"/>
    <col min="10506" max="10506" width="15.7109375" style="241" customWidth="1"/>
    <col min="10507" max="10507" width="14.5703125" style="241" customWidth="1"/>
    <col min="10508" max="10508" width="16.5703125" style="241" customWidth="1"/>
    <col min="10509" max="10509" width="15.42578125" style="241" customWidth="1"/>
    <col min="10510" max="10510" width="10.85546875" style="241" customWidth="1"/>
    <col min="10511" max="10752" width="9.140625" style="241"/>
    <col min="10753" max="10753" width="8.42578125" style="241" customWidth="1"/>
    <col min="10754" max="10754" width="10.5703125" style="241" customWidth="1"/>
    <col min="10755" max="10755" width="46.140625" style="241" customWidth="1"/>
    <col min="10756" max="10756" width="13.28515625" style="241" customWidth="1"/>
    <col min="10757" max="10757" width="8.7109375" style="241" customWidth="1"/>
    <col min="10758" max="10758" width="14.5703125" style="241" customWidth="1"/>
    <col min="10759" max="10759" width="14.140625" style="241" customWidth="1"/>
    <col min="10760" max="10761" width="0" style="241" hidden="1" customWidth="1"/>
    <col min="10762" max="10762" width="15.7109375" style="241" customWidth="1"/>
    <col min="10763" max="10763" width="14.5703125" style="241" customWidth="1"/>
    <col min="10764" max="10764" width="16.5703125" style="241" customWidth="1"/>
    <col min="10765" max="10765" width="15.42578125" style="241" customWidth="1"/>
    <col min="10766" max="10766" width="10.85546875" style="241" customWidth="1"/>
    <col min="10767" max="11008" width="9.140625" style="241"/>
    <col min="11009" max="11009" width="8.42578125" style="241" customWidth="1"/>
    <col min="11010" max="11010" width="10.5703125" style="241" customWidth="1"/>
    <col min="11011" max="11011" width="46.140625" style="241" customWidth="1"/>
    <col min="11012" max="11012" width="13.28515625" style="241" customWidth="1"/>
    <col min="11013" max="11013" width="8.7109375" style="241" customWidth="1"/>
    <col min="11014" max="11014" width="14.5703125" style="241" customWidth="1"/>
    <col min="11015" max="11015" width="14.140625" style="241" customWidth="1"/>
    <col min="11016" max="11017" width="0" style="241" hidden="1" customWidth="1"/>
    <col min="11018" max="11018" width="15.7109375" style="241" customWidth="1"/>
    <col min="11019" max="11019" width="14.5703125" style="241" customWidth="1"/>
    <col min="11020" max="11020" width="16.5703125" style="241" customWidth="1"/>
    <col min="11021" max="11021" width="15.42578125" style="241" customWidth="1"/>
    <col min="11022" max="11022" width="10.85546875" style="241" customWidth="1"/>
    <col min="11023" max="11264" width="9.140625" style="241"/>
    <col min="11265" max="11265" width="8.42578125" style="241" customWidth="1"/>
    <col min="11266" max="11266" width="10.5703125" style="241" customWidth="1"/>
    <col min="11267" max="11267" width="46.140625" style="241" customWidth="1"/>
    <col min="11268" max="11268" width="13.28515625" style="241" customWidth="1"/>
    <col min="11269" max="11269" width="8.7109375" style="241" customWidth="1"/>
    <col min="11270" max="11270" width="14.5703125" style="241" customWidth="1"/>
    <col min="11271" max="11271" width="14.140625" style="241" customWidth="1"/>
    <col min="11272" max="11273" width="0" style="241" hidden="1" customWidth="1"/>
    <col min="11274" max="11274" width="15.7109375" style="241" customWidth="1"/>
    <col min="11275" max="11275" width="14.5703125" style="241" customWidth="1"/>
    <col min="11276" max="11276" width="16.5703125" style="241" customWidth="1"/>
    <col min="11277" max="11277" width="15.42578125" style="241" customWidth="1"/>
    <col min="11278" max="11278" width="10.85546875" style="241" customWidth="1"/>
    <col min="11279" max="11520" width="9.140625" style="241"/>
    <col min="11521" max="11521" width="8.42578125" style="241" customWidth="1"/>
    <col min="11522" max="11522" width="10.5703125" style="241" customWidth="1"/>
    <col min="11523" max="11523" width="46.140625" style="241" customWidth="1"/>
    <col min="11524" max="11524" width="13.28515625" style="241" customWidth="1"/>
    <col min="11525" max="11525" width="8.7109375" style="241" customWidth="1"/>
    <col min="11526" max="11526" width="14.5703125" style="241" customWidth="1"/>
    <col min="11527" max="11527" width="14.140625" style="241" customWidth="1"/>
    <col min="11528" max="11529" width="0" style="241" hidden="1" customWidth="1"/>
    <col min="11530" max="11530" width="15.7109375" style="241" customWidth="1"/>
    <col min="11531" max="11531" width="14.5703125" style="241" customWidth="1"/>
    <col min="11532" max="11532" width="16.5703125" style="241" customWidth="1"/>
    <col min="11533" max="11533" width="15.42578125" style="241" customWidth="1"/>
    <col min="11534" max="11534" width="10.85546875" style="241" customWidth="1"/>
    <col min="11535" max="11776" width="9.140625" style="241"/>
    <col min="11777" max="11777" width="8.42578125" style="241" customWidth="1"/>
    <col min="11778" max="11778" width="10.5703125" style="241" customWidth="1"/>
    <col min="11779" max="11779" width="46.140625" style="241" customWidth="1"/>
    <col min="11780" max="11780" width="13.28515625" style="241" customWidth="1"/>
    <col min="11781" max="11781" width="8.7109375" style="241" customWidth="1"/>
    <col min="11782" max="11782" width="14.5703125" style="241" customWidth="1"/>
    <col min="11783" max="11783" width="14.140625" style="241" customWidth="1"/>
    <col min="11784" max="11785" width="0" style="241" hidden="1" customWidth="1"/>
    <col min="11786" max="11786" width="15.7109375" style="241" customWidth="1"/>
    <col min="11787" max="11787" width="14.5703125" style="241" customWidth="1"/>
    <col min="11788" max="11788" width="16.5703125" style="241" customWidth="1"/>
    <col min="11789" max="11789" width="15.42578125" style="241" customWidth="1"/>
    <col min="11790" max="11790" width="10.85546875" style="241" customWidth="1"/>
    <col min="11791" max="12032" width="9.140625" style="241"/>
    <col min="12033" max="12033" width="8.42578125" style="241" customWidth="1"/>
    <col min="12034" max="12034" width="10.5703125" style="241" customWidth="1"/>
    <col min="12035" max="12035" width="46.140625" style="241" customWidth="1"/>
    <col min="12036" max="12036" width="13.28515625" style="241" customWidth="1"/>
    <col min="12037" max="12037" width="8.7109375" style="241" customWidth="1"/>
    <col min="12038" max="12038" width="14.5703125" style="241" customWidth="1"/>
    <col min="12039" max="12039" width="14.140625" style="241" customWidth="1"/>
    <col min="12040" max="12041" width="0" style="241" hidden="1" customWidth="1"/>
    <col min="12042" max="12042" width="15.7109375" style="241" customWidth="1"/>
    <col min="12043" max="12043" width="14.5703125" style="241" customWidth="1"/>
    <col min="12044" max="12044" width="16.5703125" style="241" customWidth="1"/>
    <col min="12045" max="12045" width="15.42578125" style="241" customWidth="1"/>
    <col min="12046" max="12046" width="10.85546875" style="241" customWidth="1"/>
    <col min="12047" max="12288" width="9.140625" style="241"/>
    <col min="12289" max="12289" width="8.42578125" style="241" customWidth="1"/>
    <col min="12290" max="12290" width="10.5703125" style="241" customWidth="1"/>
    <col min="12291" max="12291" width="46.140625" style="241" customWidth="1"/>
    <col min="12292" max="12292" width="13.28515625" style="241" customWidth="1"/>
    <col min="12293" max="12293" width="8.7109375" style="241" customWidth="1"/>
    <col min="12294" max="12294" width="14.5703125" style="241" customWidth="1"/>
    <col min="12295" max="12295" width="14.140625" style="241" customWidth="1"/>
    <col min="12296" max="12297" width="0" style="241" hidden="1" customWidth="1"/>
    <col min="12298" max="12298" width="15.7109375" style="241" customWidth="1"/>
    <col min="12299" max="12299" width="14.5703125" style="241" customWidth="1"/>
    <col min="12300" max="12300" width="16.5703125" style="241" customWidth="1"/>
    <col min="12301" max="12301" width="15.42578125" style="241" customWidth="1"/>
    <col min="12302" max="12302" width="10.85546875" style="241" customWidth="1"/>
    <col min="12303" max="12544" width="9.140625" style="241"/>
    <col min="12545" max="12545" width="8.42578125" style="241" customWidth="1"/>
    <col min="12546" max="12546" width="10.5703125" style="241" customWidth="1"/>
    <col min="12547" max="12547" width="46.140625" style="241" customWidth="1"/>
    <col min="12548" max="12548" width="13.28515625" style="241" customWidth="1"/>
    <col min="12549" max="12549" width="8.7109375" style="241" customWidth="1"/>
    <col min="12550" max="12550" width="14.5703125" style="241" customWidth="1"/>
    <col min="12551" max="12551" width="14.140625" style="241" customWidth="1"/>
    <col min="12552" max="12553" width="0" style="241" hidden="1" customWidth="1"/>
    <col min="12554" max="12554" width="15.7109375" style="241" customWidth="1"/>
    <col min="12555" max="12555" width="14.5703125" style="241" customWidth="1"/>
    <col min="12556" max="12556" width="16.5703125" style="241" customWidth="1"/>
    <col min="12557" max="12557" width="15.42578125" style="241" customWidth="1"/>
    <col min="12558" max="12558" width="10.85546875" style="241" customWidth="1"/>
    <col min="12559" max="12800" width="9.140625" style="241"/>
    <col min="12801" max="12801" width="8.42578125" style="241" customWidth="1"/>
    <col min="12802" max="12802" width="10.5703125" style="241" customWidth="1"/>
    <col min="12803" max="12803" width="46.140625" style="241" customWidth="1"/>
    <col min="12804" max="12804" width="13.28515625" style="241" customWidth="1"/>
    <col min="12805" max="12805" width="8.7109375" style="241" customWidth="1"/>
    <col min="12806" max="12806" width="14.5703125" style="241" customWidth="1"/>
    <col min="12807" max="12807" width="14.140625" style="241" customWidth="1"/>
    <col min="12808" max="12809" width="0" style="241" hidden="1" customWidth="1"/>
    <col min="12810" max="12810" width="15.7109375" style="241" customWidth="1"/>
    <col min="12811" max="12811" width="14.5703125" style="241" customWidth="1"/>
    <col min="12812" max="12812" width="16.5703125" style="241" customWidth="1"/>
    <col min="12813" max="12813" width="15.42578125" style="241" customWidth="1"/>
    <col min="12814" max="12814" width="10.85546875" style="241" customWidth="1"/>
    <col min="12815" max="13056" width="9.140625" style="241"/>
    <col min="13057" max="13057" width="8.42578125" style="241" customWidth="1"/>
    <col min="13058" max="13058" width="10.5703125" style="241" customWidth="1"/>
    <col min="13059" max="13059" width="46.140625" style="241" customWidth="1"/>
    <col min="13060" max="13060" width="13.28515625" style="241" customWidth="1"/>
    <col min="13061" max="13061" width="8.7109375" style="241" customWidth="1"/>
    <col min="13062" max="13062" width="14.5703125" style="241" customWidth="1"/>
    <col min="13063" max="13063" width="14.140625" style="241" customWidth="1"/>
    <col min="13064" max="13065" width="0" style="241" hidden="1" customWidth="1"/>
    <col min="13066" max="13066" width="15.7109375" style="241" customWidth="1"/>
    <col min="13067" max="13067" width="14.5703125" style="241" customWidth="1"/>
    <col min="13068" max="13068" width="16.5703125" style="241" customWidth="1"/>
    <col min="13069" max="13069" width="15.42578125" style="241" customWidth="1"/>
    <col min="13070" max="13070" width="10.85546875" style="241" customWidth="1"/>
    <col min="13071" max="13312" width="9.140625" style="241"/>
    <col min="13313" max="13313" width="8.42578125" style="241" customWidth="1"/>
    <col min="13314" max="13314" width="10.5703125" style="241" customWidth="1"/>
    <col min="13315" max="13315" width="46.140625" style="241" customWidth="1"/>
    <col min="13316" max="13316" width="13.28515625" style="241" customWidth="1"/>
    <col min="13317" max="13317" width="8.7109375" style="241" customWidth="1"/>
    <col min="13318" max="13318" width="14.5703125" style="241" customWidth="1"/>
    <col min="13319" max="13319" width="14.140625" style="241" customWidth="1"/>
    <col min="13320" max="13321" width="0" style="241" hidden="1" customWidth="1"/>
    <col min="13322" max="13322" width="15.7109375" style="241" customWidth="1"/>
    <col min="13323" max="13323" width="14.5703125" style="241" customWidth="1"/>
    <col min="13324" max="13324" width="16.5703125" style="241" customWidth="1"/>
    <col min="13325" max="13325" width="15.42578125" style="241" customWidth="1"/>
    <col min="13326" max="13326" width="10.85546875" style="241" customWidth="1"/>
    <col min="13327" max="13568" width="9.140625" style="241"/>
    <col min="13569" max="13569" width="8.42578125" style="241" customWidth="1"/>
    <col min="13570" max="13570" width="10.5703125" style="241" customWidth="1"/>
    <col min="13571" max="13571" width="46.140625" style="241" customWidth="1"/>
    <col min="13572" max="13572" width="13.28515625" style="241" customWidth="1"/>
    <col min="13573" max="13573" width="8.7109375" style="241" customWidth="1"/>
    <col min="13574" max="13574" width="14.5703125" style="241" customWidth="1"/>
    <col min="13575" max="13575" width="14.140625" style="241" customWidth="1"/>
    <col min="13576" max="13577" width="0" style="241" hidden="1" customWidth="1"/>
    <col min="13578" max="13578" width="15.7109375" style="241" customWidth="1"/>
    <col min="13579" max="13579" width="14.5703125" style="241" customWidth="1"/>
    <col min="13580" max="13580" width="16.5703125" style="241" customWidth="1"/>
    <col min="13581" max="13581" width="15.42578125" style="241" customWidth="1"/>
    <col min="13582" max="13582" width="10.85546875" style="241" customWidth="1"/>
    <col min="13583" max="13824" width="9.140625" style="241"/>
    <col min="13825" max="13825" width="8.42578125" style="241" customWidth="1"/>
    <col min="13826" max="13826" width="10.5703125" style="241" customWidth="1"/>
    <col min="13827" max="13827" width="46.140625" style="241" customWidth="1"/>
    <col min="13828" max="13828" width="13.28515625" style="241" customWidth="1"/>
    <col min="13829" max="13829" width="8.7109375" style="241" customWidth="1"/>
    <col min="13830" max="13830" width="14.5703125" style="241" customWidth="1"/>
    <col min="13831" max="13831" width="14.140625" style="241" customWidth="1"/>
    <col min="13832" max="13833" width="0" style="241" hidden="1" customWidth="1"/>
    <col min="13834" max="13834" width="15.7109375" style="241" customWidth="1"/>
    <col min="13835" max="13835" width="14.5703125" style="241" customWidth="1"/>
    <col min="13836" max="13836" width="16.5703125" style="241" customWidth="1"/>
    <col min="13837" max="13837" width="15.42578125" style="241" customWidth="1"/>
    <col min="13838" max="13838" width="10.85546875" style="241" customWidth="1"/>
    <col min="13839" max="14080" width="9.140625" style="241"/>
    <col min="14081" max="14081" width="8.42578125" style="241" customWidth="1"/>
    <col min="14082" max="14082" width="10.5703125" style="241" customWidth="1"/>
    <col min="14083" max="14083" width="46.140625" style="241" customWidth="1"/>
    <col min="14084" max="14084" width="13.28515625" style="241" customWidth="1"/>
    <col min="14085" max="14085" width="8.7109375" style="241" customWidth="1"/>
    <col min="14086" max="14086" width="14.5703125" style="241" customWidth="1"/>
    <col min="14087" max="14087" width="14.140625" style="241" customWidth="1"/>
    <col min="14088" max="14089" width="0" style="241" hidden="1" customWidth="1"/>
    <col min="14090" max="14090" width="15.7109375" style="241" customWidth="1"/>
    <col min="14091" max="14091" width="14.5703125" style="241" customWidth="1"/>
    <col min="14092" max="14092" width="16.5703125" style="241" customWidth="1"/>
    <col min="14093" max="14093" width="15.42578125" style="241" customWidth="1"/>
    <col min="14094" max="14094" width="10.85546875" style="241" customWidth="1"/>
    <col min="14095" max="14336" width="9.140625" style="241"/>
    <col min="14337" max="14337" width="8.42578125" style="241" customWidth="1"/>
    <col min="14338" max="14338" width="10.5703125" style="241" customWidth="1"/>
    <col min="14339" max="14339" width="46.140625" style="241" customWidth="1"/>
    <col min="14340" max="14340" width="13.28515625" style="241" customWidth="1"/>
    <col min="14341" max="14341" width="8.7109375" style="241" customWidth="1"/>
    <col min="14342" max="14342" width="14.5703125" style="241" customWidth="1"/>
    <col min="14343" max="14343" width="14.140625" style="241" customWidth="1"/>
    <col min="14344" max="14345" width="0" style="241" hidden="1" customWidth="1"/>
    <col min="14346" max="14346" width="15.7109375" style="241" customWidth="1"/>
    <col min="14347" max="14347" width="14.5703125" style="241" customWidth="1"/>
    <col min="14348" max="14348" width="16.5703125" style="241" customWidth="1"/>
    <col min="14349" max="14349" width="15.42578125" style="241" customWidth="1"/>
    <col min="14350" max="14350" width="10.85546875" style="241" customWidth="1"/>
    <col min="14351" max="14592" width="9.140625" style="241"/>
    <col min="14593" max="14593" width="8.42578125" style="241" customWidth="1"/>
    <col min="14594" max="14594" width="10.5703125" style="241" customWidth="1"/>
    <col min="14595" max="14595" width="46.140625" style="241" customWidth="1"/>
    <col min="14596" max="14596" width="13.28515625" style="241" customWidth="1"/>
    <col min="14597" max="14597" width="8.7109375" style="241" customWidth="1"/>
    <col min="14598" max="14598" width="14.5703125" style="241" customWidth="1"/>
    <col min="14599" max="14599" width="14.140625" style="241" customWidth="1"/>
    <col min="14600" max="14601" width="0" style="241" hidden="1" customWidth="1"/>
    <col min="14602" max="14602" width="15.7109375" style="241" customWidth="1"/>
    <col min="14603" max="14603" width="14.5703125" style="241" customWidth="1"/>
    <col min="14604" max="14604" width="16.5703125" style="241" customWidth="1"/>
    <col min="14605" max="14605" width="15.42578125" style="241" customWidth="1"/>
    <col min="14606" max="14606" width="10.85546875" style="241" customWidth="1"/>
    <col min="14607" max="14848" width="9.140625" style="241"/>
    <col min="14849" max="14849" width="8.42578125" style="241" customWidth="1"/>
    <col min="14850" max="14850" width="10.5703125" style="241" customWidth="1"/>
    <col min="14851" max="14851" width="46.140625" style="241" customWidth="1"/>
    <col min="14852" max="14852" width="13.28515625" style="241" customWidth="1"/>
    <col min="14853" max="14853" width="8.7109375" style="241" customWidth="1"/>
    <col min="14854" max="14854" width="14.5703125" style="241" customWidth="1"/>
    <col min="14855" max="14855" width="14.140625" style="241" customWidth="1"/>
    <col min="14856" max="14857" width="0" style="241" hidden="1" customWidth="1"/>
    <col min="14858" max="14858" width="15.7109375" style="241" customWidth="1"/>
    <col min="14859" max="14859" width="14.5703125" style="241" customWidth="1"/>
    <col min="14860" max="14860" width="16.5703125" style="241" customWidth="1"/>
    <col min="14861" max="14861" width="15.42578125" style="241" customWidth="1"/>
    <col min="14862" max="14862" width="10.85546875" style="241" customWidth="1"/>
    <col min="14863" max="15104" width="9.140625" style="241"/>
    <col min="15105" max="15105" width="8.42578125" style="241" customWidth="1"/>
    <col min="15106" max="15106" width="10.5703125" style="241" customWidth="1"/>
    <col min="15107" max="15107" width="46.140625" style="241" customWidth="1"/>
    <col min="15108" max="15108" width="13.28515625" style="241" customWidth="1"/>
    <col min="15109" max="15109" width="8.7109375" style="241" customWidth="1"/>
    <col min="15110" max="15110" width="14.5703125" style="241" customWidth="1"/>
    <col min="15111" max="15111" width="14.140625" style="241" customWidth="1"/>
    <col min="15112" max="15113" width="0" style="241" hidden="1" customWidth="1"/>
    <col min="15114" max="15114" width="15.7109375" style="241" customWidth="1"/>
    <col min="15115" max="15115" width="14.5703125" style="241" customWidth="1"/>
    <col min="15116" max="15116" width="16.5703125" style="241" customWidth="1"/>
    <col min="15117" max="15117" width="15.42578125" style="241" customWidth="1"/>
    <col min="15118" max="15118" width="10.85546875" style="241" customWidth="1"/>
    <col min="15119" max="15360" width="9.140625" style="241"/>
    <col min="15361" max="15361" width="8.42578125" style="241" customWidth="1"/>
    <col min="15362" max="15362" width="10.5703125" style="241" customWidth="1"/>
    <col min="15363" max="15363" width="46.140625" style="241" customWidth="1"/>
    <col min="15364" max="15364" width="13.28515625" style="241" customWidth="1"/>
    <col min="15365" max="15365" width="8.7109375" style="241" customWidth="1"/>
    <col min="15366" max="15366" width="14.5703125" style="241" customWidth="1"/>
    <col min="15367" max="15367" width="14.140625" style="241" customWidth="1"/>
    <col min="15368" max="15369" width="0" style="241" hidden="1" customWidth="1"/>
    <col min="15370" max="15370" width="15.7109375" style="241" customWidth="1"/>
    <col min="15371" max="15371" width="14.5703125" style="241" customWidth="1"/>
    <col min="15372" max="15372" width="16.5703125" style="241" customWidth="1"/>
    <col min="15373" max="15373" width="15.42578125" style="241" customWidth="1"/>
    <col min="15374" max="15374" width="10.85546875" style="241" customWidth="1"/>
    <col min="15375" max="15616" width="9.140625" style="241"/>
    <col min="15617" max="15617" width="8.42578125" style="241" customWidth="1"/>
    <col min="15618" max="15618" width="10.5703125" style="241" customWidth="1"/>
    <col min="15619" max="15619" width="46.140625" style="241" customWidth="1"/>
    <col min="15620" max="15620" width="13.28515625" style="241" customWidth="1"/>
    <col min="15621" max="15621" width="8.7109375" style="241" customWidth="1"/>
    <col min="15622" max="15622" width="14.5703125" style="241" customWidth="1"/>
    <col min="15623" max="15623" width="14.140625" style="241" customWidth="1"/>
    <col min="15624" max="15625" width="0" style="241" hidden="1" customWidth="1"/>
    <col min="15626" max="15626" width="15.7109375" style="241" customWidth="1"/>
    <col min="15627" max="15627" width="14.5703125" style="241" customWidth="1"/>
    <col min="15628" max="15628" width="16.5703125" style="241" customWidth="1"/>
    <col min="15629" max="15629" width="15.42578125" style="241" customWidth="1"/>
    <col min="15630" max="15630" width="10.85546875" style="241" customWidth="1"/>
    <col min="15631" max="15872" width="9.140625" style="241"/>
    <col min="15873" max="15873" width="8.42578125" style="241" customWidth="1"/>
    <col min="15874" max="15874" width="10.5703125" style="241" customWidth="1"/>
    <col min="15875" max="15875" width="46.140625" style="241" customWidth="1"/>
    <col min="15876" max="15876" width="13.28515625" style="241" customWidth="1"/>
    <col min="15877" max="15877" width="8.7109375" style="241" customWidth="1"/>
    <col min="15878" max="15878" width="14.5703125" style="241" customWidth="1"/>
    <col min="15879" max="15879" width="14.140625" style="241" customWidth="1"/>
    <col min="15880" max="15881" width="0" style="241" hidden="1" customWidth="1"/>
    <col min="15882" max="15882" width="15.7109375" style="241" customWidth="1"/>
    <col min="15883" max="15883" width="14.5703125" style="241" customWidth="1"/>
    <col min="15884" max="15884" width="16.5703125" style="241" customWidth="1"/>
    <col min="15885" max="15885" width="15.42578125" style="241" customWidth="1"/>
    <col min="15886" max="15886" width="10.85546875" style="241" customWidth="1"/>
    <col min="15887" max="16128" width="9.140625" style="241"/>
    <col min="16129" max="16129" width="8.42578125" style="241" customWidth="1"/>
    <col min="16130" max="16130" width="10.5703125" style="241" customWidth="1"/>
    <col min="16131" max="16131" width="46.140625" style="241" customWidth="1"/>
    <col min="16132" max="16132" width="13.28515625" style="241" customWidth="1"/>
    <col min="16133" max="16133" width="8.7109375" style="241" customWidth="1"/>
    <col min="16134" max="16134" width="14.5703125" style="241" customWidth="1"/>
    <col min="16135" max="16135" width="14.140625" style="241" customWidth="1"/>
    <col min="16136" max="16137" width="0" style="241" hidden="1" customWidth="1"/>
    <col min="16138" max="16138" width="15.7109375" style="241" customWidth="1"/>
    <col min="16139" max="16139" width="14.5703125" style="241" customWidth="1"/>
    <col min="16140" max="16140" width="16.5703125" style="241" customWidth="1"/>
    <col min="16141" max="16141" width="15.42578125" style="241" customWidth="1"/>
    <col min="16142" max="16142" width="10.85546875" style="241" customWidth="1"/>
    <col min="16143" max="16384" width="9.140625" style="241"/>
  </cols>
  <sheetData>
    <row r="1" spans="1:14" s="202" customFormat="1" ht="18" customHeight="1" x14ac:dyDescent="0.2">
      <c r="A1" s="200"/>
      <c r="B1" s="200"/>
      <c r="C1" s="200"/>
      <c r="D1" s="200"/>
      <c r="E1" s="421"/>
      <c r="F1" s="421"/>
      <c r="G1" s="421"/>
      <c r="H1" s="421"/>
      <c r="I1" s="421"/>
      <c r="J1" s="421"/>
      <c r="K1" s="421"/>
      <c r="L1" s="421"/>
      <c r="M1" s="421"/>
      <c r="N1" s="201"/>
    </row>
    <row r="2" spans="1:14" s="200" customFormat="1" ht="14.25" customHeight="1" x14ac:dyDescent="0.2">
      <c r="E2" s="421"/>
      <c r="F2" s="421"/>
      <c r="G2" s="421"/>
      <c r="H2" s="421"/>
      <c r="I2" s="421"/>
      <c r="J2" s="421"/>
      <c r="K2" s="421"/>
      <c r="L2" s="421"/>
      <c r="M2" s="421"/>
      <c r="N2" s="203"/>
    </row>
    <row r="3" spans="1:14" s="200" customFormat="1" ht="12.75" x14ac:dyDescent="0.2">
      <c r="E3" s="421"/>
      <c r="F3" s="421"/>
      <c r="G3" s="421"/>
      <c r="H3" s="421"/>
      <c r="I3" s="421"/>
      <c r="J3" s="421"/>
      <c r="K3" s="421"/>
      <c r="L3" s="421"/>
      <c r="M3" s="421"/>
      <c r="N3" s="203"/>
    </row>
    <row r="4" spans="1:14" s="200" customFormat="1" ht="12.75" x14ac:dyDescent="0.2">
      <c r="A4" s="204"/>
      <c r="B4" s="204"/>
      <c r="C4" s="204"/>
      <c r="D4" s="204"/>
      <c r="E4" s="205"/>
      <c r="F4" s="205"/>
      <c r="G4" s="205"/>
      <c r="H4" s="204"/>
      <c r="I4" s="205"/>
      <c r="J4" s="204"/>
      <c r="K4" s="205"/>
      <c r="L4" s="412" t="s">
        <v>180</v>
      </c>
      <c r="M4" s="412"/>
      <c r="N4" s="203"/>
    </row>
    <row r="5" spans="1:14" s="200" customFormat="1" x14ac:dyDescent="0.25">
      <c r="A5" s="204"/>
      <c r="B5" s="204"/>
      <c r="C5" s="204"/>
      <c r="D5" s="204"/>
      <c r="E5" s="205"/>
      <c r="F5" s="205"/>
      <c r="G5" s="205"/>
      <c r="H5" s="422"/>
      <c r="I5" s="423"/>
      <c r="J5" s="422" t="s">
        <v>181</v>
      </c>
      <c r="K5" s="423"/>
      <c r="L5" s="424" t="s">
        <v>302</v>
      </c>
      <c r="M5" s="424"/>
      <c r="N5" s="203"/>
    </row>
    <row r="6" spans="1:14" s="200" customFormat="1" hidden="1" x14ac:dyDescent="0.2">
      <c r="A6" s="417" t="s">
        <v>290</v>
      </c>
      <c r="B6" s="417"/>
      <c r="C6" s="417"/>
      <c r="D6" s="417"/>
      <c r="E6" s="206"/>
      <c r="F6" s="206"/>
      <c r="G6" s="206"/>
      <c r="H6" s="207"/>
      <c r="I6" s="208" t="s">
        <v>182</v>
      </c>
      <c r="J6" s="207"/>
      <c r="K6" s="208" t="s">
        <v>182</v>
      </c>
      <c r="L6" s="418"/>
      <c r="M6" s="418"/>
      <c r="N6" s="203"/>
    </row>
    <row r="7" spans="1:14" s="200" customFormat="1" ht="33.75" customHeight="1" x14ac:dyDescent="0.2">
      <c r="A7" s="419" t="s">
        <v>303</v>
      </c>
      <c r="B7" s="419"/>
      <c r="C7" s="419"/>
      <c r="D7" s="419"/>
      <c r="E7" s="419"/>
      <c r="F7" s="419"/>
      <c r="G7" s="419"/>
      <c r="H7" s="419"/>
      <c r="I7" s="209"/>
      <c r="J7" s="209"/>
      <c r="K7" s="209" t="s">
        <v>182</v>
      </c>
      <c r="L7" s="412" t="s">
        <v>183</v>
      </c>
      <c r="M7" s="412"/>
      <c r="N7" s="203"/>
    </row>
    <row r="8" spans="1:14" s="200" customFormat="1" ht="36" customHeight="1" x14ac:dyDescent="0.2">
      <c r="A8" s="420" t="s">
        <v>304</v>
      </c>
      <c r="B8" s="420"/>
      <c r="C8" s="420"/>
      <c r="D8" s="420"/>
      <c r="E8" s="420"/>
      <c r="F8" s="420"/>
      <c r="G8" s="420"/>
      <c r="H8" s="420"/>
      <c r="I8" s="209"/>
      <c r="J8" s="209"/>
      <c r="K8" s="209" t="s">
        <v>182</v>
      </c>
      <c r="L8" s="412" t="s">
        <v>291</v>
      </c>
      <c r="M8" s="412"/>
      <c r="N8" s="203"/>
    </row>
    <row r="9" spans="1:14" s="200" customFormat="1" ht="40.5" customHeight="1" x14ac:dyDescent="0.2">
      <c r="A9" s="413" t="s">
        <v>305</v>
      </c>
      <c r="B9" s="413"/>
      <c r="C9" s="413"/>
      <c r="D9" s="413"/>
      <c r="E9" s="413"/>
      <c r="F9" s="413"/>
      <c r="G9" s="413"/>
      <c r="H9" s="413"/>
      <c r="I9" s="210"/>
      <c r="J9" s="210"/>
      <c r="K9" s="210"/>
      <c r="L9" s="414"/>
      <c r="M9" s="414"/>
      <c r="N9" s="203"/>
    </row>
    <row r="10" spans="1:14" s="200" customFormat="1" ht="21" customHeight="1" x14ac:dyDescent="0.2">
      <c r="A10" s="413" t="s">
        <v>306</v>
      </c>
      <c r="B10" s="413"/>
      <c r="C10" s="413"/>
      <c r="D10" s="413"/>
      <c r="E10" s="413"/>
      <c r="F10" s="413"/>
      <c r="G10" s="413"/>
      <c r="H10" s="413"/>
      <c r="I10" s="210"/>
      <c r="J10" s="210"/>
      <c r="K10" s="210"/>
      <c r="L10" s="414"/>
      <c r="M10" s="414"/>
      <c r="N10" s="203"/>
    </row>
    <row r="11" spans="1:14" s="200" customFormat="1" ht="12.75" x14ac:dyDescent="0.2">
      <c r="A11" s="211"/>
      <c r="B11" s="211"/>
      <c r="C11" s="211"/>
      <c r="D11" s="212"/>
      <c r="E11" s="213"/>
      <c r="F11" s="213"/>
      <c r="G11" s="213"/>
      <c r="H11" s="415"/>
      <c r="I11" s="415"/>
      <c r="J11" s="415" t="s">
        <v>307</v>
      </c>
      <c r="K11" s="415"/>
      <c r="L11" s="414"/>
      <c r="M11" s="414"/>
      <c r="N11" s="203"/>
    </row>
    <row r="12" spans="1:14" s="200" customFormat="1" ht="17.25" customHeight="1" x14ac:dyDescent="0.2">
      <c r="A12" s="415"/>
      <c r="B12" s="415"/>
      <c r="C12" s="415"/>
      <c r="D12" s="415"/>
      <c r="E12" s="415"/>
      <c r="F12" s="415"/>
      <c r="G12" s="415"/>
      <c r="H12" s="415"/>
      <c r="I12" s="415"/>
      <c r="J12" s="199" t="s">
        <v>299</v>
      </c>
      <c r="K12" s="214" t="s">
        <v>185</v>
      </c>
      <c r="L12" s="412" t="s">
        <v>289</v>
      </c>
      <c r="M12" s="412"/>
      <c r="N12" s="203"/>
    </row>
    <row r="13" spans="1:14" s="200" customFormat="1" ht="12.75" x14ac:dyDescent="0.2">
      <c r="A13" s="416"/>
      <c r="B13" s="416"/>
      <c r="C13" s="416"/>
      <c r="D13" s="416"/>
      <c r="E13" s="416"/>
      <c r="F13" s="416"/>
      <c r="G13" s="416"/>
      <c r="H13" s="416"/>
      <c r="I13" s="416"/>
      <c r="J13" s="215"/>
      <c r="K13" s="214" t="s">
        <v>186</v>
      </c>
      <c r="L13" s="412" t="s">
        <v>300</v>
      </c>
      <c r="M13" s="412"/>
      <c r="N13" s="203"/>
    </row>
    <row r="14" spans="1:14" s="200" customFormat="1" ht="12.75" x14ac:dyDescent="0.2">
      <c r="A14" s="216"/>
      <c r="B14" s="216"/>
      <c r="C14" s="216"/>
      <c r="D14" s="216"/>
      <c r="E14" s="216"/>
      <c r="F14" s="216"/>
      <c r="G14" s="216"/>
      <c r="H14" s="216"/>
      <c r="I14" s="216"/>
      <c r="J14" s="199" t="s">
        <v>187</v>
      </c>
      <c r="K14" s="214" t="s">
        <v>185</v>
      </c>
      <c r="L14" s="412" t="s">
        <v>188</v>
      </c>
      <c r="M14" s="412"/>
      <c r="N14" s="203"/>
    </row>
    <row r="15" spans="1:14" s="200" customFormat="1" ht="12.75" x14ac:dyDescent="0.2">
      <c r="A15" s="216"/>
      <c r="B15" s="216"/>
      <c r="C15" s="216"/>
      <c r="D15" s="216"/>
      <c r="E15" s="216"/>
      <c r="F15" s="216"/>
      <c r="G15" s="216"/>
      <c r="H15" s="216"/>
      <c r="I15" s="216"/>
      <c r="J15" s="215"/>
      <c r="K15" s="214" t="s">
        <v>186</v>
      </c>
      <c r="L15" s="412" t="s">
        <v>308</v>
      </c>
      <c r="M15" s="412"/>
      <c r="N15" s="203"/>
    </row>
    <row r="16" spans="1:14" s="200" customFormat="1" ht="12.75" customHeight="1" x14ac:dyDescent="0.2">
      <c r="E16" s="217"/>
      <c r="F16" s="217"/>
      <c r="G16" s="217"/>
      <c r="H16" s="218"/>
      <c r="I16" s="217"/>
      <c r="J16" s="218"/>
      <c r="K16" s="217"/>
      <c r="L16" s="218"/>
      <c r="M16" s="217"/>
      <c r="N16" s="203"/>
    </row>
    <row r="17" spans="1:14" s="200" customFormat="1" ht="13.5" thickBot="1" x14ac:dyDescent="0.25">
      <c r="A17" s="219"/>
      <c r="B17" s="219"/>
      <c r="C17" s="220"/>
      <c r="D17" s="221"/>
      <c r="E17" s="222"/>
      <c r="F17" s="222"/>
      <c r="G17" s="222"/>
      <c r="H17" s="219"/>
      <c r="I17" s="223"/>
      <c r="J17" s="219"/>
      <c r="K17" s="223"/>
      <c r="L17" s="401"/>
      <c r="M17" s="401"/>
      <c r="N17" s="203"/>
    </row>
    <row r="18" spans="1:14" s="200" customFormat="1" ht="25.5" x14ac:dyDescent="0.2">
      <c r="A18" s="219"/>
      <c r="B18" s="219"/>
      <c r="C18" s="219"/>
      <c r="D18" s="219"/>
      <c r="E18" s="224"/>
      <c r="F18" s="224"/>
      <c r="G18" s="224"/>
      <c r="H18" s="225"/>
      <c r="I18" s="226"/>
      <c r="J18" s="227" t="s">
        <v>309</v>
      </c>
      <c r="K18" s="228" t="s">
        <v>310</v>
      </c>
      <c r="L18" s="402" t="s">
        <v>190</v>
      </c>
      <c r="M18" s="402"/>
      <c r="N18" s="203"/>
    </row>
    <row r="19" spans="1:14" s="200" customFormat="1" ht="12.75" x14ac:dyDescent="0.2">
      <c r="A19" s="219"/>
      <c r="B19" s="219"/>
      <c r="C19" s="219"/>
      <c r="D19" s="219"/>
      <c r="E19" s="224"/>
      <c r="F19" s="224"/>
      <c r="G19" s="224"/>
      <c r="H19" s="225"/>
      <c r="I19" s="226"/>
      <c r="J19" s="229"/>
      <c r="K19" s="230"/>
      <c r="L19" s="231" t="s">
        <v>191</v>
      </c>
      <c r="M19" s="232" t="s">
        <v>192</v>
      </c>
      <c r="N19" s="203"/>
    </row>
    <row r="20" spans="1:14" s="200" customFormat="1" ht="13.5" thickBot="1" x14ac:dyDescent="0.25">
      <c r="A20" s="219"/>
      <c r="B20" s="219"/>
      <c r="C20" s="219"/>
      <c r="D20" s="219"/>
      <c r="E20" s="224"/>
      <c r="F20" s="224"/>
      <c r="G20" s="224"/>
      <c r="H20" s="233"/>
      <c r="I20" s="234"/>
      <c r="J20" s="235" t="s">
        <v>246</v>
      </c>
      <c r="K20" s="236">
        <f>M20</f>
        <v>45414</v>
      </c>
      <c r="L20" s="237">
        <v>45372</v>
      </c>
      <c r="M20" s="238">
        <v>45414</v>
      </c>
      <c r="N20" s="203"/>
    </row>
    <row r="21" spans="1:14" s="200" customFormat="1" ht="12.75" x14ac:dyDescent="0.2">
      <c r="E21" s="224"/>
      <c r="F21" s="224"/>
      <c r="G21" s="224"/>
      <c r="I21" s="224"/>
      <c r="K21" s="224"/>
      <c r="M21" s="224"/>
      <c r="N21" s="203"/>
    </row>
    <row r="22" spans="1:14" s="200" customFormat="1" ht="15.75" x14ac:dyDescent="0.25">
      <c r="A22" s="403" t="s">
        <v>311</v>
      </c>
      <c r="B22" s="403"/>
      <c r="C22" s="403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203"/>
    </row>
    <row r="23" spans="1:14" s="203" customFormat="1" ht="16.5" customHeight="1" x14ac:dyDescent="0.25">
      <c r="A23" s="403" t="s">
        <v>193</v>
      </c>
      <c r="B23" s="403"/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</row>
    <row r="24" spans="1:14" s="202" customFormat="1" ht="9.75" customHeight="1" x14ac:dyDescent="0.25">
      <c r="A24" s="239"/>
      <c r="B24" s="239"/>
      <c r="C24" s="239"/>
      <c r="D24" s="239"/>
      <c r="E24" s="240"/>
      <c r="F24" s="240"/>
      <c r="G24" s="240"/>
      <c r="H24" s="241"/>
      <c r="I24" s="241"/>
      <c r="J24" s="241"/>
      <c r="K24" s="241"/>
      <c r="L24" s="241"/>
      <c r="M24" s="241"/>
      <c r="N24" s="201"/>
    </row>
    <row r="25" spans="1:14" ht="12.75" customHeight="1" x14ac:dyDescent="0.2">
      <c r="A25" s="404" t="s">
        <v>312</v>
      </c>
      <c r="B25" s="405"/>
      <c r="C25" s="406" t="s">
        <v>313</v>
      </c>
      <c r="D25" s="406" t="s">
        <v>314</v>
      </c>
      <c r="E25" s="407" t="s">
        <v>315</v>
      </c>
      <c r="F25" s="392" t="s">
        <v>316</v>
      </c>
      <c r="G25" s="393"/>
      <c r="H25" s="409" t="s">
        <v>317</v>
      </c>
      <c r="I25" s="409"/>
      <c r="J25" s="392" t="s">
        <v>318</v>
      </c>
      <c r="K25" s="393"/>
      <c r="L25" s="394" t="s">
        <v>319</v>
      </c>
      <c r="M25" s="410" t="s">
        <v>297</v>
      </c>
    </row>
    <row r="26" spans="1:14" ht="12.75" customHeight="1" x14ac:dyDescent="0.2">
      <c r="A26" s="243" t="s">
        <v>194</v>
      </c>
      <c r="B26" s="243" t="s">
        <v>195</v>
      </c>
      <c r="C26" s="406"/>
      <c r="D26" s="406"/>
      <c r="E26" s="408"/>
      <c r="F26" s="244" t="s">
        <v>320</v>
      </c>
      <c r="G26" s="245" t="s">
        <v>203</v>
      </c>
      <c r="H26" s="245" t="s">
        <v>321</v>
      </c>
      <c r="I26" s="244" t="s">
        <v>322</v>
      </c>
      <c r="J26" s="244" t="s">
        <v>320</v>
      </c>
      <c r="K26" s="245" t="s">
        <v>203</v>
      </c>
      <c r="L26" s="395"/>
      <c r="M26" s="411"/>
    </row>
    <row r="27" spans="1:14" x14ac:dyDescent="0.2">
      <c r="A27" s="246"/>
      <c r="B27" s="247" t="s">
        <v>200</v>
      </c>
      <c r="C27" s="248" t="s">
        <v>2</v>
      </c>
      <c r="D27" s="249"/>
      <c r="E27" s="250"/>
      <c r="F27" s="251"/>
      <c r="G27" s="252"/>
      <c r="H27" s="253"/>
      <c r="I27" s="252"/>
      <c r="J27" s="252"/>
      <c r="K27" s="252"/>
      <c r="L27" s="253"/>
      <c r="M27" s="252"/>
      <c r="N27" s="254"/>
    </row>
    <row r="28" spans="1:14" x14ac:dyDescent="0.2">
      <c r="A28" s="255"/>
      <c r="B28" s="256" t="s">
        <v>3</v>
      </c>
      <c r="C28" s="257" t="s">
        <v>4</v>
      </c>
      <c r="D28" s="258"/>
      <c r="E28" s="259"/>
      <c r="F28" s="260"/>
      <c r="G28" s="261"/>
      <c r="H28" s="262"/>
      <c r="I28" s="261"/>
      <c r="J28" s="261"/>
      <c r="K28" s="261"/>
      <c r="L28" s="262"/>
      <c r="M28" s="261"/>
      <c r="N28" s="254"/>
    </row>
    <row r="29" spans="1:14" x14ac:dyDescent="0.2">
      <c r="A29" s="263"/>
      <c r="B29" s="264"/>
      <c r="C29" s="265" t="s">
        <v>5</v>
      </c>
      <c r="D29" s="266"/>
      <c r="E29" s="267"/>
      <c r="F29" s="268"/>
      <c r="G29" s="269"/>
      <c r="H29" s="270"/>
      <c r="I29" s="269"/>
      <c r="J29" s="269"/>
      <c r="K29" s="269"/>
      <c r="L29" s="270"/>
      <c r="M29" s="269"/>
      <c r="N29" s="254"/>
    </row>
    <row r="30" spans="1:14" ht="15" customHeight="1" x14ac:dyDescent="0.2">
      <c r="A30" s="266">
        <v>1</v>
      </c>
      <c r="B30" s="271" t="s">
        <v>6</v>
      </c>
      <c r="C30" s="272" t="s">
        <v>323</v>
      </c>
      <c r="D30" s="266" t="s">
        <v>7</v>
      </c>
      <c r="E30" s="273">
        <v>57.27</v>
      </c>
      <c r="F30" s="268">
        <v>14940</v>
      </c>
      <c r="G30" s="269">
        <f>ROUND(F30*E30,2)</f>
        <v>855613.8</v>
      </c>
      <c r="H30" s="270">
        <v>1</v>
      </c>
      <c r="I30" s="269">
        <v>35225.050000000003</v>
      </c>
      <c r="J30" s="274">
        <v>0</v>
      </c>
      <c r="K30" s="274">
        <f>ROUND(E30*J30,2)</f>
        <v>0</v>
      </c>
      <c r="L30" s="275">
        <f>G30+K30</f>
        <v>855613.8</v>
      </c>
      <c r="M30" s="269"/>
      <c r="N30" s="254"/>
    </row>
    <row r="31" spans="1:14" ht="15" customHeight="1" x14ac:dyDescent="0.2">
      <c r="A31" s="266">
        <f>A30+1</f>
        <v>2</v>
      </c>
      <c r="B31" s="271" t="s">
        <v>158</v>
      </c>
      <c r="C31" s="272" t="s">
        <v>9</v>
      </c>
      <c r="D31" s="266" t="s">
        <v>7</v>
      </c>
      <c r="E31" s="273">
        <v>70</v>
      </c>
      <c r="F31" s="268">
        <v>800</v>
      </c>
      <c r="G31" s="269">
        <f>ROUND(F31*E31,2)</f>
        <v>56000</v>
      </c>
      <c r="H31" s="270">
        <v>1</v>
      </c>
      <c r="I31" s="269">
        <v>34499.25</v>
      </c>
      <c r="J31" s="274">
        <v>0</v>
      </c>
      <c r="K31" s="274">
        <f>ROUND(E31*J31,2)</f>
        <v>0</v>
      </c>
      <c r="L31" s="275">
        <f>G31+K31</f>
        <v>56000</v>
      </c>
      <c r="M31" s="269"/>
      <c r="N31" s="254"/>
    </row>
    <row r="32" spans="1:14" ht="15" customHeight="1" x14ac:dyDescent="0.2">
      <c r="A32" s="258"/>
      <c r="B32" s="256" t="s">
        <v>28</v>
      </c>
      <c r="C32" s="257" t="s">
        <v>29</v>
      </c>
      <c r="D32" s="258"/>
      <c r="E32" s="259"/>
      <c r="F32" s="260"/>
      <c r="G32" s="261">
        <f>ROUND(F32*E32,2)</f>
        <v>0</v>
      </c>
      <c r="H32" s="262">
        <v>1</v>
      </c>
      <c r="I32" s="261">
        <v>34499.25</v>
      </c>
      <c r="J32" s="261"/>
      <c r="K32" s="261">
        <f>ROUND(E32*J32,2)</f>
        <v>0</v>
      </c>
      <c r="L32" s="262"/>
      <c r="M32" s="261"/>
      <c r="N32" s="254"/>
    </row>
    <row r="33" spans="1:14" ht="15" customHeight="1" x14ac:dyDescent="0.2">
      <c r="A33" s="266"/>
      <c r="B33" s="264"/>
      <c r="C33" s="265" t="s">
        <v>5</v>
      </c>
      <c r="D33" s="266"/>
      <c r="E33" s="267"/>
      <c r="F33" s="268"/>
      <c r="G33" s="269"/>
      <c r="H33" s="270"/>
      <c r="I33" s="269"/>
      <c r="J33" s="269"/>
      <c r="K33" s="269"/>
      <c r="L33" s="270"/>
      <c r="M33" s="269"/>
      <c r="N33" s="254"/>
    </row>
    <row r="34" spans="1:14" ht="15" customHeight="1" x14ac:dyDescent="0.2">
      <c r="A34" s="266">
        <f>A31+1</f>
        <v>3</v>
      </c>
      <c r="B34" s="271" t="s">
        <v>30</v>
      </c>
      <c r="C34" s="272" t="s">
        <v>323</v>
      </c>
      <c r="D34" s="266" t="s">
        <v>7</v>
      </c>
      <c r="E34" s="273">
        <v>96.88</v>
      </c>
      <c r="F34" s="268">
        <v>14940</v>
      </c>
      <c r="G34" s="269">
        <f>ROUND(F34*E34,2)</f>
        <v>1447387.2</v>
      </c>
      <c r="H34" s="270">
        <v>1</v>
      </c>
      <c r="I34" s="269">
        <v>34499.25</v>
      </c>
      <c r="J34" s="274">
        <v>0</v>
      </c>
      <c r="K34" s="274">
        <f>ROUND(E34*J34,2)</f>
        <v>0</v>
      </c>
      <c r="L34" s="275">
        <f>G34+K34</f>
        <v>1447387.2</v>
      </c>
      <c r="M34" s="269"/>
      <c r="N34" s="254"/>
    </row>
    <row r="35" spans="1:14" ht="15" customHeight="1" x14ac:dyDescent="0.2">
      <c r="A35" s="266">
        <f>A34+1</f>
        <v>4</v>
      </c>
      <c r="B35" s="271" t="s">
        <v>161</v>
      </c>
      <c r="C35" s="272" t="s">
        <v>9</v>
      </c>
      <c r="D35" s="266" t="s">
        <v>7</v>
      </c>
      <c r="E35" s="273">
        <v>118.41</v>
      </c>
      <c r="F35" s="268">
        <v>800</v>
      </c>
      <c r="G35" s="269">
        <f>ROUND(F35*E35,2)</f>
        <v>94728</v>
      </c>
      <c r="H35" s="270">
        <v>1</v>
      </c>
      <c r="I35" s="269">
        <v>34499.25</v>
      </c>
      <c r="J35" s="274">
        <v>0</v>
      </c>
      <c r="K35" s="274">
        <f>ROUND(E35*J35,2)</f>
        <v>0</v>
      </c>
      <c r="L35" s="275">
        <f>G35+K35</f>
        <v>94728</v>
      </c>
      <c r="M35" s="269"/>
      <c r="N35" s="254"/>
    </row>
    <row r="36" spans="1:14" ht="15" customHeight="1" x14ac:dyDescent="0.2">
      <c r="A36" s="249"/>
      <c r="B36" s="247" t="s">
        <v>188</v>
      </c>
      <c r="C36" s="248" t="s">
        <v>55</v>
      </c>
      <c r="D36" s="249"/>
      <c r="E36" s="276"/>
      <c r="F36" s="277"/>
      <c r="G36" s="252"/>
      <c r="H36" s="278"/>
      <c r="I36" s="252"/>
      <c r="J36" s="278"/>
      <c r="K36" s="252"/>
      <c r="L36" s="278"/>
      <c r="M36" s="252"/>
      <c r="N36" s="279"/>
    </row>
    <row r="37" spans="1:14" ht="16.5" customHeight="1" x14ac:dyDescent="0.2">
      <c r="A37" s="266"/>
      <c r="B37" s="280"/>
      <c r="C37" s="265" t="s">
        <v>68</v>
      </c>
      <c r="D37" s="266"/>
      <c r="E37" s="267"/>
      <c r="F37" s="268"/>
      <c r="G37" s="269"/>
      <c r="H37" s="281"/>
      <c r="I37" s="269"/>
      <c r="J37" s="273"/>
      <c r="K37" s="269"/>
      <c r="L37" s="281"/>
      <c r="M37" s="269"/>
      <c r="N37" s="279"/>
    </row>
    <row r="38" spans="1:14" ht="27.75" customHeight="1" x14ac:dyDescent="0.2">
      <c r="A38" s="266">
        <f>A35+1</f>
        <v>5</v>
      </c>
      <c r="B38" s="271" t="s">
        <v>63</v>
      </c>
      <c r="C38" s="272" t="s">
        <v>69</v>
      </c>
      <c r="D38" s="266" t="s">
        <v>17</v>
      </c>
      <c r="E38" s="273">
        <v>300</v>
      </c>
      <c r="F38" s="268">
        <v>2237</v>
      </c>
      <c r="G38" s="269">
        <f>ROUND(F38*E38,2)</f>
        <v>671100</v>
      </c>
      <c r="H38" s="270">
        <v>1</v>
      </c>
      <c r="I38" s="269">
        <v>35225.050000000003</v>
      </c>
      <c r="J38" s="274">
        <v>0</v>
      </c>
      <c r="K38" s="274">
        <f>ROUND(E38*J38,2)</f>
        <v>0</v>
      </c>
      <c r="L38" s="275">
        <f>G38+K38</f>
        <v>671100</v>
      </c>
      <c r="M38" s="282" t="s">
        <v>298</v>
      </c>
      <c r="N38" s="254"/>
    </row>
    <row r="39" spans="1:14" ht="19.5" customHeight="1" x14ac:dyDescent="0.2">
      <c r="A39" s="396" t="s">
        <v>324</v>
      </c>
      <c r="B39" s="397"/>
      <c r="C39" s="397"/>
      <c r="D39" s="397"/>
      <c r="E39" s="397"/>
      <c r="F39" s="397"/>
      <c r="G39" s="397"/>
      <c r="H39" s="397"/>
      <c r="I39" s="397"/>
      <c r="J39" s="397"/>
      <c r="K39" s="397"/>
      <c r="L39" s="283">
        <f>SUM(L30:L38)</f>
        <v>3124829</v>
      </c>
      <c r="M39" s="284"/>
    </row>
    <row r="40" spans="1:14" ht="19.5" customHeight="1" x14ac:dyDescent="0.2">
      <c r="A40" s="398" t="s">
        <v>196</v>
      </c>
      <c r="B40" s="399"/>
      <c r="C40" s="399"/>
      <c r="D40" s="399"/>
      <c r="E40" s="399"/>
      <c r="F40" s="399"/>
      <c r="G40" s="399"/>
      <c r="H40" s="399"/>
      <c r="I40" s="399"/>
      <c r="J40" s="399"/>
      <c r="K40" s="399"/>
      <c r="L40" s="285">
        <f>L39/120*20</f>
        <v>520804.83333333331</v>
      </c>
      <c r="M40" s="286"/>
    </row>
    <row r="41" spans="1:14" ht="37.5" customHeight="1" x14ac:dyDescent="0.25">
      <c r="A41" s="287"/>
      <c r="B41" s="287"/>
      <c r="C41" s="287"/>
      <c r="D41" s="288"/>
      <c r="E41" s="289"/>
      <c r="F41" s="289"/>
      <c r="G41" s="290"/>
      <c r="H41" s="291"/>
      <c r="I41" s="290"/>
      <c r="J41" s="291"/>
      <c r="K41" s="290"/>
      <c r="L41" s="292"/>
      <c r="M41" s="290"/>
    </row>
    <row r="42" spans="1:14" x14ac:dyDescent="0.25">
      <c r="A42" s="287"/>
      <c r="B42" s="287"/>
      <c r="C42" s="293" t="s">
        <v>325</v>
      </c>
      <c r="D42" s="288"/>
      <c r="E42" s="289"/>
      <c r="F42" s="289"/>
      <c r="G42" s="290"/>
      <c r="H42" s="291"/>
      <c r="I42" s="290"/>
      <c r="J42" s="291"/>
      <c r="K42" s="290"/>
      <c r="L42" s="292"/>
      <c r="M42" s="290"/>
    </row>
    <row r="43" spans="1:14" x14ac:dyDescent="0.25">
      <c r="A43" s="287"/>
      <c r="B43" s="287"/>
      <c r="C43" s="293"/>
      <c r="D43" s="288"/>
      <c r="E43" s="289"/>
      <c r="F43" s="289"/>
      <c r="G43" s="290"/>
      <c r="H43" s="291"/>
      <c r="I43" s="290"/>
      <c r="J43" s="291"/>
      <c r="K43" s="290"/>
      <c r="L43" s="292"/>
      <c r="M43" s="290"/>
    </row>
    <row r="44" spans="1:14" x14ac:dyDescent="0.25">
      <c r="A44" s="294"/>
      <c r="B44" s="294"/>
      <c r="C44" s="293" t="s">
        <v>141</v>
      </c>
      <c r="D44" s="295" t="s">
        <v>326</v>
      </c>
      <c r="E44" s="294"/>
      <c r="F44" s="294"/>
      <c r="G44" s="294"/>
      <c r="H44" s="294"/>
      <c r="I44" s="296"/>
      <c r="J44" s="294"/>
      <c r="K44" s="296"/>
      <c r="L44" s="297"/>
      <c r="M44" s="296"/>
    </row>
    <row r="45" spans="1:14" ht="35.25" customHeight="1" x14ac:dyDescent="0.25">
      <c r="A45" s="294"/>
      <c r="B45" s="294"/>
      <c r="C45" s="400" t="s">
        <v>296</v>
      </c>
      <c r="D45" s="400"/>
      <c r="E45" s="298"/>
      <c r="F45" s="298"/>
      <c r="G45" s="298"/>
      <c r="H45" s="298"/>
      <c r="I45" s="390" t="s">
        <v>301</v>
      </c>
      <c r="J45" s="390"/>
      <c r="K45" s="390"/>
      <c r="L45" s="390"/>
      <c r="M45" s="296"/>
    </row>
    <row r="46" spans="1:14" ht="12.75" x14ac:dyDescent="0.2">
      <c r="A46" s="200"/>
      <c r="B46" s="200"/>
      <c r="C46" s="200"/>
      <c r="D46" s="299"/>
      <c r="E46" s="300"/>
      <c r="F46" s="300"/>
      <c r="G46" s="300"/>
      <c r="H46" s="301" t="s">
        <v>294</v>
      </c>
      <c r="I46" s="391" t="s">
        <v>295</v>
      </c>
      <c r="J46" s="391"/>
      <c r="K46" s="391"/>
      <c r="L46" s="391"/>
      <c r="M46" s="224"/>
    </row>
    <row r="47" spans="1:14" ht="12.75" x14ac:dyDescent="0.2">
      <c r="A47" s="200"/>
      <c r="B47" s="200"/>
      <c r="C47" s="302" t="s">
        <v>204</v>
      </c>
      <c r="D47" s="200"/>
      <c r="E47" s="200"/>
      <c r="F47" s="200"/>
      <c r="G47" s="200"/>
      <c r="H47" s="200"/>
      <c r="I47" s="224"/>
      <c r="J47" s="200"/>
      <c r="K47" s="224"/>
      <c r="L47" s="200"/>
      <c r="M47" s="224"/>
    </row>
    <row r="48" spans="1:14" ht="45.75" customHeight="1" x14ac:dyDescent="0.2">
      <c r="A48" s="200"/>
      <c r="B48" s="200"/>
      <c r="C48" s="302"/>
      <c r="D48" s="200"/>
      <c r="E48" s="200"/>
      <c r="F48" s="200"/>
      <c r="G48" s="200"/>
      <c r="H48" s="200"/>
      <c r="I48" s="224"/>
      <c r="J48" s="200"/>
      <c r="K48" s="224"/>
      <c r="L48" s="200"/>
      <c r="M48" s="224"/>
    </row>
    <row r="49" spans="1:13" ht="14.25" x14ac:dyDescent="0.2">
      <c r="A49" s="200"/>
      <c r="B49" s="200"/>
      <c r="C49" s="293" t="s">
        <v>327</v>
      </c>
      <c r="D49" s="200"/>
      <c r="E49" s="200"/>
      <c r="F49" s="200"/>
      <c r="G49" s="200"/>
      <c r="H49" s="200"/>
      <c r="I49" s="224"/>
      <c r="J49" s="200"/>
      <c r="K49" s="224"/>
      <c r="L49" s="200"/>
      <c r="M49" s="224"/>
    </row>
    <row r="50" spans="1:13" ht="14.25" x14ac:dyDescent="0.2">
      <c r="A50" s="200"/>
      <c r="B50" s="200"/>
      <c r="C50" s="293"/>
      <c r="D50" s="200"/>
      <c r="E50" s="200"/>
      <c r="F50" s="200"/>
      <c r="G50" s="200"/>
      <c r="H50" s="200"/>
      <c r="I50" s="224"/>
      <c r="J50" s="200"/>
      <c r="K50" s="224"/>
      <c r="L50" s="200"/>
      <c r="M50" s="224"/>
    </row>
    <row r="51" spans="1:13" x14ac:dyDescent="0.25">
      <c r="A51" s="293"/>
      <c r="B51" s="293"/>
      <c r="C51" s="293" t="s">
        <v>140</v>
      </c>
      <c r="D51" s="288"/>
      <c r="E51" s="289"/>
      <c r="F51" s="289"/>
      <c r="G51" s="289"/>
      <c r="H51" s="291"/>
      <c r="I51" s="290"/>
      <c r="J51" s="291"/>
      <c r="K51" s="290"/>
      <c r="L51" s="292"/>
      <c r="M51" s="303"/>
    </row>
    <row r="52" spans="1:13" ht="29.25" customHeight="1" x14ac:dyDescent="0.25">
      <c r="A52" s="294"/>
      <c r="B52" s="294"/>
      <c r="C52" s="389" t="s">
        <v>292</v>
      </c>
      <c r="D52" s="389"/>
      <c r="E52" s="304"/>
      <c r="F52" s="304"/>
      <c r="G52" s="304"/>
      <c r="H52" s="298"/>
      <c r="I52" s="390" t="s">
        <v>293</v>
      </c>
      <c r="J52" s="390"/>
      <c r="K52" s="390"/>
      <c r="L52" s="390"/>
      <c r="M52" s="296"/>
    </row>
    <row r="53" spans="1:13" ht="12.75" x14ac:dyDescent="0.2">
      <c r="A53" s="200"/>
      <c r="B53" s="200"/>
      <c r="C53" s="200"/>
      <c r="D53" s="299"/>
      <c r="E53" s="300"/>
      <c r="F53" s="300"/>
      <c r="G53" s="300"/>
      <c r="H53" s="301" t="s">
        <v>294</v>
      </c>
      <c r="I53" s="391" t="s">
        <v>295</v>
      </c>
      <c r="J53" s="391"/>
      <c r="K53" s="391"/>
      <c r="L53" s="391"/>
      <c r="M53" s="224"/>
    </row>
    <row r="54" spans="1:13" ht="12.75" x14ac:dyDescent="0.2">
      <c r="A54" s="200"/>
      <c r="B54" s="200"/>
      <c r="C54" s="302" t="s">
        <v>204</v>
      </c>
      <c r="D54" s="200"/>
      <c r="E54" s="301"/>
      <c r="F54" s="301"/>
      <c r="G54" s="301"/>
      <c r="H54" s="301"/>
      <c r="I54" s="305"/>
      <c r="J54" s="301"/>
      <c r="K54" s="305"/>
      <c r="L54" s="301"/>
      <c r="M54" s="224"/>
    </row>
    <row r="55" spans="1:13" ht="12.75" x14ac:dyDescent="0.2">
      <c r="A55" s="200"/>
      <c r="B55" s="200"/>
      <c r="C55" s="306"/>
      <c r="D55" s="299"/>
      <c r="E55" s="299"/>
      <c r="F55" s="299"/>
      <c r="G55" s="299"/>
      <c r="H55" s="299"/>
      <c r="I55" s="307"/>
      <c r="J55" s="299"/>
      <c r="K55" s="307"/>
      <c r="L55" s="306"/>
      <c r="M55" s="224"/>
    </row>
    <row r="60" spans="1:13" ht="18.75" x14ac:dyDescent="0.3">
      <c r="C60" s="308"/>
    </row>
    <row r="85" spans="14:14" x14ac:dyDescent="0.25">
      <c r="N85" s="242">
        <v>7</v>
      </c>
    </row>
  </sheetData>
  <mergeCells count="47">
    <mergeCell ref="E1:M1"/>
    <mergeCell ref="E2:M2"/>
    <mergeCell ref="E3:M3"/>
    <mergeCell ref="L4:M4"/>
    <mergeCell ref="H5:I5"/>
    <mergeCell ref="J5:K5"/>
    <mergeCell ref="L5:M5"/>
    <mergeCell ref="A6:D6"/>
    <mergeCell ref="L6:M6"/>
    <mergeCell ref="A7:H7"/>
    <mergeCell ref="L7:M7"/>
    <mergeCell ref="A8:H8"/>
    <mergeCell ref="L8:M8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C52:D52"/>
    <mergeCell ref="I52:L52"/>
    <mergeCell ref="I53:L53"/>
    <mergeCell ref="J25:K25"/>
    <mergeCell ref="L25:L26"/>
    <mergeCell ref="A39:K39"/>
    <mergeCell ref="A40:K40"/>
    <mergeCell ref="C45:D45"/>
    <mergeCell ref="I45:L45"/>
    <mergeCell ref="I46:L46"/>
  </mergeCells>
  <printOptions horizontalCentered="1"/>
  <pageMargins left="0.19685039370078741" right="0.19685039370078741" top="0.74803149606299213" bottom="0.39370078740157483" header="0.11811023622047245" footer="0.11811023622047245"/>
  <pageSetup paperSize="9" scale="56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340DF-4125-4169-BB61-B76B28037C1C}">
  <sheetPr>
    <tabColor theme="5" tint="0.59999389629810485"/>
    <pageSetUpPr fitToPage="1"/>
  </sheetPr>
  <dimension ref="A1:N146"/>
  <sheetViews>
    <sheetView view="pageBreakPreview" topLeftCell="A5" zoomScaleNormal="100" zoomScaleSheetLayoutView="100" workbookViewId="0">
      <pane xSplit="13" topLeftCell="N1" activePane="topRight" state="frozen"/>
      <selection activeCell="A12" sqref="A12"/>
      <selection pane="topRight" activeCell="F83" sqref="F83"/>
    </sheetView>
  </sheetViews>
  <sheetFormatPr defaultRowHeight="15" x14ac:dyDescent="0.25"/>
  <cols>
    <col min="1" max="1" width="8.42578125" style="239" customWidth="1"/>
    <col min="2" max="2" width="10.5703125" style="239" customWidth="1"/>
    <col min="3" max="3" width="46.140625" style="239" customWidth="1"/>
    <col min="4" max="4" width="13.28515625" style="239" customWidth="1"/>
    <col min="5" max="5" width="10.28515625" style="240" customWidth="1"/>
    <col min="6" max="6" width="14.5703125" style="240" customWidth="1"/>
    <col min="7" max="7" width="14.140625" style="240" customWidth="1"/>
    <col min="8" max="8" width="11.7109375" style="241" hidden="1" customWidth="1"/>
    <col min="9" max="9" width="14" style="241" hidden="1" customWidth="1"/>
    <col min="10" max="10" width="15.7109375" style="241" customWidth="1"/>
    <col min="11" max="11" width="14.5703125" style="241" customWidth="1"/>
    <col min="12" max="12" width="16.5703125" style="241" customWidth="1"/>
    <col min="13" max="13" width="15.42578125" style="241" customWidth="1"/>
    <col min="14" max="14" width="10.85546875" style="242" customWidth="1"/>
    <col min="15" max="256" width="9.140625" style="241"/>
    <col min="257" max="257" width="8.42578125" style="241" customWidth="1"/>
    <col min="258" max="258" width="10.5703125" style="241" customWidth="1"/>
    <col min="259" max="259" width="46.140625" style="241" customWidth="1"/>
    <col min="260" max="260" width="13.28515625" style="241" customWidth="1"/>
    <col min="261" max="261" width="8.7109375" style="241" customWidth="1"/>
    <col min="262" max="262" width="14.5703125" style="241" customWidth="1"/>
    <col min="263" max="263" width="14.140625" style="241" customWidth="1"/>
    <col min="264" max="265" width="0" style="241" hidden="1" customWidth="1"/>
    <col min="266" max="266" width="15.7109375" style="241" customWidth="1"/>
    <col min="267" max="267" width="14.5703125" style="241" customWidth="1"/>
    <col min="268" max="268" width="16.5703125" style="241" customWidth="1"/>
    <col min="269" max="269" width="15.42578125" style="241" customWidth="1"/>
    <col min="270" max="270" width="10.85546875" style="241" customWidth="1"/>
    <col min="271" max="512" width="9.140625" style="241"/>
    <col min="513" max="513" width="8.42578125" style="241" customWidth="1"/>
    <col min="514" max="514" width="10.5703125" style="241" customWidth="1"/>
    <col min="515" max="515" width="46.140625" style="241" customWidth="1"/>
    <col min="516" max="516" width="13.28515625" style="241" customWidth="1"/>
    <col min="517" max="517" width="8.7109375" style="241" customWidth="1"/>
    <col min="518" max="518" width="14.5703125" style="241" customWidth="1"/>
    <col min="519" max="519" width="14.140625" style="241" customWidth="1"/>
    <col min="520" max="521" width="0" style="241" hidden="1" customWidth="1"/>
    <col min="522" max="522" width="15.7109375" style="241" customWidth="1"/>
    <col min="523" max="523" width="14.5703125" style="241" customWidth="1"/>
    <col min="524" max="524" width="16.5703125" style="241" customWidth="1"/>
    <col min="525" max="525" width="15.42578125" style="241" customWidth="1"/>
    <col min="526" max="526" width="10.85546875" style="241" customWidth="1"/>
    <col min="527" max="768" width="9.140625" style="241"/>
    <col min="769" max="769" width="8.42578125" style="241" customWidth="1"/>
    <col min="770" max="770" width="10.5703125" style="241" customWidth="1"/>
    <col min="771" max="771" width="46.140625" style="241" customWidth="1"/>
    <col min="772" max="772" width="13.28515625" style="241" customWidth="1"/>
    <col min="773" max="773" width="8.7109375" style="241" customWidth="1"/>
    <col min="774" max="774" width="14.5703125" style="241" customWidth="1"/>
    <col min="775" max="775" width="14.140625" style="241" customWidth="1"/>
    <col min="776" max="777" width="0" style="241" hidden="1" customWidth="1"/>
    <col min="778" max="778" width="15.7109375" style="241" customWidth="1"/>
    <col min="779" max="779" width="14.5703125" style="241" customWidth="1"/>
    <col min="780" max="780" width="16.5703125" style="241" customWidth="1"/>
    <col min="781" max="781" width="15.42578125" style="241" customWidth="1"/>
    <col min="782" max="782" width="10.85546875" style="241" customWidth="1"/>
    <col min="783" max="1024" width="9.140625" style="241"/>
    <col min="1025" max="1025" width="8.42578125" style="241" customWidth="1"/>
    <col min="1026" max="1026" width="10.5703125" style="241" customWidth="1"/>
    <col min="1027" max="1027" width="46.140625" style="241" customWidth="1"/>
    <col min="1028" max="1028" width="13.28515625" style="241" customWidth="1"/>
    <col min="1029" max="1029" width="8.7109375" style="241" customWidth="1"/>
    <col min="1030" max="1030" width="14.5703125" style="241" customWidth="1"/>
    <col min="1031" max="1031" width="14.140625" style="241" customWidth="1"/>
    <col min="1032" max="1033" width="0" style="241" hidden="1" customWidth="1"/>
    <col min="1034" max="1034" width="15.7109375" style="241" customWidth="1"/>
    <col min="1035" max="1035" width="14.5703125" style="241" customWidth="1"/>
    <col min="1036" max="1036" width="16.5703125" style="241" customWidth="1"/>
    <col min="1037" max="1037" width="15.42578125" style="241" customWidth="1"/>
    <col min="1038" max="1038" width="10.85546875" style="241" customWidth="1"/>
    <col min="1039" max="1280" width="9.140625" style="241"/>
    <col min="1281" max="1281" width="8.42578125" style="241" customWidth="1"/>
    <col min="1282" max="1282" width="10.5703125" style="241" customWidth="1"/>
    <col min="1283" max="1283" width="46.140625" style="241" customWidth="1"/>
    <col min="1284" max="1284" width="13.28515625" style="241" customWidth="1"/>
    <col min="1285" max="1285" width="8.7109375" style="241" customWidth="1"/>
    <col min="1286" max="1286" width="14.5703125" style="241" customWidth="1"/>
    <col min="1287" max="1287" width="14.140625" style="241" customWidth="1"/>
    <col min="1288" max="1289" width="0" style="241" hidden="1" customWidth="1"/>
    <col min="1290" max="1290" width="15.7109375" style="241" customWidth="1"/>
    <col min="1291" max="1291" width="14.5703125" style="241" customWidth="1"/>
    <col min="1292" max="1292" width="16.5703125" style="241" customWidth="1"/>
    <col min="1293" max="1293" width="15.42578125" style="241" customWidth="1"/>
    <col min="1294" max="1294" width="10.85546875" style="241" customWidth="1"/>
    <col min="1295" max="1536" width="9.140625" style="241"/>
    <col min="1537" max="1537" width="8.42578125" style="241" customWidth="1"/>
    <col min="1538" max="1538" width="10.5703125" style="241" customWidth="1"/>
    <col min="1539" max="1539" width="46.140625" style="241" customWidth="1"/>
    <col min="1540" max="1540" width="13.28515625" style="241" customWidth="1"/>
    <col min="1541" max="1541" width="8.7109375" style="241" customWidth="1"/>
    <col min="1542" max="1542" width="14.5703125" style="241" customWidth="1"/>
    <col min="1543" max="1543" width="14.140625" style="241" customWidth="1"/>
    <col min="1544" max="1545" width="0" style="241" hidden="1" customWidth="1"/>
    <col min="1546" max="1546" width="15.7109375" style="241" customWidth="1"/>
    <col min="1547" max="1547" width="14.5703125" style="241" customWidth="1"/>
    <col min="1548" max="1548" width="16.5703125" style="241" customWidth="1"/>
    <col min="1549" max="1549" width="15.42578125" style="241" customWidth="1"/>
    <col min="1550" max="1550" width="10.85546875" style="241" customWidth="1"/>
    <col min="1551" max="1792" width="9.140625" style="241"/>
    <col min="1793" max="1793" width="8.42578125" style="241" customWidth="1"/>
    <col min="1794" max="1794" width="10.5703125" style="241" customWidth="1"/>
    <col min="1795" max="1795" width="46.140625" style="241" customWidth="1"/>
    <col min="1796" max="1796" width="13.28515625" style="241" customWidth="1"/>
    <col min="1797" max="1797" width="8.7109375" style="241" customWidth="1"/>
    <col min="1798" max="1798" width="14.5703125" style="241" customWidth="1"/>
    <col min="1799" max="1799" width="14.140625" style="241" customWidth="1"/>
    <col min="1800" max="1801" width="0" style="241" hidden="1" customWidth="1"/>
    <col min="1802" max="1802" width="15.7109375" style="241" customWidth="1"/>
    <col min="1803" max="1803" width="14.5703125" style="241" customWidth="1"/>
    <col min="1804" max="1804" width="16.5703125" style="241" customWidth="1"/>
    <col min="1805" max="1805" width="15.42578125" style="241" customWidth="1"/>
    <col min="1806" max="1806" width="10.85546875" style="241" customWidth="1"/>
    <col min="1807" max="2048" width="9.140625" style="241"/>
    <col min="2049" max="2049" width="8.42578125" style="241" customWidth="1"/>
    <col min="2050" max="2050" width="10.5703125" style="241" customWidth="1"/>
    <col min="2051" max="2051" width="46.140625" style="241" customWidth="1"/>
    <col min="2052" max="2052" width="13.28515625" style="241" customWidth="1"/>
    <col min="2053" max="2053" width="8.7109375" style="241" customWidth="1"/>
    <col min="2054" max="2054" width="14.5703125" style="241" customWidth="1"/>
    <col min="2055" max="2055" width="14.140625" style="241" customWidth="1"/>
    <col min="2056" max="2057" width="0" style="241" hidden="1" customWidth="1"/>
    <col min="2058" max="2058" width="15.7109375" style="241" customWidth="1"/>
    <col min="2059" max="2059" width="14.5703125" style="241" customWidth="1"/>
    <col min="2060" max="2060" width="16.5703125" style="241" customWidth="1"/>
    <col min="2061" max="2061" width="15.42578125" style="241" customWidth="1"/>
    <col min="2062" max="2062" width="10.85546875" style="241" customWidth="1"/>
    <col min="2063" max="2304" width="9.140625" style="241"/>
    <col min="2305" max="2305" width="8.42578125" style="241" customWidth="1"/>
    <col min="2306" max="2306" width="10.5703125" style="241" customWidth="1"/>
    <col min="2307" max="2307" width="46.140625" style="241" customWidth="1"/>
    <col min="2308" max="2308" width="13.28515625" style="241" customWidth="1"/>
    <col min="2309" max="2309" width="8.7109375" style="241" customWidth="1"/>
    <col min="2310" max="2310" width="14.5703125" style="241" customWidth="1"/>
    <col min="2311" max="2311" width="14.140625" style="241" customWidth="1"/>
    <col min="2312" max="2313" width="0" style="241" hidden="1" customWidth="1"/>
    <col min="2314" max="2314" width="15.7109375" style="241" customWidth="1"/>
    <col min="2315" max="2315" width="14.5703125" style="241" customWidth="1"/>
    <col min="2316" max="2316" width="16.5703125" style="241" customWidth="1"/>
    <col min="2317" max="2317" width="15.42578125" style="241" customWidth="1"/>
    <col min="2318" max="2318" width="10.85546875" style="241" customWidth="1"/>
    <col min="2319" max="2560" width="9.140625" style="241"/>
    <col min="2561" max="2561" width="8.42578125" style="241" customWidth="1"/>
    <col min="2562" max="2562" width="10.5703125" style="241" customWidth="1"/>
    <col min="2563" max="2563" width="46.140625" style="241" customWidth="1"/>
    <col min="2564" max="2564" width="13.28515625" style="241" customWidth="1"/>
    <col min="2565" max="2565" width="8.7109375" style="241" customWidth="1"/>
    <col min="2566" max="2566" width="14.5703125" style="241" customWidth="1"/>
    <col min="2567" max="2567" width="14.140625" style="241" customWidth="1"/>
    <col min="2568" max="2569" width="0" style="241" hidden="1" customWidth="1"/>
    <col min="2570" max="2570" width="15.7109375" style="241" customWidth="1"/>
    <col min="2571" max="2571" width="14.5703125" style="241" customWidth="1"/>
    <col min="2572" max="2572" width="16.5703125" style="241" customWidth="1"/>
    <col min="2573" max="2573" width="15.42578125" style="241" customWidth="1"/>
    <col min="2574" max="2574" width="10.85546875" style="241" customWidth="1"/>
    <col min="2575" max="2816" width="9.140625" style="241"/>
    <col min="2817" max="2817" width="8.42578125" style="241" customWidth="1"/>
    <col min="2818" max="2818" width="10.5703125" style="241" customWidth="1"/>
    <col min="2819" max="2819" width="46.140625" style="241" customWidth="1"/>
    <col min="2820" max="2820" width="13.28515625" style="241" customWidth="1"/>
    <col min="2821" max="2821" width="8.7109375" style="241" customWidth="1"/>
    <col min="2822" max="2822" width="14.5703125" style="241" customWidth="1"/>
    <col min="2823" max="2823" width="14.140625" style="241" customWidth="1"/>
    <col min="2824" max="2825" width="0" style="241" hidden="1" customWidth="1"/>
    <col min="2826" max="2826" width="15.7109375" style="241" customWidth="1"/>
    <col min="2827" max="2827" width="14.5703125" style="241" customWidth="1"/>
    <col min="2828" max="2828" width="16.5703125" style="241" customWidth="1"/>
    <col min="2829" max="2829" width="15.42578125" style="241" customWidth="1"/>
    <col min="2830" max="2830" width="10.85546875" style="241" customWidth="1"/>
    <col min="2831" max="3072" width="9.140625" style="241"/>
    <col min="3073" max="3073" width="8.42578125" style="241" customWidth="1"/>
    <col min="3074" max="3074" width="10.5703125" style="241" customWidth="1"/>
    <col min="3075" max="3075" width="46.140625" style="241" customWidth="1"/>
    <col min="3076" max="3076" width="13.28515625" style="241" customWidth="1"/>
    <col min="3077" max="3077" width="8.7109375" style="241" customWidth="1"/>
    <col min="3078" max="3078" width="14.5703125" style="241" customWidth="1"/>
    <col min="3079" max="3079" width="14.140625" style="241" customWidth="1"/>
    <col min="3080" max="3081" width="0" style="241" hidden="1" customWidth="1"/>
    <col min="3082" max="3082" width="15.7109375" style="241" customWidth="1"/>
    <col min="3083" max="3083" width="14.5703125" style="241" customWidth="1"/>
    <col min="3084" max="3084" width="16.5703125" style="241" customWidth="1"/>
    <col min="3085" max="3085" width="15.42578125" style="241" customWidth="1"/>
    <col min="3086" max="3086" width="10.85546875" style="241" customWidth="1"/>
    <col min="3087" max="3328" width="9.140625" style="241"/>
    <col min="3329" max="3329" width="8.42578125" style="241" customWidth="1"/>
    <col min="3330" max="3330" width="10.5703125" style="241" customWidth="1"/>
    <col min="3331" max="3331" width="46.140625" style="241" customWidth="1"/>
    <col min="3332" max="3332" width="13.28515625" style="241" customWidth="1"/>
    <col min="3333" max="3333" width="8.7109375" style="241" customWidth="1"/>
    <col min="3334" max="3334" width="14.5703125" style="241" customWidth="1"/>
    <col min="3335" max="3335" width="14.140625" style="241" customWidth="1"/>
    <col min="3336" max="3337" width="0" style="241" hidden="1" customWidth="1"/>
    <col min="3338" max="3338" width="15.7109375" style="241" customWidth="1"/>
    <col min="3339" max="3339" width="14.5703125" style="241" customWidth="1"/>
    <col min="3340" max="3340" width="16.5703125" style="241" customWidth="1"/>
    <col min="3341" max="3341" width="15.42578125" style="241" customWidth="1"/>
    <col min="3342" max="3342" width="10.85546875" style="241" customWidth="1"/>
    <col min="3343" max="3584" width="9.140625" style="241"/>
    <col min="3585" max="3585" width="8.42578125" style="241" customWidth="1"/>
    <col min="3586" max="3586" width="10.5703125" style="241" customWidth="1"/>
    <col min="3587" max="3587" width="46.140625" style="241" customWidth="1"/>
    <col min="3588" max="3588" width="13.28515625" style="241" customWidth="1"/>
    <col min="3589" max="3589" width="8.7109375" style="241" customWidth="1"/>
    <col min="3590" max="3590" width="14.5703125" style="241" customWidth="1"/>
    <col min="3591" max="3591" width="14.140625" style="241" customWidth="1"/>
    <col min="3592" max="3593" width="0" style="241" hidden="1" customWidth="1"/>
    <col min="3594" max="3594" width="15.7109375" style="241" customWidth="1"/>
    <col min="3595" max="3595" width="14.5703125" style="241" customWidth="1"/>
    <col min="3596" max="3596" width="16.5703125" style="241" customWidth="1"/>
    <col min="3597" max="3597" width="15.42578125" style="241" customWidth="1"/>
    <col min="3598" max="3598" width="10.85546875" style="241" customWidth="1"/>
    <col min="3599" max="3840" width="9.140625" style="241"/>
    <col min="3841" max="3841" width="8.42578125" style="241" customWidth="1"/>
    <col min="3842" max="3842" width="10.5703125" style="241" customWidth="1"/>
    <col min="3843" max="3843" width="46.140625" style="241" customWidth="1"/>
    <col min="3844" max="3844" width="13.28515625" style="241" customWidth="1"/>
    <col min="3845" max="3845" width="8.7109375" style="241" customWidth="1"/>
    <col min="3846" max="3846" width="14.5703125" style="241" customWidth="1"/>
    <col min="3847" max="3847" width="14.140625" style="241" customWidth="1"/>
    <col min="3848" max="3849" width="0" style="241" hidden="1" customWidth="1"/>
    <col min="3850" max="3850" width="15.7109375" style="241" customWidth="1"/>
    <col min="3851" max="3851" width="14.5703125" style="241" customWidth="1"/>
    <col min="3852" max="3852" width="16.5703125" style="241" customWidth="1"/>
    <col min="3853" max="3853" width="15.42578125" style="241" customWidth="1"/>
    <col min="3854" max="3854" width="10.85546875" style="241" customWidth="1"/>
    <col min="3855" max="4096" width="9.140625" style="241"/>
    <col min="4097" max="4097" width="8.42578125" style="241" customWidth="1"/>
    <col min="4098" max="4098" width="10.5703125" style="241" customWidth="1"/>
    <col min="4099" max="4099" width="46.140625" style="241" customWidth="1"/>
    <col min="4100" max="4100" width="13.28515625" style="241" customWidth="1"/>
    <col min="4101" max="4101" width="8.7109375" style="241" customWidth="1"/>
    <col min="4102" max="4102" width="14.5703125" style="241" customWidth="1"/>
    <col min="4103" max="4103" width="14.140625" style="241" customWidth="1"/>
    <col min="4104" max="4105" width="0" style="241" hidden="1" customWidth="1"/>
    <col min="4106" max="4106" width="15.7109375" style="241" customWidth="1"/>
    <col min="4107" max="4107" width="14.5703125" style="241" customWidth="1"/>
    <col min="4108" max="4108" width="16.5703125" style="241" customWidth="1"/>
    <col min="4109" max="4109" width="15.42578125" style="241" customWidth="1"/>
    <col min="4110" max="4110" width="10.85546875" style="241" customWidth="1"/>
    <col min="4111" max="4352" width="9.140625" style="241"/>
    <col min="4353" max="4353" width="8.42578125" style="241" customWidth="1"/>
    <col min="4354" max="4354" width="10.5703125" style="241" customWidth="1"/>
    <col min="4355" max="4355" width="46.140625" style="241" customWidth="1"/>
    <col min="4356" max="4356" width="13.28515625" style="241" customWidth="1"/>
    <col min="4357" max="4357" width="8.7109375" style="241" customWidth="1"/>
    <col min="4358" max="4358" width="14.5703125" style="241" customWidth="1"/>
    <col min="4359" max="4359" width="14.140625" style="241" customWidth="1"/>
    <col min="4360" max="4361" width="0" style="241" hidden="1" customWidth="1"/>
    <col min="4362" max="4362" width="15.7109375" style="241" customWidth="1"/>
    <col min="4363" max="4363" width="14.5703125" style="241" customWidth="1"/>
    <col min="4364" max="4364" width="16.5703125" style="241" customWidth="1"/>
    <col min="4365" max="4365" width="15.42578125" style="241" customWidth="1"/>
    <col min="4366" max="4366" width="10.85546875" style="241" customWidth="1"/>
    <col min="4367" max="4608" width="9.140625" style="241"/>
    <col min="4609" max="4609" width="8.42578125" style="241" customWidth="1"/>
    <col min="4610" max="4610" width="10.5703125" style="241" customWidth="1"/>
    <col min="4611" max="4611" width="46.140625" style="241" customWidth="1"/>
    <col min="4612" max="4612" width="13.28515625" style="241" customWidth="1"/>
    <col min="4613" max="4613" width="8.7109375" style="241" customWidth="1"/>
    <col min="4614" max="4614" width="14.5703125" style="241" customWidth="1"/>
    <col min="4615" max="4615" width="14.140625" style="241" customWidth="1"/>
    <col min="4616" max="4617" width="0" style="241" hidden="1" customWidth="1"/>
    <col min="4618" max="4618" width="15.7109375" style="241" customWidth="1"/>
    <col min="4619" max="4619" width="14.5703125" style="241" customWidth="1"/>
    <col min="4620" max="4620" width="16.5703125" style="241" customWidth="1"/>
    <col min="4621" max="4621" width="15.42578125" style="241" customWidth="1"/>
    <col min="4622" max="4622" width="10.85546875" style="241" customWidth="1"/>
    <col min="4623" max="4864" width="9.140625" style="241"/>
    <col min="4865" max="4865" width="8.42578125" style="241" customWidth="1"/>
    <col min="4866" max="4866" width="10.5703125" style="241" customWidth="1"/>
    <col min="4867" max="4867" width="46.140625" style="241" customWidth="1"/>
    <col min="4868" max="4868" width="13.28515625" style="241" customWidth="1"/>
    <col min="4869" max="4869" width="8.7109375" style="241" customWidth="1"/>
    <col min="4870" max="4870" width="14.5703125" style="241" customWidth="1"/>
    <col min="4871" max="4871" width="14.140625" style="241" customWidth="1"/>
    <col min="4872" max="4873" width="0" style="241" hidden="1" customWidth="1"/>
    <col min="4874" max="4874" width="15.7109375" style="241" customWidth="1"/>
    <col min="4875" max="4875" width="14.5703125" style="241" customWidth="1"/>
    <col min="4876" max="4876" width="16.5703125" style="241" customWidth="1"/>
    <col min="4877" max="4877" width="15.42578125" style="241" customWidth="1"/>
    <col min="4878" max="4878" width="10.85546875" style="241" customWidth="1"/>
    <col min="4879" max="5120" width="9.140625" style="241"/>
    <col min="5121" max="5121" width="8.42578125" style="241" customWidth="1"/>
    <col min="5122" max="5122" width="10.5703125" style="241" customWidth="1"/>
    <col min="5123" max="5123" width="46.140625" style="241" customWidth="1"/>
    <col min="5124" max="5124" width="13.28515625" style="241" customWidth="1"/>
    <col min="5125" max="5125" width="8.7109375" style="241" customWidth="1"/>
    <col min="5126" max="5126" width="14.5703125" style="241" customWidth="1"/>
    <col min="5127" max="5127" width="14.140625" style="241" customWidth="1"/>
    <col min="5128" max="5129" width="0" style="241" hidden="1" customWidth="1"/>
    <col min="5130" max="5130" width="15.7109375" style="241" customWidth="1"/>
    <col min="5131" max="5131" width="14.5703125" style="241" customWidth="1"/>
    <col min="5132" max="5132" width="16.5703125" style="241" customWidth="1"/>
    <col min="5133" max="5133" width="15.42578125" style="241" customWidth="1"/>
    <col min="5134" max="5134" width="10.85546875" style="241" customWidth="1"/>
    <col min="5135" max="5376" width="9.140625" style="241"/>
    <col min="5377" max="5377" width="8.42578125" style="241" customWidth="1"/>
    <col min="5378" max="5378" width="10.5703125" style="241" customWidth="1"/>
    <col min="5379" max="5379" width="46.140625" style="241" customWidth="1"/>
    <col min="5380" max="5380" width="13.28515625" style="241" customWidth="1"/>
    <col min="5381" max="5381" width="8.7109375" style="241" customWidth="1"/>
    <col min="5382" max="5382" width="14.5703125" style="241" customWidth="1"/>
    <col min="5383" max="5383" width="14.140625" style="241" customWidth="1"/>
    <col min="5384" max="5385" width="0" style="241" hidden="1" customWidth="1"/>
    <col min="5386" max="5386" width="15.7109375" style="241" customWidth="1"/>
    <col min="5387" max="5387" width="14.5703125" style="241" customWidth="1"/>
    <col min="5388" max="5388" width="16.5703125" style="241" customWidth="1"/>
    <col min="5389" max="5389" width="15.42578125" style="241" customWidth="1"/>
    <col min="5390" max="5390" width="10.85546875" style="241" customWidth="1"/>
    <col min="5391" max="5632" width="9.140625" style="241"/>
    <col min="5633" max="5633" width="8.42578125" style="241" customWidth="1"/>
    <col min="5634" max="5634" width="10.5703125" style="241" customWidth="1"/>
    <col min="5635" max="5635" width="46.140625" style="241" customWidth="1"/>
    <col min="5636" max="5636" width="13.28515625" style="241" customWidth="1"/>
    <col min="5637" max="5637" width="8.7109375" style="241" customWidth="1"/>
    <col min="5638" max="5638" width="14.5703125" style="241" customWidth="1"/>
    <col min="5639" max="5639" width="14.140625" style="241" customWidth="1"/>
    <col min="5640" max="5641" width="0" style="241" hidden="1" customWidth="1"/>
    <col min="5642" max="5642" width="15.7109375" style="241" customWidth="1"/>
    <col min="5643" max="5643" width="14.5703125" style="241" customWidth="1"/>
    <col min="5644" max="5644" width="16.5703125" style="241" customWidth="1"/>
    <col min="5645" max="5645" width="15.42578125" style="241" customWidth="1"/>
    <col min="5646" max="5646" width="10.85546875" style="241" customWidth="1"/>
    <col min="5647" max="5888" width="9.140625" style="241"/>
    <col min="5889" max="5889" width="8.42578125" style="241" customWidth="1"/>
    <col min="5890" max="5890" width="10.5703125" style="241" customWidth="1"/>
    <col min="5891" max="5891" width="46.140625" style="241" customWidth="1"/>
    <col min="5892" max="5892" width="13.28515625" style="241" customWidth="1"/>
    <col min="5893" max="5893" width="8.7109375" style="241" customWidth="1"/>
    <col min="5894" max="5894" width="14.5703125" style="241" customWidth="1"/>
    <col min="5895" max="5895" width="14.140625" style="241" customWidth="1"/>
    <col min="5896" max="5897" width="0" style="241" hidden="1" customWidth="1"/>
    <col min="5898" max="5898" width="15.7109375" style="241" customWidth="1"/>
    <col min="5899" max="5899" width="14.5703125" style="241" customWidth="1"/>
    <col min="5900" max="5900" width="16.5703125" style="241" customWidth="1"/>
    <col min="5901" max="5901" width="15.42578125" style="241" customWidth="1"/>
    <col min="5902" max="5902" width="10.85546875" style="241" customWidth="1"/>
    <col min="5903" max="6144" width="9.140625" style="241"/>
    <col min="6145" max="6145" width="8.42578125" style="241" customWidth="1"/>
    <col min="6146" max="6146" width="10.5703125" style="241" customWidth="1"/>
    <col min="6147" max="6147" width="46.140625" style="241" customWidth="1"/>
    <col min="6148" max="6148" width="13.28515625" style="241" customWidth="1"/>
    <col min="6149" max="6149" width="8.7109375" style="241" customWidth="1"/>
    <col min="6150" max="6150" width="14.5703125" style="241" customWidth="1"/>
    <col min="6151" max="6151" width="14.140625" style="241" customWidth="1"/>
    <col min="6152" max="6153" width="0" style="241" hidden="1" customWidth="1"/>
    <col min="6154" max="6154" width="15.7109375" style="241" customWidth="1"/>
    <col min="6155" max="6155" width="14.5703125" style="241" customWidth="1"/>
    <col min="6156" max="6156" width="16.5703125" style="241" customWidth="1"/>
    <col min="6157" max="6157" width="15.42578125" style="241" customWidth="1"/>
    <col min="6158" max="6158" width="10.85546875" style="241" customWidth="1"/>
    <col min="6159" max="6400" width="9.140625" style="241"/>
    <col min="6401" max="6401" width="8.42578125" style="241" customWidth="1"/>
    <col min="6402" max="6402" width="10.5703125" style="241" customWidth="1"/>
    <col min="6403" max="6403" width="46.140625" style="241" customWidth="1"/>
    <col min="6404" max="6404" width="13.28515625" style="241" customWidth="1"/>
    <col min="6405" max="6405" width="8.7109375" style="241" customWidth="1"/>
    <col min="6406" max="6406" width="14.5703125" style="241" customWidth="1"/>
    <col min="6407" max="6407" width="14.140625" style="241" customWidth="1"/>
    <col min="6408" max="6409" width="0" style="241" hidden="1" customWidth="1"/>
    <col min="6410" max="6410" width="15.7109375" style="241" customWidth="1"/>
    <col min="6411" max="6411" width="14.5703125" style="241" customWidth="1"/>
    <col min="6412" max="6412" width="16.5703125" style="241" customWidth="1"/>
    <col min="6413" max="6413" width="15.42578125" style="241" customWidth="1"/>
    <col min="6414" max="6414" width="10.85546875" style="241" customWidth="1"/>
    <col min="6415" max="6656" width="9.140625" style="241"/>
    <col min="6657" max="6657" width="8.42578125" style="241" customWidth="1"/>
    <col min="6658" max="6658" width="10.5703125" style="241" customWidth="1"/>
    <col min="6659" max="6659" width="46.140625" style="241" customWidth="1"/>
    <col min="6660" max="6660" width="13.28515625" style="241" customWidth="1"/>
    <col min="6661" max="6661" width="8.7109375" style="241" customWidth="1"/>
    <col min="6662" max="6662" width="14.5703125" style="241" customWidth="1"/>
    <col min="6663" max="6663" width="14.140625" style="241" customWidth="1"/>
    <col min="6664" max="6665" width="0" style="241" hidden="1" customWidth="1"/>
    <col min="6666" max="6666" width="15.7109375" style="241" customWidth="1"/>
    <col min="6667" max="6667" width="14.5703125" style="241" customWidth="1"/>
    <col min="6668" max="6668" width="16.5703125" style="241" customWidth="1"/>
    <col min="6669" max="6669" width="15.42578125" style="241" customWidth="1"/>
    <col min="6670" max="6670" width="10.85546875" style="241" customWidth="1"/>
    <col min="6671" max="6912" width="9.140625" style="241"/>
    <col min="6913" max="6913" width="8.42578125" style="241" customWidth="1"/>
    <col min="6914" max="6914" width="10.5703125" style="241" customWidth="1"/>
    <col min="6915" max="6915" width="46.140625" style="241" customWidth="1"/>
    <col min="6916" max="6916" width="13.28515625" style="241" customWidth="1"/>
    <col min="6917" max="6917" width="8.7109375" style="241" customWidth="1"/>
    <col min="6918" max="6918" width="14.5703125" style="241" customWidth="1"/>
    <col min="6919" max="6919" width="14.140625" style="241" customWidth="1"/>
    <col min="6920" max="6921" width="0" style="241" hidden="1" customWidth="1"/>
    <col min="6922" max="6922" width="15.7109375" style="241" customWidth="1"/>
    <col min="6923" max="6923" width="14.5703125" style="241" customWidth="1"/>
    <col min="6924" max="6924" width="16.5703125" style="241" customWidth="1"/>
    <col min="6925" max="6925" width="15.42578125" style="241" customWidth="1"/>
    <col min="6926" max="6926" width="10.85546875" style="241" customWidth="1"/>
    <col min="6927" max="7168" width="9.140625" style="241"/>
    <col min="7169" max="7169" width="8.42578125" style="241" customWidth="1"/>
    <col min="7170" max="7170" width="10.5703125" style="241" customWidth="1"/>
    <col min="7171" max="7171" width="46.140625" style="241" customWidth="1"/>
    <col min="7172" max="7172" width="13.28515625" style="241" customWidth="1"/>
    <col min="7173" max="7173" width="8.7109375" style="241" customWidth="1"/>
    <col min="7174" max="7174" width="14.5703125" style="241" customWidth="1"/>
    <col min="7175" max="7175" width="14.140625" style="241" customWidth="1"/>
    <col min="7176" max="7177" width="0" style="241" hidden="1" customWidth="1"/>
    <col min="7178" max="7178" width="15.7109375" style="241" customWidth="1"/>
    <col min="7179" max="7179" width="14.5703125" style="241" customWidth="1"/>
    <col min="7180" max="7180" width="16.5703125" style="241" customWidth="1"/>
    <col min="7181" max="7181" width="15.42578125" style="241" customWidth="1"/>
    <col min="7182" max="7182" width="10.85546875" style="241" customWidth="1"/>
    <col min="7183" max="7424" width="9.140625" style="241"/>
    <col min="7425" max="7425" width="8.42578125" style="241" customWidth="1"/>
    <col min="7426" max="7426" width="10.5703125" style="241" customWidth="1"/>
    <col min="7427" max="7427" width="46.140625" style="241" customWidth="1"/>
    <col min="7428" max="7428" width="13.28515625" style="241" customWidth="1"/>
    <col min="7429" max="7429" width="8.7109375" style="241" customWidth="1"/>
    <col min="7430" max="7430" width="14.5703125" style="241" customWidth="1"/>
    <col min="7431" max="7431" width="14.140625" style="241" customWidth="1"/>
    <col min="7432" max="7433" width="0" style="241" hidden="1" customWidth="1"/>
    <col min="7434" max="7434" width="15.7109375" style="241" customWidth="1"/>
    <col min="7435" max="7435" width="14.5703125" style="241" customWidth="1"/>
    <col min="7436" max="7436" width="16.5703125" style="241" customWidth="1"/>
    <col min="7437" max="7437" width="15.42578125" style="241" customWidth="1"/>
    <col min="7438" max="7438" width="10.85546875" style="241" customWidth="1"/>
    <col min="7439" max="7680" width="9.140625" style="241"/>
    <col min="7681" max="7681" width="8.42578125" style="241" customWidth="1"/>
    <col min="7682" max="7682" width="10.5703125" style="241" customWidth="1"/>
    <col min="7683" max="7683" width="46.140625" style="241" customWidth="1"/>
    <col min="7684" max="7684" width="13.28515625" style="241" customWidth="1"/>
    <col min="7685" max="7685" width="8.7109375" style="241" customWidth="1"/>
    <col min="7686" max="7686" width="14.5703125" style="241" customWidth="1"/>
    <col min="7687" max="7687" width="14.140625" style="241" customWidth="1"/>
    <col min="7688" max="7689" width="0" style="241" hidden="1" customWidth="1"/>
    <col min="7690" max="7690" width="15.7109375" style="241" customWidth="1"/>
    <col min="7691" max="7691" width="14.5703125" style="241" customWidth="1"/>
    <col min="7692" max="7692" width="16.5703125" style="241" customWidth="1"/>
    <col min="7693" max="7693" width="15.42578125" style="241" customWidth="1"/>
    <col min="7694" max="7694" width="10.85546875" style="241" customWidth="1"/>
    <col min="7695" max="7936" width="9.140625" style="241"/>
    <col min="7937" max="7937" width="8.42578125" style="241" customWidth="1"/>
    <col min="7938" max="7938" width="10.5703125" style="241" customWidth="1"/>
    <col min="7939" max="7939" width="46.140625" style="241" customWidth="1"/>
    <col min="7940" max="7940" width="13.28515625" style="241" customWidth="1"/>
    <col min="7941" max="7941" width="8.7109375" style="241" customWidth="1"/>
    <col min="7942" max="7942" width="14.5703125" style="241" customWidth="1"/>
    <col min="7943" max="7943" width="14.140625" style="241" customWidth="1"/>
    <col min="7944" max="7945" width="0" style="241" hidden="1" customWidth="1"/>
    <col min="7946" max="7946" width="15.7109375" style="241" customWidth="1"/>
    <col min="7947" max="7947" width="14.5703125" style="241" customWidth="1"/>
    <col min="7948" max="7948" width="16.5703125" style="241" customWidth="1"/>
    <col min="7949" max="7949" width="15.42578125" style="241" customWidth="1"/>
    <col min="7950" max="7950" width="10.85546875" style="241" customWidth="1"/>
    <col min="7951" max="8192" width="9.140625" style="241"/>
    <col min="8193" max="8193" width="8.42578125" style="241" customWidth="1"/>
    <col min="8194" max="8194" width="10.5703125" style="241" customWidth="1"/>
    <col min="8195" max="8195" width="46.140625" style="241" customWidth="1"/>
    <col min="8196" max="8196" width="13.28515625" style="241" customWidth="1"/>
    <col min="8197" max="8197" width="8.7109375" style="241" customWidth="1"/>
    <col min="8198" max="8198" width="14.5703125" style="241" customWidth="1"/>
    <col min="8199" max="8199" width="14.140625" style="241" customWidth="1"/>
    <col min="8200" max="8201" width="0" style="241" hidden="1" customWidth="1"/>
    <col min="8202" max="8202" width="15.7109375" style="241" customWidth="1"/>
    <col min="8203" max="8203" width="14.5703125" style="241" customWidth="1"/>
    <col min="8204" max="8204" width="16.5703125" style="241" customWidth="1"/>
    <col min="8205" max="8205" width="15.42578125" style="241" customWidth="1"/>
    <col min="8206" max="8206" width="10.85546875" style="241" customWidth="1"/>
    <col min="8207" max="8448" width="9.140625" style="241"/>
    <col min="8449" max="8449" width="8.42578125" style="241" customWidth="1"/>
    <col min="8450" max="8450" width="10.5703125" style="241" customWidth="1"/>
    <col min="8451" max="8451" width="46.140625" style="241" customWidth="1"/>
    <col min="8452" max="8452" width="13.28515625" style="241" customWidth="1"/>
    <col min="8453" max="8453" width="8.7109375" style="241" customWidth="1"/>
    <col min="8454" max="8454" width="14.5703125" style="241" customWidth="1"/>
    <col min="8455" max="8455" width="14.140625" style="241" customWidth="1"/>
    <col min="8456" max="8457" width="0" style="241" hidden="1" customWidth="1"/>
    <col min="8458" max="8458" width="15.7109375" style="241" customWidth="1"/>
    <col min="8459" max="8459" width="14.5703125" style="241" customWidth="1"/>
    <col min="8460" max="8460" width="16.5703125" style="241" customWidth="1"/>
    <col min="8461" max="8461" width="15.42578125" style="241" customWidth="1"/>
    <col min="8462" max="8462" width="10.85546875" style="241" customWidth="1"/>
    <col min="8463" max="8704" width="9.140625" style="241"/>
    <col min="8705" max="8705" width="8.42578125" style="241" customWidth="1"/>
    <col min="8706" max="8706" width="10.5703125" style="241" customWidth="1"/>
    <col min="8707" max="8707" width="46.140625" style="241" customWidth="1"/>
    <col min="8708" max="8708" width="13.28515625" style="241" customWidth="1"/>
    <col min="8709" max="8709" width="8.7109375" style="241" customWidth="1"/>
    <col min="8710" max="8710" width="14.5703125" style="241" customWidth="1"/>
    <col min="8711" max="8711" width="14.140625" style="241" customWidth="1"/>
    <col min="8712" max="8713" width="0" style="241" hidden="1" customWidth="1"/>
    <col min="8714" max="8714" width="15.7109375" style="241" customWidth="1"/>
    <col min="8715" max="8715" width="14.5703125" style="241" customWidth="1"/>
    <col min="8716" max="8716" width="16.5703125" style="241" customWidth="1"/>
    <col min="8717" max="8717" width="15.42578125" style="241" customWidth="1"/>
    <col min="8718" max="8718" width="10.85546875" style="241" customWidth="1"/>
    <col min="8719" max="8960" width="9.140625" style="241"/>
    <col min="8961" max="8961" width="8.42578125" style="241" customWidth="1"/>
    <col min="8962" max="8962" width="10.5703125" style="241" customWidth="1"/>
    <col min="8963" max="8963" width="46.140625" style="241" customWidth="1"/>
    <col min="8964" max="8964" width="13.28515625" style="241" customWidth="1"/>
    <col min="8965" max="8965" width="8.7109375" style="241" customWidth="1"/>
    <col min="8966" max="8966" width="14.5703125" style="241" customWidth="1"/>
    <col min="8967" max="8967" width="14.140625" style="241" customWidth="1"/>
    <col min="8968" max="8969" width="0" style="241" hidden="1" customWidth="1"/>
    <col min="8970" max="8970" width="15.7109375" style="241" customWidth="1"/>
    <col min="8971" max="8971" width="14.5703125" style="241" customWidth="1"/>
    <col min="8972" max="8972" width="16.5703125" style="241" customWidth="1"/>
    <col min="8973" max="8973" width="15.42578125" style="241" customWidth="1"/>
    <col min="8974" max="8974" width="10.85546875" style="241" customWidth="1"/>
    <col min="8975" max="9216" width="9.140625" style="241"/>
    <col min="9217" max="9217" width="8.42578125" style="241" customWidth="1"/>
    <col min="9218" max="9218" width="10.5703125" style="241" customWidth="1"/>
    <col min="9219" max="9219" width="46.140625" style="241" customWidth="1"/>
    <col min="9220" max="9220" width="13.28515625" style="241" customWidth="1"/>
    <col min="9221" max="9221" width="8.7109375" style="241" customWidth="1"/>
    <col min="9222" max="9222" width="14.5703125" style="241" customWidth="1"/>
    <col min="9223" max="9223" width="14.140625" style="241" customWidth="1"/>
    <col min="9224" max="9225" width="0" style="241" hidden="1" customWidth="1"/>
    <col min="9226" max="9226" width="15.7109375" style="241" customWidth="1"/>
    <col min="9227" max="9227" width="14.5703125" style="241" customWidth="1"/>
    <col min="9228" max="9228" width="16.5703125" style="241" customWidth="1"/>
    <col min="9229" max="9229" width="15.42578125" style="241" customWidth="1"/>
    <col min="9230" max="9230" width="10.85546875" style="241" customWidth="1"/>
    <col min="9231" max="9472" width="9.140625" style="241"/>
    <col min="9473" max="9473" width="8.42578125" style="241" customWidth="1"/>
    <col min="9474" max="9474" width="10.5703125" style="241" customWidth="1"/>
    <col min="9475" max="9475" width="46.140625" style="241" customWidth="1"/>
    <col min="9476" max="9476" width="13.28515625" style="241" customWidth="1"/>
    <col min="9477" max="9477" width="8.7109375" style="241" customWidth="1"/>
    <col min="9478" max="9478" width="14.5703125" style="241" customWidth="1"/>
    <col min="9479" max="9479" width="14.140625" style="241" customWidth="1"/>
    <col min="9480" max="9481" width="0" style="241" hidden="1" customWidth="1"/>
    <col min="9482" max="9482" width="15.7109375" style="241" customWidth="1"/>
    <col min="9483" max="9483" width="14.5703125" style="241" customWidth="1"/>
    <col min="9484" max="9484" width="16.5703125" style="241" customWidth="1"/>
    <col min="9485" max="9485" width="15.42578125" style="241" customWidth="1"/>
    <col min="9486" max="9486" width="10.85546875" style="241" customWidth="1"/>
    <col min="9487" max="9728" width="9.140625" style="241"/>
    <col min="9729" max="9729" width="8.42578125" style="241" customWidth="1"/>
    <col min="9730" max="9730" width="10.5703125" style="241" customWidth="1"/>
    <col min="9731" max="9731" width="46.140625" style="241" customWidth="1"/>
    <col min="9732" max="9732" width="13.28515625" style="241" customWidth="1"/>
    <col min="9733" max="9733" width="8.7109375" style="241" customWidth="1"/>
    <col min="9734" max="9734" width="14.5703125" style="241" customWidth="1"/>
    <col min="9735" max="9735" width="14.140625" style="241" customWidth="1"/>
    <col min="9736" max="9737" width="0" style="241" hidden="1" customWidth="1"/>
    <col min="9738" max="9738" width="15.7109375" style="241" customWidth="1"/>
    <col min="9739" max="9739" width="14.5703125" style="241" customWidth="1"/>
    <col min="9740" max="9740" width="16.5703125" style="241" customWidth="1"/>
    <col min="9741" max="9741" width="15.42578125" style="241" customWidth="1"/>
    <col min="9742" max="9742" width="10.85546875" style="241" customWidth="1"/>
    <col min="9743" max="9984" width="9.140625" style="241"/>
    <col min="9985" max="9985" width="8.42578125" style="241" customWidth="1"/>
    <col min="9986" max="9986" width="10.5703125" style="241" customWidth="1"/>
    <col min="9987" max="9987" width="46.140625" style="241" customWidth="1"/>
    <col min="9988" max="9988" width="13.28515625" style="241" customWidth="1"/>
    <col min="9989" max="9989" width="8.7109375" style="241" customWidth="1"/>
    <col min="9990" max="9990" width="14.5703125" style="241" customWidth="1"/>
    <col min="9991" max="9991" width="14.140625" style="241" customWidth="1"/>
    <col min="9992" max="9993" width="0" style="241" hidden="1" customWidth="1"/>
    <col min="9994" max="9994" width="15.7109375" style="241" customWidth="1"/>
    <col min="9995" max="9995" width="14.5703125" style="241" customWidth="1"/>
    <col min="9996" max="9996" width="16.5703125" style="241" customWidth="1"/>
    <col min="9997" max="9997" width="15.42578125" style="241" customWidth="1"/>
    <col min="9998" max="9998" width="10.85546875" style="241" customWidth="1"/>
    <col min="9999" max="10240" width="9.140625" style="241"/>
    <col min="10241" max="10241" width="8.42578125" style="241" customWidth="1"/>
    <col min="10242" max="10242" width="10.5703125" style="241" customWidth="1"/>
    <col min="10243" max="10243" width="46.140625" style="241" customWidth="1"/>
    <col min="10244" max="10244" width="13.28515625" style="241" customWidth="1"/>
    <col min="10245" max="10245" width="8.7109375" style="241" customWidth="1"/>
    <col min="10246" max="10246" width="14.5703125" style="241" customWidth="1"/>
    <col min="10247" max="10247" width="14.140625" style="241" customWidth="1"/>
    <col min="10248" max="10249" width="0" style="241" hidden="1" customWidth="1"/>
    <col min="10250" max="10250" width="15.7109375" style="241" customWidth="1"/>
    <col min="10251" max="10251" width="14.5703125" style="241" customWidth="1"/>
    <col min="10252" max="10252" width="16.5703125" style="241" customWidth="1"/>
    <col min="10253" max="10253" width="15.42578125" style="241" customWidth="1"/>
    <col min="10254" max="10254" width="10.85546875" style="241" customWidth="1"/>
    <col min="10255" max="10496" width="9.140625" style="241"/>
    <col min="10497" max="10497" width="8.42578125" style="241" customWidth="1"/>
    <col min="10498" max="10498" width="10.5703125" style="241" customWidth="1"/>
    <col min="10499" max="10499" width="46.140625" style="241" customWidth="1"/>
    <col min="10500" max="10500" width="13.28515625" style="241" customWidth="1"/>
    <col min="10501" max="10501" width="8.7109375" style="241" customWidth="1"/>
    <col min="10502" max="10502" width="14.5703125" style="241" customWidth="1"/>
    <col min="10503" max="10503" width="14.140625" style="241" customWidth="1"/>
    <col min="10504" max="10505" width="0" style="241" hidden="1" customWidth="1"/>
    <col min="10506" max="10506" width="15.7109375" style="241" customWidth="1"/>
    <col min="10507" max="10507" width="14.5703125" style="241" customWidth="1"/>
    <col min="10508" max="10508" width="16.5703125" style="241" customWidth="1"/>
    <col min="10509" max="10509" width="15.42578125" style="241" customWidth="1"/>
    <col min="10510" max="10510" width="10.85546875" style="241" customWidth="1"/>
    <col min="10511" max="10752" width="9.140625" style="241"/>
    <col min="10753" max="10753" width="8.42578125" style="241" customWidth="1"/>
    <col min="10754" max="10754" width="10.5703125" style="241" customWidth="1"/>
    <col min="10755" max="10755" width="46.140625" style="241" customWidth="1"/>
    <col min="10756" max="10756" width="13.28515625" style="241" customWidth="1"/>
    <col min="10757" max="10757" width="8.7109375" style="241" customWidth="1"/>
    <col min="10758" max="10758" width="14.5703125" style="241" customWidth="1"/>
    <col min="10759" max="10759" width="14.140625" style="241" customWidth="1"/>
    <col min="10760" max="10761" width="0" style="241" hidden="1" customWidth="1"/>
    <col min="10762" max="10762" width="15.7109375" style="241" customWidth="1"/>
    <col min="10763" max="10763" width="14.5703125" style="241" customWidth="1"/>
    <col min="10764" max="10764" width="16.5703125" style="241" customWidth="1"/>
    <col min="10765" max="10765" width="15.42578125" style="241" customWidth="1"/>
    <col min="10766" max="10766" width="10.85546875" style="241" customWidth="1"/>
    <col min="10767" max="11008" width="9.140625" style="241"/>
    <col min="11009" max="11009" width="8.42578125" style="241" customWidth="1"/>
    <col min="11010" max="11010" width="10.5703125" style="241" customWidth="1"/>
    <col min="11011" max="11011" width="46.140625" style="241" customWidth="1"/>
    <col min="11012" max="11012" width="13.28515625" style="241" customWidth="1"/>
    <col min="11013" max="11013" width="8.7109375" style="241" customWidth="1"/>
    <col min="11014" max="11014" width="14.5703125" style="241" customWidth="1"/>
    <col min="11015" max="11015" width="14.140625" style="241" customWidth="1"/>
    <col min="11016" max="11017" width="0" style="241" hidden="1" customWidth="1"/>
    <col min="11018" max="11018" width="15.7109375" style="241" customWidth="1"/>
    <col min="11019" max="11019" width="14.5703125" style="241" customWidth="1"/>
    <col min="11020" max="11020" width="16.5703125" style="241" customWidth="1"/>
    <col min="11021" max="11021" width="15.42578125" style="241" customWidth="1"/>
    <col min="11022" max="11022" width="10.85546875" style="241" customWidth="1"/>
    <col min="11023" max="11264" width="9.140625" style="241"/>
    <col min="11265" max="11265" width="8.42578125" style="241" customWidth="1"/>
    <col min="11266" max="11266" width="10.5703125" style="241" customWidth="1"/>
    <col min="11267" max="11267" width="46.140625" style="241" customWidth="1"/>
    <col min="11268" max="11268" width="13.28515625" style="241" customWidth="1"/>
    <col min="11269" max="11269" width="8.7109375" style="241" customWidth="1"/>
    <col min="11270" max="11270" width="14.5703125" style="241" customWidth="1"/>
    <col min="11271" max="11271" width="14.140625" style="241" customWidth="1"/>
    <col min="11272" max="11273" width="0" style="241" hidden="1" customWidth="1"/>
    <col min="11274" max="11274" width="15.7109375" style="241" customWidth="1"/>
    <col min="11275" max="11275" width="14.5703125" style="241" customWidth="1"/>
    <col min="11276" max="11276" width="16.5703125" style="241" customWidth="1"/>
    <col min="11277" max="11277" width="15.42578125" style="241" customWidth="1"/>
    <col min="11278" max="11278" width="10.85546875" style="241" customWidth="1"/>
    <col min="11279" max="11520" width="9.140625" style="241"/>
    <col min="11521" max="11521" width="8.42578125" style="241" customWidth="1"/>
    <col min="11522" max="11522" width="10.5703125" style="241" customWidth="1"/>
    <col min="11523" max="11523" width="46.140625" style="241" customWidth="1"/>
    <col min="11524" max="11524" width="13.28515625" style="241" customWidth="1"/>
    <col min="11525" max="11525" width="8.7109375" style="241" customWidth="1"/>
    <col min="11526" max="11526" width="14.5703125" style="241" customWidth="1"/>
    <col min="11527" max="11527" width="14.140625" style="241" customWidth="1"/>
    <col min="11528" max="11529" width="0" style="241" hidden="1" customWidth="1"/>
    <col min="11530" max="11530" width="15.7109375" style="241" customWidth="1"/>
    <col min="11531" max="11531" width="14.5703125" style="241" customWidth="1"/>
    <col min="11532" max="11532" width="16.5703125" style="241" customWidth="1"/>
    <col min="11533" max="11533" width="15.42578125" style="241" customWidth="1"/>
    <col min="11534" max="11534" width="10.85546875" style="241" customWidth="1"/>
    <col min="11535" max="11776" width="9.140625" style="241"/>
    <col min="11777" max="11777" width="8.42578125" style="241" customWidth="1"/>
    <col min="11778" max="11778" width="10.5703125" style="241" customWidth="1"/>
    <col min="11779" max="11779" width="46.140625" style="241" customWidth="1"/>
    <col min="11780" max="11780" width="13.28515625" style="241" customWidth="1"/>
    <col min="11781" max="11781" width="8.7109375" style="241" customWidth="1"/>
    <col min="11782" max="11782" width="14.5703125" style="241" customWidth="1"/>
    <col min="11783" max="11783" width="14.140625" style="241" customWidth="1"/>
    <col min="11784" max="11785" width="0" style="241" hidden="1" customWidth="1"/>
    <col min="11786" max="11786" width="15.7109375" style="241" customWidth="1"/>
    <col min="11787" max="11787" width="14.5703125" style="241" customWidth="1"/>
    <col min="11788" max="11788" width="16.5703125" style="241" customWidth="1"/>
    <col min="11789" max="11789" width="15.42578125" style="241" customWidth="1"/>
    <col min="11790" max="11790" width="10.85546875" style="241" customWidth="1"/>
    <col min="11791" max="12032" width="9.140625" style="241"/>
    <col min="12033" max="12033" width="8.42578125" style="241" customWidth="1"/>
    <col min="12034" max="12034" width="10.5703125" style="241" customWidth="1"/>
    <col min="12035" max="12035" width="46.140625" style="241" customWidth="1"/>
    <col min="12036" max="12036" width="13.28515625" style="241" customWidth="1"/>
    <col min="12037" max="12037" width="8.7109375" style="241" customWidth="1"/>
    <col min="12038" max="12038" width="14.5703125" style="241" customWidth="1"/>
    <col min="12039" max="12039" width="14.140625" style="241" customWidth="1"/>
    <col min="12040" max="12041" width="0" style="241" hidden="1" customWidth="1"/>
    <col min="12042" max="12042" width="15.7109375" style="241" customWidth="1"/>
    <col min="12043" max="12043" width="14.5703125" style="241" customWidth="1"/>
    <col min="12044" max="12044" width="16.5703125" style="241" customWidth="1"/>
    <col min="12045" max="12045" width="15.42578125" style="241" customWidth="1"/>
    <col min="12046" max="12046" width="10.85546875" style="241" customWidth="1"/>
    <col min="12047" max="12288" width="9.140625" style="241"/>
    <col min="12289" max="12289" width="8.42578125" style="241" customWidth="1"/>
    <col min="12290" max="12290" width="10.5703125" style="241" customWidth="1"/>
    <col min="12291" max="12291" width="46.140625" style="241" customWidth="1"/>
    <col min="12292" max="12292" width="13.28515625" style="241" customWidth="1"/>
    <col min="12293" max="12293" width="8.7109375" style="241" customWidth="1"/>
    <col min="12294" max="12294" width="14.5703125" style="241" customWidth="1"/>
    <col min="12295" max="12295" width="14.140625" style="241" customWidth="1"/>
    <col min="12296" max="12297" width="0" style="241" hidden="1" customWidth="1"/>
    <col min="12298" max="12298" width="15.7109375" style="241" customWidth="1"/>
    <col min="12299" max="12299" width="14.5703125" style="241" customWidth="1"/>
    <col min="12300" max="12300" width="16.5703125" style="241" customWidth="1"/>
    <col min="12301" max="12301" width="15.42578125" style="241" customWidth="1"/>
    <col min="12302" max="12302" width="10.85546875" style="241" customWidth="1"/>
    <col min="12303" max="12544" width="9.140625" style="241"/>
    <col min="12545" max="12545" width="8.42578125" style="241" customWidth="1"/>
    <col min="12546" max="12546" width="10.5703125" style="241" customWidth="1"/>
    <col min="12547" max="12547" width="46.140625" style="241" customWidth="1"/>
    <col min="12548" max="12548" width="13.28515625" style="241" customWidth="1"/>
    <col min="12549" max="12549" width="8.7109375" style="241" customWidth="1"/>
    <col min="12550" max="12550" width="14.5703125" style="241" customWidth="1"/>
    <col min="12551" max="12551" width="14.140625" style="241" customWidth="1"/>
    <col min="12552" max="12553" width="0" style="241" hidden="1" customWidth="1"/>
    <col min="12554" max="12554" width="15.7109375" style="241" customWidth="1"/>
    <col min="12555" max="12555" width="14.5703125" style="241" customWidth="1"/>
    <col min="12556" max="12556" width="16.5703125" style="241" customWidth="1"/>
    <col min="12557" max="12557" width="15.42578125" style="241" customWidth="1"/>
    <col min="12558" max="12558" width="10.85546875" style="241" customWidth="1"/>
    <col min="12559" max="12800" width="9.140625" style="241"/>
    <col min="12801" max="12801" width="8.42578125" style="241" customWidth="1"/>
    <col min="12802" max="12802" width="10.5703125" style="241" customWidth="1"/>
    <col min="12803" max="12803" width="46.140625" style="241" customWidth="1"/>
    <col min="12804" max="12804" width="13.28515625" style="241" customWidth="1"/>
    <col min="12805" max="12805" width="8.7109375" style="241" customWidth="1"/>
    <col min="12806" max="12806" width="14.5703125" style="241" customWidth="1"/>
    <col min="12807" max="12807" width="14.140625" style="241" customWidth="1"/>
    <col min="12808" max="12809" width="0" style="241" hidden="1" customWidth="1"/>
    <col min="12810" max="12810" width="15.7109375" style="241" customWidth="1"/>
    <col min="12811" max="12811" width="14.5703125" style="241" customWidth="1"/>
    <col min="12812" max="12812" width="16.5703125" style="241" customWidth="1"/>
    <col min="12813" max="12813" width="15.42578125" style="241" customWidth="1"/>
    <col min="12814" max="12814" width="10.85546875" style="241" customWidth="1"/>
    <col min="12815" max="13056" width="9.140625" style="241"/>
    <col min="13057" max="13057" width="8.42578125" style="241" customWidth="1"/>
    <col min="13058" max="13058" width="10.5703125" style="241" customWidth="1"/>
    <col min="13059" max="13059" width="46.140625" style="241" customWidth="1"/>
    <col min="13060" max="13060" width="13.28515625" style="241" customWidth="1"/>
    <col min="13061" max="13061" width="8.7109375" style="241" customWidth="1"/>
    <col min="13062" max="13062" width="14.5703125" style="241" customWidth="1"/>
    <col min="13063" max="13063" width="14.140625" style="241" customWidth="1"/>
    <col min="13064" max="13065" width="0" style="241" hidden="1" customWidth="1"/>
    <col min="13066" max="13066" width="15.7109375" style="241" customWidth="1"/>
    <col min="13067" max="13067" width="14.5703125" style="241" customWidth="1"/>
    <col min="13068" max="13068" width="16.5703125" style="241" customWidth="1"/>
    <col min="13069" max="13069" width="15.42578125" style="241" customWidth="1"/>
    <col min="13070" max="13070" width="10.85546875" style="241" customWidth="1"/>
    <col min="13071" max="13312" width="9.140625" style="241"/>
    <col min="13313" max="13313" width="8.42578125" style="241" customWidth="1"/>
    <col min="13314" max="13314" width="10.5703125" style="241" customWidth="1"/>
    <col min="13315" max="13315" width="46.140625" style="241" customWidth="1"/>
    <col min="13316" max="13316" width="13.28515625" style="241" customWidth="1"/>
    <col min="13317" max="13317" width="8.7109375" style="241" customWidth="1"/>
    <col min="13318" max="13318" width="14.5703125" style="241" customWidth="1"/>
    <col min="13319" max="13319" width="14.140625" style="241" customWidth="1"/>
    <col min="13320" max="13321" width="0" style="241" hidden="1" customWidth="1"/>
    <col min="13322" max="13322" width="15.7109375" style="241" customWidth="1"/>
    <col min="13323" max="13323" width="14.5703125" style="241" customWidth="1"/>
    <col min="13324" max="13324" width="16.5703125" style="241" customWidth="1"/>
    <col min="13325" max="13325" width="15.42578125" style="241" customWidth="1"/>
    <col min="13326" max="13326" width="10.85546875" style="241" customWidth="1"/>
    <col min="13327" max="13568" width="9.140625" style="241"/>
    <col min="13569" max="13569" width="8.42578125" style="241" customWidth="1"/>
    <col min="13570" max="13570" width="10.5703125" style="241" customWidth="1"/>
    <col min="13571" max="13571" width="46.140625" style="241" customWidth="1"/>
    <col min="13572" max="13572" width="13.28515625" style="241" customWidth="1"/>
    <col min="13573" max="13573" width="8.7109375" style="241" customWidth="1"/>
    <col min="13574" max="13574" width="14.5703125" style="241" customWidth="1"/>
    <col min="13575" max="13575" width="14.140625" style="241" customWidth="1"/>
    <col min="13576" max="13577" width="0" style="241" hidden="1" customWidth="1"/>
    <col min="13578" max="13578" width="15.7109375" style="241" customWidth="1"/>
    <col min="13579" max="13579" width="14.5703125" style="241" customWidth="1"/>
    <col min="13580" max="13580" width="16.5703125" style="241" customWidth="1"/>
    <col min="13581" max="13581" width="15.42578125" style="241" customWidth="1"/>
    <col min="13582" max="13582" width="10.85546875" style="241" customWidth="1"/>
    <col min="13583" max="13824" width="9.140625" style="241"/>
    <col min="13825" max="13825" width="8.42578125" style="241" customWidth="1"/>
    <col min="13826" max="13826" width="10.5703125" style="241" customWidth="1"/>
    <col min="13827" max="13827" width="46.140625" style="241" customWidth="1"/>
    <col min="13828" max="13828" width="13.28515625" style="241" customWidth="1"/>
    <col min="13829" max="13829" width="8.7109375" style="241" customWidth="1"/>
    <col min="13830" max="13830" width="14.5703125" style="241" customWidth="1"/>
    <col min="13831" max="13831" width="14.140625" style="241" customWidth="1"/>
    <col min="13832" max="13833" width="0" style="241" hidden="1" customWidth="1"/>
    <col min="13834" max="13834" width="15.7109375" style="241" customWidth="1"/>
    <col min="13835" max="13835" width="14.5703125" style="241" customWidth="1"/>
    <col min="13836" max="13836" width="16.5703125" style="241" customWidth="1"/>
    <col min="13837" max="13837" width="15.42578125" style="241" customWidth="1"/>
    <col min="13838" max="13838" width="10.85546875" style="241" customWidth="1"/>
    <col min="13839" max="14080" width="9.140625" style="241"/>
    <col min="14081" max="14081" width="8.42578125" style="241" customWidth="1"/>
    <col min="14082" max="14082" width="10.5703125" style="241" customWidth="1"/>
    <col min="14083" max="14083" width="46.140625" style="241" customWidth="1"/>
    <col min="14084" max="14084" width="13.28515625" style="241" customWidth="1"/>
    <col min="14085" max="14085" width="8.7109375" style="241" customWidth="1"/>
    <col min="14086" max="14086" width="14.5703125" style="241" customWidth="1"/>
    <col min="14087" max="14087" width="14.140625" style="241" customWidth="1"/>
    <col min="14088" max="14089" width="0" style="241" hidden="1" customWidth="1"/>
    <col min="14090" max="14090" width="15.7109375" style="241" customWidth="1"/>
    <col min="14091" max="14091" width="14.5703125" style="241" customWidth="1"/>
    <col min="14092" max="14092" width="16.5703125" style="241" customWidth="1"/>
    <col min="14093" max="14093" width="15.42578125" style="241" customWidth="1"/>
    <col min="14094" max="14094" width="10.85546875" style="241" customWidth="1"/>
    <col min="14095" max="14336" width="9.140625" style="241"/>
    <col min="14337" max="14337" width="8.42578125" style="241" customWidth="1"/>
    <col min="14338" max="14338" width="10.5703125" style="241" customWidth="1"/>
    <col min="14339" max="14339" width="46.140625" style="241" customWidth="1"/>
    <col min="14340" max="14340" width="13.28515625" style="241" customWidth="1"/>
    <col min="14341" max="14341" width="8.7109375" style="241" customWidth="1"/>
    <col min="14342" max="14342" width="14.5703125" style="241" customWidth="1"/>
    <col min="14343" max="14343" width="14.140625" style="241" customWidth="1"/>
    <col min="14344" max="14345" width="0" style="241" hidden="1" customWidth="1"/>
    <col min="14346" max="14346" width="15.7109375" style="241" customWidth="1"/>
    <col min="14347" max="14347" width="14.5703125" style="241" customWidth="1"/>
    <col min="14348" max="14348" width="16.5703125" style="241" customWidth="1"/>
    <col min="14349" max="14349" width="15.42578125" style="241" customWidth="1"/>
    <col min="14350" max="14350" width="10.85546875" style="241" customWidth="1"/>
    <col min="14351" max="14592" width="9.140625" style="241"/>
    <col min="14593" max="14593" width="8.42578125" style="241" customWidth="1"/>
    <col min="14594" max="14594" width="10.5703125" style="241" customWidth="1"/>
    <col min="14595" max="14595" width="46.140625" style="241" customWidth="1"/>
    <col min="14596" max="14596" width="13.28515625" style="241" customWidth="1"/>
    <col min="14597" max="14597" width="8.7109375" style="241" customWidth="1"/>
    <col min="14598" max="14598" width="14.5703125" style="241" customWidth="1"/>
    <col min="14599" max="14599" width="14.140625" style="241" customWidth="1"/>
    <col min="14600" max="14601" width="0" style="241" hidden="1" customWidth="1"/>
    <col min="14602" max="14602" width="15.7109375" style="241" customWidth="1"/>
    <col min="14603" max="14603" width="14.5703125" style="241" customWidth="1"/>
    <col min="14604" max="14604" width="16.5703125" style="241" customWidth="1"/>
    <col min="14605" max="14605" width="15.42578125" style="241" customWidth="1"/>
    <col min="14606" max="14606" width="10.85546875" style="241" customWidth="1"/>
    <col min="14607" max="14848" width="9.140625" style="241"/>
    <col min="14849" max="14849" width="8.42578125" style="241" customWidth="1"/>
    <col min="14850" max="14850" width="10.5703125" style="241" customWidth="1"/>
    <col min="14851" max="14851" width="46.140625" style="241" customWidth="1"/>
    <col min="14852" max="14852" width="13.28515625" style="241" customWidth="1"/>
    <col min="14853" max="14853" width="8.7109375" style="241" customWidth="1"/>
    <col min="14854" max="14854" width="14.5703125" style="241" customWidth="1"/>
    <col min="14855" max="14855" width="14.140625" style="241" customWidth="1"/>
    <col min="14856" max="14857" width="0" style="241" hidden="1" customWidth="1"/>
    <col min="14858" max="14858" width="15.7109375" style="241" customWidth="1"/>
    <col min="14859" max="14859" width="14.5703125" style="241" customWidth="1"/>
    <col min="14860" max="14860" width="16.5703125" style="241" customWidth="1"/>
    <col min="14861" max="14861" width="15.42578125" style="241" customWidth="1"/>
    <col min="14862" max="14862" width="10.85546875" style="241" customWidth="1"/>
    <col min="14863" max="15104" width="9.140625" style="241"/>
    <col min="15105" max="15105" width="8.42578125" style="241" customWidth="1"/>
    <col min="15106" max="15106" width="10.5703125" style="241" customWidth="1"/>
    <col min="15107" max="15107" width="46.140625" style="241" customWidth="1"/>
    <col min="15108" max="15108" width="13.28515625" style="241" customWidth="1"/>
    <col min="15109" max="15109" width="8.7109375" style="241" customWidth="1"/>
    <col min="15110" max="15110" width="14.5703125" style="241" customWidth="1"/>
    <col min="15111" max="15111" width="14.140625" style="241" customWidth="1"/>
    <col min="15112" max="15113" width="0" style="241" hidden="1" customWidth="1"/>
    <col min="15114" max="15114" width="15.7109375" style="241" customWidth="1"/>
    <col min="15115" max="15115" width="14.5703125" style="241" customWidth="1"/>
    <col min="15116" max="15116" width="16.5703125" style="241" customWidth="1"/>
    <col min="15117" max="15117" width="15.42578125" style="241" customWidth="1"/>
    <col min="15118" max="15118" width="10.85546875" style="241" customWidth="1"/>
    <col min="15119" max="15360" width="9.140625" style="241"/>
    <col min="15361" max="15361" width="8.42578125" style="241" customWidth="1"/>
    <col min="15362" max="15362" width="10.5703125" style="241" customWidth="1"/>
    <col min="15363" max="15363" width="46.140625" style="241" customWidth="1"/>
    <col min="15364" max="15364" width="13.28515625" style="241" customWidth="1"/>
    <col min="15365" max="15365" width="8.7109375" style="241" customWidth="1"/>
    <col min="15366" max="15366" width="14.5703125" style="241" customWidth="1"/>
    <col min="15367" max="15367" width="14.140625" style="241" customWidth="1"/>
    <col min="15368" max="15369" width="0" style="241" hidden="1" customWidth="1"/>
    <col min="15370" max="15370" width="15.7109375" style="241" customWidth="1"/>
    <col min="15371" max="15371" width="14.5703125" style="241" customWidth="1"/>
    <col min="15372" max="15372" width="16.5703125" style="241" customWidth="1"/>
    <col min="15373" max="15373" width="15.42578125" style="241" customWidth="1"/>
    <col min="15374" max="15374" width="10.85546875" style="241" customWidth="1"/>
    <col min="15375" max="15616" width="9.140625" style="241"/>
    <col min="15617" max="15617" width="8.42578125" style="241" customWidth="1"/>
    <col min="15618" max="15618" width="10.5703125" style="241" customWidth="1"/>
    <col min="15619" max="15619" width="46.140625" style="241" customWidth="1"/>
    <col min="15620" max="15620" width="13.28515625" style="241" customWidth="1"/>
    <col min="15621" max="15621" width="8.7109375" style="241" customWidth="1"/>
    <col min="15622" max="15622" width="14.5703125" style="241" customWidth="1"/>
    <col min="15623" max="15623" width="14.140625" style="241" customWidth="1"/>
    <col min="15624" max="15625" width="0" style="241" hidden="1" customWidth="1"/>
    <col min="15626" max="15626" width="15.7109375" style="241" customWidth="1"/>
    <col min="15627" max="15627" width="14.5703125" style="241" customWidth="1"/>
    <col min="15628" max="15628" width="16.5703125" style="241" customWidth="1"/>
    <col min="15629" max="15629" width="15.42578125" style="241" customWidth="1"/>
    <col min="15630" max="15630" width="10.85546875" style="241" customWidth="1"/>
    <col min="15631" max="15872" width="9.140625" style="241"/>
    <col min="15873" max="15873" width="8.42578125" style="241" customWidth="1"/>
    <col min="15874" max="15874" width="10.5703125" style="241" customWidth="1"/>
    <col min="15875" max="15875" width="46.140625" style="241" customWidth="1"/>
    <col min="15876" max="15876" width="13.28515625" style="241" customWidth="1"/>
    <col min="15877" max="15877" width="8.7109375" style="241" customWidth="1"/>
    <col min="15878" max="15878" width="14.5703125" style="241" customWidth="1"/>
    <col min="15879" max="15879" width="14.140625" style="241" customWidth="1"/>
    <col min="15880" max="15881" width="0" style="241" hidden="1" customWidth="1"/>
    <col min="15882" max="15882" width="15.7109375" style="241" customWidth="1"/>
    <col min="15883" max="15883" width="14.5703125" style="241" customWidth="1"/>
    <col min="15884" max="15884" width="16.5703125" style="241" customWidth="1"/>
    <col min="15885" max="15885" width="15.42578125" style="241" customWidth="1"/>
    <col min="15886" max="15886" width="10.85546875" style="241" customWidth="1"/>
    <col min="15887" max="16128" width="9.140625" style="241"/>
    <col min="16129" max="16129" width="8.42578125" style="241" customWidth="1"/>
    <col min="16130" max="16130" width="10.5703125" style="241" customWidth="1"/>
    <col min="16131" max="16131" width="46.140625" style="241" customWidth="1"/>
    <col min="16132" max="16132" width="13.28515625" style="241" customWidth="1"/>
    <col min="16133" max="16133" width="8.7109375" style="241" customWidth="1"/>
    <col min="16134" max="16134" width="14.5703125" style="241" customWidth="1"/>
    <col min="16135" max="16135" width="14.140625" style="241" customWidth="1"/>
    <col min="16136" max="16137" width="0" style="241" hidden="1" customWidth="1"/>
    <col min="16138" max="16138" width="15.7109375" style="241" customWidth="1"/>
    <col min="16139" max="16139" width="14.5703125" style="241" customWidth="1"/>
    <col min="16140" max="16140" width="16.5703125" style="241" customWidth="1"/>
    <col min="16141" max="16141" width="15.42578125" style="241" customWidth="1"/>
    <col min="16142" max="16142" width="10.85546875" style="241" customWidth="1"/>
    <col min="16143" max="16384" width="9.140625" style="241"/>
  </cols>
  <sheetData>
    <row r="1" spans="1:14" s="202" customFormat="1" ht="18" customHeight="1" x14ac:dyDescent="0.2">
      <c r="A1" s="200"/>
      <c r="B1" s="200"/>
      <c r="C1" s="200"/>
      <c r="D1" s="200"/>
      <c r="E1" s="421"/>
      <c r="F1" s="421"/>
      <c r="G1" s="421"/>
      <c r="H1" s="421"/>
      <c r="I1" s="421"/>
      <c r="J1" s="421"/>
      <c r="K1" s="421"/>
      <c r="L1" s="421"/>
      <c r="M1" s="421"/>
      <c r="N1" s="201"/>
    </row>
    <row r="2" spans="1:14" s="200" customFormat="1" ht="14.25" customHeight="1" x14ac:dyDescent="0.2">
      <c r="E2" s="421"/>
      <c r="F2" s="421"/>
      <c r="G2" s="421"/>
      <c r="H2" s="421"/>
      <c r="I2" s="421"/>
      <c r="J2" s="421"/>
      <c r="K2" s="421"/>
      <c r="L2" s="421"/>
      <c r="M2" s="421"/>
      <c r="N2" s="203"/>
    </row>
    <row r="3" spans="1:14" s="200" customFormat="1" ht="12.75" x14ac:dyDescent="0.2">
      <c r="E3" s="421"/>
      <c r="F3" s="421"/>
      <c r="G3" s="421"/>
      <c r="H3" s="421"/>
      <c r="I3" s="421"/>
      <c r="J3" s="421"/>
      <c r="K3" s="421"/>
      <c r="L3" s="421"/>
      <c r="M3" s="421"/>
      <c r="N3" s="203"/>
    </row>
    <row r="4" spans="1:14" s="200" customFormat="1" ht="12.75" x14ac:dyDescent="0.2">
      <c r="A4" s="204"/>
      <c r="B4" s="204"/>
      <c r="C4" s="204"/>
      <c r="D4" s="204"/>
      <c r="E4" s="205"/>
      <c r="F4" s="205"/>
      <c r="G4" s="205"/>
      <c r="H4" s="204"/>
      <c r="I4" s="205"/>
      <c r="J4" s="204"/>
      <c r="K4" s="205"/>
      <c r="L4" s="412" t="s">
        <v>180</v>
      </c>
      <c r="M4" s="412"/>
      <c r="N4" s="203"/>
    </row>
    <row r="5" spans="1:14" s="200" customFormat="1" x14ac:dyDescent="0.25">
      <c r="A5" s="204"/>
      <c r="B5" s="204"/>
      <c r="C5" s="204"/>
      <c r="D5" s="204"/>
      <c r="E5" s="205"/>
      <c r="F5" s="205"/>
      <c r="G5" s="205"/>
      <c r="H5" s="422"/>
      <c r="I5" s="423"/>
      <c r="J5" s="422" t="s">
        <v>181</v>
      </c>
      <c r="K5" s="423"/>
      <c r="L5" s="424" t="s">
        <v>302</v>
      </c>
      <c r="M5" s="424"/>
      <c r="N5" s="203"/>
    </row>
    <row r="6" spans="1:14" s="200" customFormat="1" hidden="1" x14ac:dyDescent="0.2">
      <c r="A6" s="417" t="s">
        <v>290</v>
      </c>
      <c r="B6" s="417"/>
      <c r="C6" s="417"/>
      <c r="D6" s="417"/>
      <c r="E6" s="206"/>
      <c r="F6" s="206"/>
      <c r="G6" s="206"/>
      <c r="H6" s="207"/>
      <c r="I6" s="208" t="s">
        <v>182</v>
      </c>
      <c r="J6" s="207"/>
      <c r="K6" s="208" t="s">
        <v>182</v>
      </c>
      <c r="L6" s="418"/>
      <c r="M6" s="418"/>
      <c r="N6" s="203"/>
    </row>
    <row r="7" spans="1:14" s="200" customFormat="1" ht="33.75" customHeight="1" x14ac:dyDescent="0.2">
      <c r="A7" s="419" t="s">
        <v>303</v>
      </c>
      <c r="B7" s="419"/>
      <c r="C7" s="419"/>
      <c r="D7" s="419"/>
      <c r="E7" s="419"/>
      <c r="F7" s="419"/>
      <c r="G7" s="419"/>
      <c r="H7" s="419"/>
      <c r="I7" s="209"/>
      <c r="J7" s="209"/>
      <c r="K7" s="209" t="s">
        <v>182</v>
      </c>
      <c r="L7" s="412" t="s">
        <v>183</v>
      </c>
      <c r="M7" s="412"/>
      <c r="N7" s="203"/>
    </row>
    <row r="8" spans="1:14" s="200" customFormat="1" ht="36" customHeight="1" x14ac:dyDescent="0.2">
      <c r="A8" s="420" t="s">
        <v>304</v>
      </c>
      <c r="B8" s="420"/>
      <c r="C8" s="420"/>
      <c r="D8" s="420"/>
      <c r="E8" s="420"/>
      <c r="F8" s="420"/>
      <c r="G8" s="420"/>
      <c r="H8" s="420"/>
      <c r="I8" s="209"/>
      <c r="J8" s="209"/>
      <c r="K8" s="209" t="s">
        <v>182</v>
      </c>
      <c r="L8" s="412" t="s">
        <v>291</v>
      </c>
      <c r="M8" s="412"/>
      <c r="N8" s="203"/>
    </row>
    <row r="9" spans="1:14" s="200" customFormat="1" ht="40.5" customHeight="1" x14ac:dyDescent="0.2">
      <c r="A9" s="413" t="s">
        <v>305</v>
      </c>
      <c r="B9" s="413"/>
      <c r="C9" s="413"/>
      <c r="D9" s="413"/>
      <c r="E9" s="413"/>
      <c r="F9" s="413"/>
      <c r="G9" s="413"/>
      <c r="H9" s="413"/>
      <c r="I9" s="210"/>
      <c r="J9" s="210"/>
      <c r="K9" s="210"/>
      <c r="L9" s="414"/>
      <c r="M9" s="414"/>
      <c r="N9" s="203"/>
    </row>
    <row r="10" spans="1:14" s="200" customFormat="1" ht="21" customHeight="1" x14ac:dyDescent="0.2">
      <c r="A10" s="413" t="s">
        <v>306</v>
      </c>
      <c r="B10" s="413"/>
      <c r="C10" s="413"/>
      <c r="D10" s="413"/>
      <c r="E10" s="413"/>
      <c r="F10" s="413"/>
      <c r="G10" s="413"/>
      <c r="H10" s="413"/>
      <c r="I10" s="210"/>
      <c r="J10" s="210"/>
      <c r="K10" s="210"/>
      <c r="L10" s="414"/>
      <c r="M10" s="414"/>
      <c r="N10" s="203"/>
    </row>
    <row r="11" spans="1:14" s="200" customFormat="1" ht="12.75" x14ac:dyDescent="0.2">
      <c r="A11" s="211"/>
      <c r="B11" s="211"/>
      <c r="C11" s="211"/>
      <c r="D11" s="212"/>
      <c r="E11" s="213"/>
      <c r="F11" s="213"/>
      <c r="G11" s="213"/>
      <c r="H11" s="415"/>
      <c r="I11" s="415"/>
      <c r="J11" s="415" t="s">
        <v>307</v>
      </c>
      <c r="K11" s="415"/>
      <c r="L11" s="414"/>
      <c r="M11" s="414"/>
      <c r="N11" s="203"/>
    </row>
    <row r="12" spans="1:14" s="200" customFormat="1" ht="17.25" customHeight="1" x14ac:dyDescent="0.2">
      <c r="A12" s="415"/>
      <c r="B12" s="415"/>
      <c r="C12" s="415"/>
      <c r="D12" s="415"/>
      <c r="E12" s="415"/>
      <c r="F12" s="415"/>
      <c r="G12" s="415"/>
      <c r="H12" s="415"/>
      <c r="I12" s="415"/>
      <c r="J12" s="199" t="s">
        <v>299</v>
      </c>
      <c r="K12" s="214" t="s">
        <v>185</v>
      </c>
      <c r="L12" s="412" t="s">
        <v>289</v>
      </c>
      <c r="M12" s="412"/>
      <c r="N12" s="203"/>
    </row>
    <row r="13" spans="1:14" s="200" customFormat="1" ht="12.75" x14ac:dyDescent="0.2">
      <c r="A13" s="416"/>
      <c r="B13" s="416"/>
      <c r="C13" s="416"/>
      <c r="D13" s="416"/>
      <c r="E13" s="416"/>
      <c r="F13" s="416"/>
      <c r="G13" s="416"/>
      <c r="H13" s="416"/>
      <c r="I13" s="416"/>
      <c r="J13" s="215"/>
      <c r="K13" s="214" t="s">
        <v>186</v>
      </c>
      <c r="L13" s="412" t="s">
        <v>300</v>
      </c>
      <c r="M13" s="412"/>
      <c r="N13" s="203"/>
    </row>
    <row r="14" spans="1:14" s="200" customFormat="1" ht="12.75" x14ac:dyDescent="0.2">
      <c r="A14" s="216"/>
      <c r="B14" s="216"/>
      <c r="C14" s="216"/>
      <c r="D14" s="216"/>
      <c r="E14" s="216"/>
      <c r="F14" s="216"/>
      <c r="G14" s="216"/>
      <c r="H14" s="216"/>
      <c r="I14" s="216"/>
      <c r="J14" s="199" t="s">
        <v>187</v>
      </c>
      <c r="K14" s="214" t="s">
        <v>185</v>
      </c>
      <c r="L14" s="412" t="s">
        <v>188</v>
      </c>
      <c r="M14" s="412"/>
      <c r="N14" s="203"/>
    </row>
    <row r="15" spans="1:14" s="200" customFormat="1" ht="12.75" x14ac:dyDescent="0.2">
      <c r="A15" s="216"/>
      <c r="B15" s="216"/>
      <c r="C15" s="216"/>
      <c r="D15" s="216"/>
      <c r="E15" s="216"/>
      <c r="F15" s="216"/>
      <c r="G15" s="216"/>
      <c r="H15" s="216"/>
      <c r="I15" s="216"/>
      <c r="J15" s="215"/>
      <c r="K15" s="214" t="s">
        <v>186</v>
      </c>
      <c r="L15" s="412" t="s">
        <v>308</v>
      </c>
      <c r="M15" s="412"/>
      <c r="N15" s="203"/>
    </row>
    <row r="16" spans="1:14" s="200" customFormat="1" ht="12.75" customHeight="1" x14ac:dyDescent="0.2">
      <c r="E16" s="217"/>
      <c r="F16" s="217"/>
      <c r="G16" s="217"/>
      <c r="H16" s="218"/>
      <c r="I16" s="217"/>
      <c r="J16" s="218"/>
      <c r="K16" s="217"/>
      <c r="L16" s="218"/>
      <c r="M16" s="217"/>
      <c r="N16" s="203"/>
    </row>
    <row r="17" spans="1:14" s="200" customFormat="1" ht="13.5" thickBot="1" x14ac:dyDescent="0.25">
      <c r="A17" s="219"/>
      <c r="B17" s="219"/>
      <c r="C17" s="220"/>
      <c r="D17" s="221"/>
      <c r="E17" s="222"/>
      <c r="F17" s="222"/>
      <c r="G17" s="222"/>
      <c r="H17" s="219"/>
      <c r="I17" s="223"/>
      <c r="J17" s="219"/>
      <c r="K17" s="223"/>
      <c r="L17" s="401"/>
      <c r="M17" s="401"/>
      <c r="N17" s="203"/>
    </row>
    <row r="18" spans="1:14" s="200" customFormat="1" ht="25.5" x14ac:dyDescent="0.2">
      <c r="A18" s="219"/>
      <c r="B18" s="219"/>
      <c r="C18" s="219"/>
      <c r="D18" s="219"/>
      <c r="E18" s="224"/>
      <c r="F18" s="224"/>
      <c r="G18" s="224"/>
      <c r="H18" s="225"/>
      <c r="I18" s="226"/>
      <c r="J18" s="227" t="s">
        <v>309</v>
      </c>
      <c r="K18" s="228" t="s">
        <v>310</v>
      </c>
      <c r="L18" s="402" t="s">
        <v>190</v>
      </c>
      <c r="M18" s="402"/>
      <c r="N18" s="203"/>
    </row>
    <row r="19" spans="1:14" s="200" customFormat="1" ht="12.75" x14ac:dyDescent="0.2">
      <c r="A19" s="219"/>
      <c r="B19" s="219"/>
      <c r="C19" s="219"/>
      <c r="D19" s="219"/>
      <c r="E19" s="224"/>
      <c r="F19" s="224"/>
      <c r="G19" s="224"/>
      <c r="H19" s="225"/>
      <c r="I19" s="226"/>
      <c r="J19" s="229"/>
      <c r="K19" s="230"/>
      <c r="L19" s="231" t="s">
        <v>191</v>
      </c>
      <c r="M19" s="232" t="s">
        <v>192</v>
      </c>
      <c r="N19" s="203"/>
    </row>
    <row r="20" spans="1:14" s="200" customFormat="1" ht="13.5" thickBot="1" x14ac:dyDescent="0.25">
      <c r="A20" s="219"/>
      <c r="B20" s="219"/>
      <c r="C20" s="219"/>
      <c r="D20" s="219"/>
      <c r="E20" s="224"/>
      <c r="F20" s="224"/>
      <c r="G20" s="224"/>
      <c r="H20" s="233"/>
      <c r="I20" s="234"/>
      <c r="J20" s="235" t="s">
        <v>188</v>
      </c>
      <c r="K20" s="309">
        <v>45435</v>
      </c>
      <c r="L20" s="310">
        <v>45415</v>
      </c>
      <c r="M20" s="311">
        <v>45435</v>
      </c>
      <c r="N20" s="203"/>
    </row>
    <row r="21" spans="1:14" s="200" customFormat="1" ht="12.75" x14ac:dyDescent="0.2">
      <c r="E21" s="224"/>
      <c r="F21" s="224"/>
      <c r="G21" s="224"/>
      <c r="I21" s="224"/>
      <c r="K21" s="224"/>
      <c r="M21" s="224"/>
      <c r="N21" s="203"/>
    </row>
    <row r="22" spans="1:14" s="200" customFormat="1" ht="15.75" x14ac:dyDescent="0.25">
      <c r="A22" s="403" t="s">
        <v>311</v>
      </c>
      <c r="B22" s="403"/>
      <c r="C22" s="403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203"/>
    </row>
    <row r="23" spans="1:14" s="203" customFormat="1" ht="16.5" customHeight="1" x14ac:dyDescent="0.25">
      <c r="A23" s="403" t="s">
        <v>193</v>
      </c>
      <c r="B23" s="403"/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</row>
    <row r="24" spans="1:14" s="202" customFormat="1" ht="9.75" customHeight="1" x14ac:dyDescent="0.25">
      <c r="A24" s="239"/>
      <c r="B24" s="239"/>
      <c r="C24" s="239"/>
      <c r="D24" s="239"/>
      <c r="E24" s="240"/>
      <c r="F24" s="240"/>
      <c r="G24" s="240"/>
      <c r="H24" s="241"/>
      <c r="I24" s="241"/>
      <c r="J24" s="241"/>
      <c r="K24" s="241"/>
      <c r="L24" s="241"/>
      <c r="M24" s="241"/>
      <c r="N24" s="201"/>
    </row>
    <row r="25" spans="1:14" ht="12.75" customHeight="1" x14ac:dyDescent="0.2">
      <c r="A25" s="404" t="s">
        <v>312</v>
      </c>
      <c r="B25" s="405"/>
      <c r="C25" s="406" t="s">
        <v>313</v>
      </c>
      <c r="D25" s="406" t="s">
        <v>314</v>
      </c>
      <c r="E25" s="407" t="s">
        <v>315</v>
      </c>
      <c r="F25" s="392" t="s">
        <v>316</v>
      </c>
      <c r="G25" s="393"/>
      <c r="H25" s="409" t="s">
        <v>317</v>
      </c>
      <c r="I25" s="409"/>
      <c r="J25" s="392" t="s">
        <v>318</v>
      </c>
      <c r="K25" s="393"/>
      <c r="L25" s="394" t="s">
        <v>319</v>
      </c>
      <c r="M25" s="410" t="s">
        <v>297</v>
      </c>
    </row>
    <row r="26" spans="1:14" ht="12.75" customHeight="1" x14ac:dyDescent="0.2">
      <c r="A26" s="243" t="s">
        <v>194</v>
      </c>
      <c r="B26" s="243" t="s">
        <v>195</v>
      </c>
      <c r="C26" s="406"/>
      <c r="D26" s="406"/>
      <c r="E26" s="408"/>
      <c r="F26" s="244" t="s">
        <v>320</v>
      </c>
      <c r="G26" s="245" t="s">
        <v>203</v>
      </c>
      <c r="H26" s="245" t="s">
        <v>321</v>
      </c>
      <c r="I26" s="244" t="s">
        <v>322</v>
      </c>
      <c r="J26" s="244" t="s">
        <v>320</v>
      </c>
      <c r="K26" s="245" t="s">
        <v>203</v>
      </c>
      <c r="L26" s="395"/>
      <c r="M26" s="411"/>
    </row>
    <row r="27" spans="1:14" x14ac:dyDescent="0.2">
      <c r="A27" s="246"/>
      <c r="B27" s="247" t="s">
        <v>200</v>
      </c>
      <c r="C27" s="248" t="s">
        <v>2</v>
      </c>
      <c r="D27" s="249"/>
      <c r="E27" s="250"/>
      <c r="F27" s="312"/>
      <c r="G27" s="313"/>
      <c r="H27" s="253"/>
      <c r="I27" s="313"/>
      <c r="J27" s="313"/>
      <c r="K27" s="313"/>
      <c r="L27" s="253"/>
      <c r="M27" s="313"/>
      <c r="N27" s="254"/>
    </row>
    <row r="28" spans="1:14" x14ac:dyDescent="0.2">
      <c r="A28" s="255"/>
      <c r="B28" s="256" t="s">
        <v>3</v>
      </c>
      <c r="C28" s="257" t="s">
        <v>4</v>
      </c>
      <c r="D28" s="258"/>
      <c r="E28" s="259"/>
      <c r="F28" s="314"/>
      <c r="G28" s="315"/>
      <c r="H28" s="262"/>
      <c r="I28" s="315"/>
      <c r="J28" s="315"/>
      <c r="K28" s="315"/>
      <c r="L28" s="262"/>
      <c r="M28" s="315"/>
      <c r="N28" s="254"/>
    </row>
    <row r="29" spans="1:14" ht="25.5" customHeight="1" x14ac:dyDescent="0.2">
      <c r="A29" s="266"/>
      <c r="B29" s="271"/>
      <c r="C29" s="265" t="s">
        <v>10</v>
      </c>
      <c r="D29" s="266"/>
      <c r="E29" s="273"/>
      <c r="F29" s="316"/>
      <c r="G29" s="317"/>
      <c r="H29" s="270"/>
      <c r="I29" s="317"/>
      <c r="J29" s="274"/>
      <c r="K29" s="317"/>
      <c r="L29" s="318"/>
      <c r="M29" s="317"/>
      <c r="N29" s="254"/>
    </row>
    <row r="30" spans="1:14" ht="15" customHeight="1" x14ac:dyDescent="0.2">
      <c r="A30" s="266">
        <v>1</v>
      </c>
      <c r="B30" s="271" t="s">
        <v>8</v>
      </c>
      <c r="C30" s="272" t="s">
        <v>12</v>
      </c>
      <c r="D30" s="266" t="s">
        <v>7</v>
      </c>
      <c r="E30" s="273">
        <v>97.96</v>
      </c>
      <c r="F30" s="316">
        <v>2319.84</v>
      </c>
      <c r="G30" s="317">
        <f t="shared" ref="G30:G38" si="0">ROUND(F30*E30,2)</f>
        <v>227251.53</v>
      </c>
      <c r="H30" s="270"/>
      <c r="I30" s="317"/>
      <c r="J30" s="316">
        <v>5300</v>
      </c>
      <c r="K30" s="317">
        <f>ROUND(J30*E30,2)</f>
        <v>519188</v>
      </c>
      <c r="L30" s="318">
        <f t="shared" ref="L30:L38" si="1">G30+K30</f>
        <v>746439.53</v>
      </c>
      <c r="M30" s="317"/>
      <c r="N30" s="254"/>
    </row>
    <row r="31" spans="1:14" ht="15" customHeight="1" x14ac:dyDescent="0.2">
      <c r="A31" s="266">
        <f>A30+1</f>
        <v>2</v>
      </c>
      <c r="B31" s="271" t="s">
        <v>159</v>
      </c>
      <c r="C31" s="272" t="s">
        <v>14</v>
      </c>
      <c r="D31" s="266" t="s">
        <v>7</v>
      </c>
      <c r="E31" s="273">
        <v>60</v>
      </c>
      <c r="F31" s="316">
        <v>2154.2399999999998</v>
      </c>
      <c r="G31" s="317">
        <f t="shared" si="0"/>
        <v>129254.39999999999</v>
      </c>
      <c r="H31" s="270"/>
      <c r="I31" s="317"/>
      <c r="J31" s="316">
        <v>2932</v>
      </c>
      <c r="K31" s="317">
        <f>ROUND(J31*E31,2)</f>
        <v>175920</v>
      </c>
      <c r="L31" s="318">
        <f t="shared" si="1"/>
        <v>305174.40000000002</v>
      </c>
      <c r="M31" s="317"/>
      <c r="N31" s="254"/>
    </row>
    <row r="32" spans="1:14" ht="15" customHeight="1" x14ac:dyDescent="0.2">
      <c r="A32" s="266">
        <f>A31+1</f>
        <v>3</v>
      </c>
      <c r="B32" s="271" t="s">
        <v>11</v>
      </c>
      <c r="C32" s="272" t="s">
        <v>16</v>
      </c>
      <c r="D32" s="266" t="s">
        <v>21</v>
      </c>
      <c r="E32" s="273">
        <v>82.49</v>
      </c>
      <c r="F32" s="316">
        <v>44</v>
      </c>
      <c r="G32" s="317">
        <f t="shared" si="0"/>
        <v>3629.56</v>
      </c>
      <c r="H32" s="270"/>
      <c r="I32" s="317"/>
      <c r="J32" s="316">
        <v>450</v>
      </c>
      <c r="K32" s="317">
        <f>ROUND(J32*E32,2)</f>
        <v>37120.5</v>
      </c>
      <c r="L32" s="318">
        <f t="shared" si="1"/>
        <v>40750.06</v>
      </c>
      <c r="M32" s="317"/>
      <c r="N32" s="254"/>
    </row>
    <row r="33" spans="1:14" ht="15" customHeight="1" x14ac:dyDescent="0.2">
      <c r="A33" s="266"/>
      <c r="B33" s="271"/>
      <c r="C33" s="265" t="s">
        <v>18</v>
      </c>
      <c r="D33" s="266"/>
      <c r="E33" s="273"/>
      <c r="F33" s="316"/>
      <c r="G33" s="317"/>
      <c r="H33" s="270"/>
      <c r="I33" s="317"/>
      <c r="J33" s="274"/>
      <c r="K33" s="317"/>
      <c r="L33" s="318"/>
      <c r="M33" s="317"/>
      <c r="N33" s="254"/>
    </row>
    <row r="34" spans="1:14" ht="51" x14ac:dyDescent="0.2">
      <c r="A34" s="266">
        <f>A32+1</f>
        <v>4</v>
      </c>
      <c r="B34" s="271" t="s">
        <v>160</v>
      </c>
      <c r="C34" s="272" t="s">
        <v>20</v>
      </c>
      <c r="D34" s="266" t="s">
        <v>21</v>
      </c>
      <c r="E34" s="273">
        <v>82.49</v>
      </c>
      <c r="F34" s="316">
        <v>1903</v>
      </c>
      <c r="G34" s="317">
        <f t="shared" si="0"/>
        <v>156978.47</v>
      </c>
      <c r="H34" s="270"/>
      <c r="I34" s="317"/>
      <c r="J34" s="274">
        <v>0</v>
      </c>
      <c r="K34" s="274">
        <f>ROUND(J34*E34,2)</f>
        <v>0</v>
      </c>
      <c r="L34" s="318">
        <f t="shared" si="1"/>
        <v>156978.47</v>
      </c>
      <c r="M34" s="319" t="s">
        <v>298</v>
      </c>
      <c r="N34" s="254"/>
    </row>
    <row r="35" spans="1:14" ht="25.5" x14ac:dyDescent="0.2">
      <c r="A35" s="266">
        <f>A34+1</f>
        <v>5</v>
      </c>
      <c r="B35" s="271" t="s">
        <v>13</v>
      </c>
      <c r="C35" s="272" t="s">
        <v>23</v>
      </c>
      <c r="D35" s="266" t="s">
        <v>21</v>
      </c>
      <c r="E35" s="273">
        <v>82.49</v>
      </c>
      <c r="F35" s="316">
        <v>5040</v>
      </c>
      <c r="G35" s="317">
        <f t="shared" si="0"/>
        <v>415749.6</v>
      </c>
      <c r="H35" s="270"/>
      <c r="I35" s="317"/>
      <c r="J35" s="274">
        <v>0</v>
      </c>
      <c r="K35" s="274">
        <f>ROUND(J35*E35,2)</f>
        <v>0</v>
      </c>
      <c r="L35" s="318">
        <f t="shared" si="1"/>
        <v>415749.6</v>
      </c>
      <c r="M35" s="319" t="s">
        <v>298</v>
      </c>
      <c r="N35" s="254"/>
    </row>
    <row r="36" spans="1:14" ht="25.5" x14ac:dyDescent="0.2">
      <c r="A36" s="266">
        <f>A35+1</f>
        <v>6</v>
      </c>
      <c r="B36" s="271" t="s">
        <v>15</v>
      </c>
      <c r="C36" s="272" t="s">
        <v>24</v>
      </c>
      <c r="D36" s="266" t="s">
        <v>25</v>
      </c>
      <c r="E36" s="267">
        <v>1</v>
      </c>
      <c r="F36" s="316">
        <v>96000</v>
      </c>
      <c r="G36" s="317">
        <f t="shared" si="0"/>
        <v>96000</v>
      </c>
      <c r="H36" s="270"/>
      <c r="I36" s="317"/>
      <c r="J36" s="274">
        <v>0</v>
      </c>
      <c r="K36" s="274">
        <f>ROUND(J36*E36,2)</f>
        <v>0</v>
      </c>
      <c r="L36" s="318">
        <f t="shared" si="1"/>
        <v>96000</v>
      </c>
      <c r="M36" s="319" t="s">
        <v>298</v>
      </c>
      <c r="N36" s="254"/>
    </row>
    <row r="37" spans="1:14" ht="41.45" customHeight="1" x14ac:dyDescent="0.2">
      <c r="A37" s="266">
        <f>A36+1</f>
        <v>7</v>
      </c>
      <c r="B37" s="271" t="s">
        <v>19</v>
      </c>
      <c r="C37" s="272" t="s">
        <v>26</v>
      </c>
      <c r="D37" s="266" t="s">
        <v>25</v>
      </c>
      <c r="E37" s="267">
        <v>68</v>
      </c>
      <c r="F37" s="316">
        <v>1264</v>
      </c>
      <c r="G37" s="317">
        <f t="shared" si="0"/>
        <v>85952</v>
      </c>
      <c r="H37" s="270"/>
      <c r="I37" s="317"/>
      <c r="J37" s="316">
        <v>130</v>
      </c>
      <c r="K37" s="317">
        <f>ROUND(J37*E37,2)</f>
        <v>8840</v>
      </c>
      <c r="L37" s="318">
        <f t="shared" si="1"/>
        <v>94792</v>
      </c>
      <c r="M37" s="317"/>
      <c r="N37" s="254"/>
    </row>
    <row r="38" spans="1:14" ht="25.5" x14ac:dyDescent="0.2">
      <c r="A38" s="266">
        <f>A37+1</f>
        <v>8</v>
      </c>
      <c r="B38" s="271" t="s">
        <v>22</v>
      </c>
      <c r="C38" s="272" t="s">
        <v>27</v>
      </c>
      <c r="D38" s="266" t="s">
        <v>21</v>
      </c>
      <c r="E38" s="273">
        <v>165</v>
      </c>
      <c r="F38" s="316">
        <v>1673</v>
      </c>
      <c r="G38" s="317">
        <f t="shared" si="0"/>
        <v>276045</v>
      </c>
      <c r="H38" s="270"/>
      <c r="I38" s="317"/>
      <c r="J38" s="316">
        <v>1686</v>
      </c>
      <c r="K38" s="317">
        <f>ROUND(J38*E38,2)</f>
        <v>278190</v>
      </c>
      <c r="L38" s="318">
        <f t="shared" si="1"/>
        <v>554235</v>
      </c>
      <c r="M38" s="317"/>
      <c r="N38" s="254"/>
    </row>
    <row r="39" spans="1:14" ht="15" customHeight="1" x14ac:dyDescent="0.2">
      <c r="A39" s="258"/>
      <c r="B39" s="256" t="s">
        <v>28</v>
      </c>
      <c r="C39" s="257" t="s">
        <v>29</v>
      </c>
      <c r="D39" s="258"/>
      <c r="E39" s="259"/>
      <c r="F39" s="314"/>
      <c r="G39" s="315">
        <f>ROUND(F39*E39,2)</f>
        <v>0</v>
      </c>
      <c r="H39" s="262">
        <v>1</v>
      </c>
      <c r="I39" s="315">
        <v>34499.25</v>
      </c>
      <c r="J39" s="315"/>
      <c r="K39" s="315">
        <f>ROUND(E39*J39,2)</f>
        <v>0</v>
      </c>
      <c r="L39" s="262"/>
      <c r="M39" s="315"/>
      <c r="N39" s="254"/>
    </row>
    <row r="40" spans="1:14" ht="25.5" x14ac:dyDescent="0.2">
      <c r="A40" s="266"/>
      <c r="B40" s="271"/>
      <c r="C40" s="265" t="s">
        <v>10</v>
      </c>
      <c r="D40" s="266"/>
      <c r="E40" s="273"/>
      <c r="F40" s="316"/>
      <c r="G40" s="317"/>
      <c r="H40" s="270"/>
      <c r="I40" s="317"/>
      <c r="J40" s="274"/>
      <c r="K40" s="317"/>
      <c r="L40" s="318"/>
      <c r="M40" s="317"/>
      <c r="N40" s="254"/>
    </row>
    <row r="41" spans="1:14" ht="15" customHeight="1" x14ac:dyDescent="0.2">
      <c r="A41" s="266">
        <f>A38+1</f>
        <v>9</v>
      </c>
      <c r="B41" s="271" t="s">
        <v>31</v>
      </c>
      <c r="C41" s="272" t="s">
        <v>12</v>
      </c>
      <c r="D41" s="266" t="s">
        <v>7</v>
      </c>
      <c r="E41" s="273">
        <v>91.31</v>
      </c>
      <c r="F41" s="316">
        <v>2319.84</v>
      </c>
      <c r="G41" s="317">
        <f>ROUND(F41*E41,2)</f>
        <v>211824.59</v>
      </c>
      <c r="H41" s="270"/>
      <c r="I41" s="317"/>
      <c r="J41" s="316">
        <v>5300</v>
      </c>
      <c r="K41" s="317">
        <f>ROUND(J41*E41,2)</f>
        <v>483943</v>
      </c>
      <c r="L41" s="318">
        <f>G41+K41</f>
        <v>695767.59</v>
      </c>
      <c r="M41" s="317"/>
      <c r="N41" s="254"/>
    </row>
    <row r="42" spans="1:14" ht="15" customHeight="1" x14ac:dyDescent="0.2">
      <c r="A42" s="266">
        <f>A41+1</f>
        <v>10</v>
      </c>
      <c r="B42" s="271" t="s">
        <v>162</v>
      </c>
      <c r="C42" s="272" t="s">
        <v>14</v>
      </c>
      <c r="D42" s="266" t="s">
        <v>7</v>
      </c>
      <c r="E42" s="273">
        <v>57.5</v>
      </c>
      <c r="F42" s="316">
        <v>2154.2399999999998</v>
      </c>
      <c r="G42" s="317">
        <f>ROUND(F42*E42,2)</f>
        <v>123868.8</v>
      </c>
      <c r="H42" s="270"/>
      <c r="I42" s="317"/>
      <c r="J42" s="316">
        <v>2932</v>
      </c>
      <c r="K42" s="317">
        <f>ROUND(J42*E42,2)</f>
        <v>168590</v>
      </c>
      <c r="L42" s="318">
        <f>G42+K42</f>
        <v>292458.8</v>
      </c>
      <c r="M42" s="317"/>
      <c r="N42" s="254"/>
    </row>
    <row r="43" spans="1:14" ht="15" customHeight="1" x14ac:dyDescent="0.2">
      <c r="A43" s="266">
        <f>A42+1</f>
        <v>11</v>
      </c>
      <c r="B43" s="271" t="s">
        <v>32</v>
      </c>
      <c r="C43" s="272" t="s">
        <v>328</v>
      </c>
      <c r="D43" s="266" t="s">
        <v>21</v>
      </c>
      <c r="E43" s="273">
        <v>78.14</v>
      </c>
      <c r="F43" s="316">
        <v>44</v>
      </c>
      <c r="G43" s="317">
        <f>ROUND(F43*E43,2)</f>
        <v>3438.16</v>
      </c>
      <c r="H43" s="270"/>
      <c r="I43" s="317"/>
      <c r="J43" s="316">
        <v>450</v>
      </c>
      <c r="K43" s="317">
        <f>ROUND(J43*E43,2)</f>
        <v>35163</v>
      </c>
      <c r="L43" s="318">
        <f>G43+K43</f>
        <v>38601.160000000003</v>
      </c>
      <c r="M43" s="317"/>
      <c r="N43" s="254"/>
    </row>
    <row r="44" spans="1:14" ht="15" customHeight="1" x14ac:dyDescent="0.2">
      <c r="A44" s="266"/>
      <c r="B44" s="271"/>
      <c r="C44" s="265" t="s">
        <v>34</v>
      </c>
      <c r="D44" s="266"/>
      <c r="E44" s="273"/>
      <c r="F44" s="316"/>
      <c r="G44" s="317"/>
      <c r="H44" s="270"/>
      <c r="I44" s="317"/>
      <c r="J44" s="274"/>
      <c r="K44" s="317"/>
      <c r="L44" s="318"/>
      <c r="M44" s="317"/>
      <c r="N44" s="254"/>
    </row>
    <row r="45" spans="1:14" ht="51" x14ac:dyDescent="0.2">
      <c r="A45" s="266">
        <f>A43+1</f>
        <v>12</v>
      </c>
      <c r="B45" s="271" t="s">
        <v>163</v>
      </c>
      <c r="C45" s="272" t="s">
        <v>20</v>
      </c>
      <c r="D45" s="266" t="s">
        <v>21</v>
      </c>
      <c r="E45" s="273">
        <v>78.14</v>
      </c>
      <c r="F45" s="316">
        <v>1903</v>
      </c>
      <c r="G45" s="317">
        <f t="shared" ref="G45:G50" si="2">ROUND(F45*E45,2)</f>
        <v>148700.42000000001</v>
      </c>
      <c r="H45" s="270"/>
      <c r="I45" s="317"/>
      <c r="J45" s="274">
        <v>0</v>
      </c>
      <c r="K45" s="274">
        <f t="shared" ref="K45:K50" si="3">ROUND(J45*E45,2)</f>
        <v>0</v>
      </c>
      <c r="L45" s="318">
        <f t="shared" ref="L45:L50" si="4">G45+K45</f>
        <v>148700.42000000001</v>
      </c>
      <c r="M45" s="319" t="s">
        <v>298</v>
      </c>
      <c r="N45" s="254"/>
    </row>
    <row r="46" spans="1:14" ht="25.5" x14ac:dyDescent="0.2">
      <c r="A46" s="266">
        <f>A45+1</f>
        <v>13</v>
      </c>
      <c r="B46" s="271" t="s">
        <v>33</v>
      </c>
      <c r="C46" s="272" t="s">
        <v>38</v>
      </c>
      <c r="D46" s="266" t="s">
        <v>25</v>
      </c>
      <c r="E46" s="267">
        <v>100</v>
      </c>
      <c r="F46" s="316">
        <v>977.23</v>
      </c>
      <c r="G46" s="317">
        <f t="shared" si="2"/>
        <v>97723</v>
      </c>
      <c r="H46" s="270"/>
      <c r="I46" s="317"/>
      <c r="J46" s="316">
        <v>85</v>
      </c>
      <c r="K46" s="317">
        <f>ROUND(J46*E46,2)</f>
        <v>8500</v>
      </c>
      <c r="L46" s="318">
        <f t="shared" si="4"/>
        <v>106223</v>
      </c>
      <c r="M46" s="319"/>
      <c r="N46" s="254"/>
    </row>
    <row r="47" spans="1:14" ht="25.5" x14ac:dyDescent="0.2">
      <c r="A47" s="266">
        <f>A46+1</f>
        <v>14</v>
      </c>
      <c r="B47" s="271" t="s">
        <v>164</v>
      </c>
      <c r="C47" s="272" t="s">
        <v>23</v>
      </c>
      <c r="D47" s="266" t="s">
        <v>21</v>
      </c>
      <c r="E47" s="273">
        <v>78.14</v>
      </c>
      <c r="F47" s="316">
        <v>5040</v>
      </c>
      <c r="G47" s="317">
        <f t="shared" si="2"/>
        <v>393825.6</v>
      </c>
      <c r="H47" s="270"/>
      <c r="I47" s="317"/>
      <c r="J47" s="274">
        <v>0</v>
      </c>
      <c r="K47" s="274">
        <f t="shared" si="3"/>
        <v>0</v>
      </c>
      <c r="L47" s="318">
        <f t="shared" si="4"/>
        <v>393825.6</v>
      </c>
      <c r="M47" s="319" t="s">
        <v>298</v>
      </c>
      <c r="N47" s="254"/>
    </row>
    <row r="48" spans="1:14" ht="25.5" x14ac:dyDescent="0.2">
      <c r="A48" s="266">
        <f>A47+1</f>
        <v>15</v>
      </c>
      <c r="B48" s="271" t="s">
        <v>35</v>
      </c>
      <c r="C48" s="272" t="s">
        <v>24</v>
      </c>
      <c r="D48" s="266" t="s">
        <v>25</v>
      </c>
      <c r="E48" s="267">
        <v>1</v>
      </c>
      <c r="F48" s="316">
        <v>96000</v>
      </c>
      <c r="G48" s="317">
        <f t="shared" si="2"/>
        <v>96000</v>
      </c>
      <c r="H48" s="270"/>
      <c r="I48" s="317"/>
      <c r="J48" s="274">
        <v>0</v>
      </c>
      <c r="K48" s="274">
        <f t="shared" si="3"/>
        <v>0</v>
      </c>
      <c r="L48" s="318">
        <f t="shared" si="4"/>
        <v>96000</v>
      </c>
      <c r="M48" s="319" t="s">
        <v>298</v>
      </c>
      <c r="N48" s="254"/>
    </row>
    <row r="49" spans="1:14" ht="38.25" x14ac:dyDescent="0.2">
      <c r="A49" s="266">
        <f>A48+1</f>
        <v>16</v>
      </c>
      <c r="B49" s="271" t="s">
        <v>37</v>
      </c>
      <c r="C49" s="272" t="s">
        <v>26</v>
      </c>
      <c r="D49" s="266" t="s">
        <v>25</v>
      </c>
      <c r="E49" s="267">
        <v>70</v>
      </c>
      <c r="F49" s="316">
        <v>1264</v>
      </c>
      <c r="G49" s="317">
        <f t="shared" si="2"/>
        <v>88480</v>
      </c>
      <c r="H49" s="270"/>
      <c r="I49" s="317"/>
      <c r="J49" s="316">
        <v>130</v>
      </c>
      <c r="K49" s="317">
        <f t="shared" si="3"/>
        <v>9100</v>
      </c>
      <c r="L49" s="318">
        <f t="shared" si="4"/>
        <v>97580</v>
      </c>
      <c r="M49" s="317"/>
      <c r="N49" s="254"/>
    </row>
    <row r="50" spans="1:14" ht="25.5" x14ac:dyDescent="0.2">
      <c r="A50" s="266">
        <f>A49+1</f>
        <v>17</v>
      </c>
      <c r="B50" s="271" t="s">
        <v>39</v>
      </c>
      <c r="C50" s="272" t="s">
        <v>27</v>
      </c>
      <c r="D50" s="266" t="s">
        <v>21</v>
      </c>
      <c r="E50" s="273">
        <v>156.28</v>
      </c>
      <c r="F50" s="316">
        <v>1673</v>
      </c>
      <c r="G50" s="317">
        <f t="shared" si="2"/>
        <v>261456.44</v>
      </c>
      <c r="H50" s="270"/>
      <c r="I50" s="317"/>
      <c r="J50" s="316">
        <v>1686</v>
      </c>
      <c r="K50" s="317">
        <f t="shared" si="3"/>
        <v>263488.08</v>
      </c>
      <c r="L50" s="318">
        <f t="shared" si="4"/>
        <v>524944.52</v>
      </c>
      <c r="M50" s="317"/>
      <c r="N50" s="254"/>
    </row>
    <row r="51" spans="1:14" ht="15" customHeight="1" x14ac:dyDescent="0.2">
      <c r="A51" s="258"/>
      <c r="B51" s="256" t="s">
        <v>40</v>
      </c>
      <c r="C51" s="257" t="s">
        <v>41</v>
      </c>
      <c r="D51" s="258"/>
      <c r="E51" s="259"/>
      <c r="F51" s="314"/>
      <c r="G51" s="315">
        <f>ROUND(F51*E51,2)</f>
        <v>0</v>
      </c>
      <c r="H51" s="262">
        <v>1</v>
      </c>
      <c r="I51" s="315">
        <v>34499.25</v>
      </c>
      <c r="J51" s="315"/>
      <c r="K51" s="315">
        <f>ROUND(E51*J51,2)</f>
        <v>0</v>
      </c>
      <c r="L51" s="262"/>
      <c r="M51" s="315"/>
      <c r="N51" s="254"/>
    </row>
    <row r="52" spans="1:14" ht="27" x14ac:dyDescent="0.25">
      <c r="A52" s="266"/>
      <c r="B52" s="271"/>
      <c r="C52" s="320" t="s">
        <v>10</v>
      </c>
      <c r="D52" s="321"/>
      <c r="E52" s="273"/>
      <c r="F52" s="316"/>
      <c r="G52" s="317"/>
      <c r="H52" s="270"/>
      <c r="I52" s="317"/>
      <c r="J52" s="274"/>
      <c r="K52" s="317"/>
      <c r="L52" s="318"/>
      <c r="M52" s="317"/>
      <c r="N52" s="254"/>
    </row>
    <row r="53" spans="1:14" ht="15" customHeight="1" x14ac:dyDescent="0.2">
      <c r="A53" s="266">
        <f>A50+1</f>
        <v>18</v>
      </c>
      <c r="B53" s="271" t="s">
        <v>42</v>
      </c>
      <c r="C53" s="322" t="s">
        <v>12</v>
      </c>
      <c r="D53" s="323" t="s">
        <v>7</v>
      </c>
      <c r="E53" s="273">
        <v>91.74</v>
      </c>
      <c r="F53" s="316">
        <v>2319.6</v>
      </c>
      <c r="G53" s="317">
        <f t="shared" ref="G53:G61" si="5">ROUND(F53*E53,2)</f>
        <v>212800.1</v>
      </c>
      <c r="H53" s="270"/>
      <c r="I53" s="317"/>
      <c r="J53" s="316">
        <v>5300</v>
      </c>
      <c r="K53" s="317">
        <f>ROUND(J53*E53,2)</f>
        <v>486222</v>
      </c>
      <c r="L53" s="318">
        <f>G53+K53</f>
        <v>699022.1</v>
      </c>
      <c r="M53" s="317"/>
      <c r="N53" s="254"/>
    </row>
    <row r="54" spans="1:14" ht="15" customHeight="1" x14ac:dyDescent="0.2">
      <c r="A54" s="325">
        <f>A53+1</f>
        <v>19</v>
      </c>
      <c r="B54" s="271"/>
      <c r="C54" s="322" t="s">
        <v>329</v>
      </c>
      <c r="D54" s="323" t="s">
        <v>21</v>
      </c>
      <c r="E54" s="273"/>
      <c r="F54" s="316">
        <v>36</v>
      </c>
      <c r="G54" s="317">
        <f t="shared" si="5"/>
        <v>0</v>
      </c>
      <c r="H54" s="270"/>
      <c r="I54" s="317"/>
      <c r="J54" s="316">
        <v>201.6</v>
      </c>
      <c r="K54" s="317">
        <f>ROUND(J54*E54,2)</f>
        <v>0</v>
      </c>
      <c r="L54" s="318">
        <f>G54+K54</f>
        <v>0</v>
      </c>
      <c r="M54" s="317"/>
      <c r="N54" s="254"/>
    </row>
    <row r="55" spans="1:14" ht="15" customHeight="1" x14ac:dyDescent="0.2">
      <c r="A55" s="325">
        <f>A54+1</f>
        <v>20</v>
      </c>
      <c r="B55" s="271"/>
      <c r="C55" s="322" t="s">
        <v>330</v>
      </c>
      <c r="D55" s="323" t="s">
        <v>21</v>
      </c>
      <c r="E55" s="273"/>
      <c r="F55" s="316">
        <v>44</v>
      </c>
      <c r="G55" s="317">
        <f t="shared" si="5"/>
        <v>0</v>
      </c>
      <c r="H55" s="270"/>
      <c r="I55" s="317"/>
      <c r="J55" s="316">
        <v>180</v>
      </c>
      <c r="K55" s="317">
        <f>ROUND(J55*E55,2)</f>
        <v>0</v>
      </c>
      <c r="L55" s="318">
        <f>G55+K55</f>
        <v>0</v>
      </c>
      <c r="M55" s="317"/>
      <c r="N55" s="254"/>
    </row>
    <row r="56" spans="1:14" ht="15" customHeight="1" x14ac:dyDescent="0.2">
      <c r="A56" s="266"/>
      <c r="B56" s="271"/>
      <c r="C56" s="265" t="s">
        <v>44</v>
      </c>
      <c r="D56" s="266"/>
      <c r="E56" s="273"/>
      <c r="F56" s="316"/>
      <c r="G56" s="317"/>
      <c r="H56" s="270"/>
      <c r="I56" s="317"/>
      <c r="J56" s="274"/>
      <c r="K56" s="317"/>
      <c r="L56" s="318"/>
      <c r="M56" s="317"/>
      <c r="N56" s="254"/>
    </row>
    <row r="57" spans="1:14" ht="51" x14ac:dyDescent="0.2">
      <c r="A57" s="266">
        <f>A55+1</f>
        <v>21</v>
      </c>
      <c r="B57" s="271" t="s">
        <v>165</v>
      </c>
      <c r="C57" s="272" t="s">
        <v>36</v>
      </c>
      <c r="D57" s="266" t="s">
        <v>21</v>
      </c>
      <c r="E57" s="273">
        <v>15.5</v>
      </c>
      <c r="F57" s="316">
        <v>1903</v>
      </c>
      <c r="G57" s="317">
        <f t="shared" si="5"/>
        <v>29496.5</v>
      </c>
      <c r="H57" s="270"/>
      <c r="I57" s="317"/>
      <c r="J57" s="274">
        <v>0</v>
      </c>
      <c r="K57" s="274">
        <f>ROUND(J57*E57,2)</f>
        <v>0</v>
      </c>
      <c r="L57" s="318">
        <f>G57+K57</f>
        <v>29496.5</v>
      </c>
      <c r="M57" s="319" t="s">
        <v>298</v>
      </c>
      <c r="N57" s="254"/>
    </row>
    <row r="58" spans="1:14" ht="25.5" x14ac:dyDescent="0.2">
      <c r="A58" s="266">
        <f>A57+1</f>
        <v>22</v>
      </c>
      <c r="B58" s="271" t="s">
        <v>43</v>
      </c>
      <c r="C58" s="272" t="s">
        <v>38</v>
      </c>
      <c r="D58" s="266" t="s">
        <v>25</v>
      </c>
      <c r="E58" s="273">
        <v>130</v>
      </c>
      <c r="F58" s="316">
        <v>977.23</v>
      </c>
      <c r="G58" s="317">
        <f t="shared" si="5"/>
        <v>127039.9</v>
      </c>
      <c r="H58" s="270"/>
      <c r="I58" s="317"/>
      <c r="J58" s="316">
        <v>85</v>
      </c>
      <c r="K58" s="317">
        <f>ROUND(J58*E58,2)</f>
        <v>11050</v>
      </c>
      <c r="L58" s="318">
        <f>G58+K58</f>
        <v>138089.9</v>
      </c>
      <c r="M58" s="317"/>
      <c r="N58" s="254"/>
    </row>
    <row r="59" spans="1:14" ht="25.5" x14ac:dyDescent="0.2">
      <c r="A59" s="266">
        <f>A58+1</f>
        <v>23</v>
      </c>
      <c r="B59" s="271" t="s">
        <v>166</v>
      </c>
      <c r="C59" s="272" t="s">
        <v>23</v>
      </c>
      <c r="D59" s="266" t="s">
        <v>21</v>
      </c>
      <c r="E59" s="273">
        <v>15.5</v>
      </c>
      <c r="F59" s="316">
        <v>5040</v>
      </c>
      <c r="G59" s="317">
        <f t="shared" si="5"/>
        <v>78120</v>
      </c>
      <c r="H59" s="270"/>
      <c r="I59" s="317"/>
      <c r="J59" s="274">
        <v>0</v>
      </c>
      <c r="K59" s="274">
        <f>ROUND(J59*E59,2)</f>
        <v>0</v>
      </c>
      <c r="L59" s="318">
        <f>G59+K59</f>
        <v>78120</v>
      </c>
      <c r="M59" s="319" t="s">
        <v>298</v>
      </c>
      <c r="N59" s="254"/>
    </row>
    <row r="60" spans="1:14" ht="38.25" x14ac:dyDescent="0.2">
      <c r="A60" s="266">
        <f>A59+1</f>
        <v>24</v>
      </c>
      <c r="B60" s="271" t="s">
        <v>45</v>
      </c>
      <c r="C60" s="272" t="s">
        <v>26</v>
      </c>
      <c r="D60" s="266" t="s">
        <v>25</v>
      </c>
      <c r="E60" s="273">
        <v>128</v>
      </c>
      <c r="F60" s="316">
        <v>1263.5999999999999</v>
      </c>
      <c r="G60" s="317">
        <f t="shared" si="5"/>
        <v>161740.79999999999</v>
      </c>
      <c r="H60" s="270"/>
      <c r="I60" s="317"/>
      <c r="J60" s="316">
        <v>130</v>
      </c>
      <c r="K60" s="317">
        <f>ROUND(J60*E60,2)</f>
        <v>16640</v>
      </c>
      <c r="L60" s="318">
        <f>G60+K60</f>
        <v>178380.79999999999</v>
      </c>
      <c r="M60" s="317"/>
      <c r="N60" s="254"/>
    </row>
    <row r="61" spans="1:14" ht="25.5" x14ac:dyDescent="0.2">
      <c r="A61" s="266">
        <f>A60+1</f>
        <v>25</v>
      </c>
      <c r="B61" s="271" t="s">
        <v>46</v>
      </c>
      <c r="C61" s="272" t="s">
        <v>27</v>
      </c>
      <c r="D61" s="266" t="s">
        <v>21</v>
      </c>
      <c r="E61" s="273">
        <v>313</v>
      </c>
      <c r="F61" s="316">
        <v>1673</v>
      </c>
      <c r="G61" s="317">
        <f t="shared" si="5"/>
        <v>523649</v>
      </c>
      <c r="H61" s="270"/>
      <c r="I61" s="317"/>
      <c r="J61" s="316">
        <v>1686</v>
      </c>
      <c r="K61" s="317">
        <f>ROUND(J61*E61,2)</f>
        <v>527718</v>
      </c>
      <c r="L61" s="318">
        <f>G61+K61</f>
        <v>1051367</v>
      </c>
      <c r="M61" s="317"/>
      <c r="N61" s="254"/>
    </row>
    <row r="62" spans="1:14" ht="15" customHeight="1" x14ac:dyDescent="0.2">
      <c r="A62" s="258"/>
      <c r="B62" s="256" t="s">
        <v>47</v>
      </c>
      <c r="C62" s="257" t="s">
        <v>48</v>
      </c>
      <c r="D62" s="258"/>
      <c r="E62" s="259"/>
      <c r="F62" s="314"/>
      <c r="G62" s="315"/>
      <c r="H62" s="262"/>
      <c r="I62" s="315"/>
      <c r="J62" s="315"/>
      <c r="K62" s="315"/>
      <c r="L62" s="262"/>
      <c r="M62" s="315"/>
      <c r="N62" s="254"/>
    </row>
    <row r="63" spans="1:14" ht="25.5" x14ac:dyDescent="0.2">
      <c r="A63" s="266"/>
      <c r="B63" s="271"/>
      <c r="C63" s="265" t="s">
        <v>10</v>
      </c>
      <c r="D63" s="266"/>
      <c r="E63" s="273"/>
      <c r="F63" s="316"/>
      <c r="G63" s="317"/>
      <c r="H63" s="270"/>
      <c r="I63" s="317"/>
      <c r="J63" s="274"/>
      <c r="K63" s="317"/>
      <c r="L63" s="318"/>
      <c r="M63" s="317"/>
      <c r="N63" s="254"/>
    </row>
    <row r="64" spans="1:14" ht="15" customHeight="1" x14ac:dyDescent="0.2">
      <c r="A64" s="266">
        <f>A61+1</f>
        <v>26</v>
      </c>
      <c r="B64" s="271" t="s">
        <v>49</v>
      </c>
      <c r="C64" s="272" t="s">
        <v>12</v>
      </c>
      <c r="D64" s="266" t="s">
        <v>7</v>
      </c>
      <c r="E64" s="273">
        <v>21.82</v>
      </c>
      <c r="F64" s="316">
        <v>2319.6</v>
      </c>
      <c r="G64" s="317">
        <f t="shared" ref="G64:G70" si="6">ROUND(F64*E64,2)</f>
        <v>50613.67</v>
      </c>
      <c r="H64" s="270"/>
      <c r="I64" s="317"/>
      <c r="J64" s="316">
        <v>5299.2</v>
      </c>
      <c r="K64" s="317">
        <f t="shared" ref="K64:K70" si="7">ROUND(J64*E64,2)</f>
        <v>115628.54</v>
      </c>
      <c r="L64" s="318">
        <f t="shared" ref="L64:L70" si="8">G64+K64</f>
        <v>166242.21</v>
      </c>
      <c r="M64" s="317"/>
      <c r="N64" s="254"/>
    </row>
    <row r="65" spans="1:14" ht="15" hidden="1" customHeight="1" x14ac:dyDescent="0.2">
      <c r="A65" s="325">
        <f>A64+1</f>
        <v>27</v>
      </c>
      <c r="B65" s="271"/>
      <c r="C65" s="272" t="s">
        <v>12</v>
      </c>
      <c r="D65" s="266" t="s">
        <v>7</v>
      </c>
      <c r="E65" s="273"/>
      <c r="F65" s="316"/>
      <c r="G65" s="317">
        <f t="shared" si="6"/>
        <v>0</v>
      </c>
      <c r="H65" s="270"/>
      <c r="I65" s="317"/>
      <c r="J65" s="316">
        <v>5299.2</v>
      </c>
      <c r="K65" s="317">
        <f>ROUND(J65*E65,2)</f>
        <v>0</v>
      </c>
      <c r="L65" s="318">
        <f>G65+K65</f>
        <v>0</v>
      </c>
      <c r="M65" s="317"/>
      <c r="N65" s="254"/>
    </row>
    <row r="66" spans="1:14" ht="15" customHeight="1" x14ac:dyDescent="0.2">
      <c r="A66" s="266"/>
      <c r="B66" s="271"/>
      <c r="C66" s="265" t="s">
        <v>51</v>
      </c>
      <c r="D66" s="266"/>
      <c r="E66" s="273"/>
      <c r="F66" s="316"/>
      <c r="G66" s="317"/>
      <c r="H66" s="270"/>
      <c r="I66" s="317"/>
      <c r="J66" s="274"/>
      <c r="K66" s="317"/>
      <c r="L66" s="318"/>
      <c r="M66" s="317"/>
      <c r="N66" s="254"/>
    </row>
    <row r="67" spans="1:14" ht="51" x14ac:dyDescent="0.2">
      <c r="A67" s="266">
        <f>A65+1</f>
        <v>28</v>
      </c>
      <c r="B67" s="271" t="s">
        <v>167</v>
      </c>
      <c r="C67" s="272" t="s">
        <v>53</v>
      </c>
      <c r="D67" s="266" t="s">
        <v>21</v>
      </c>
      <c r="E67" s="273">
        <v>9.8699999999999992</v>
      </c>
      <c r="F67" s="316">
        <v>1903</v>
      </c>
      <c r="G67" s="317">
        <f t="shared" si="6"/>
        <v>18782.61</v>
      </c>
      <c r="H67" s="270"/>
      <c r="I67" s="317"/>
      <c r="J67" s="274">
        <v>0</v>
      </c>
      <c r="K67" s="274">
        <f t="shared" si="7"/>
        <v>0</v>
      </c>
      <c r="L67" s="318">
        <f t="shared" si="8"/>
        <v>18782.61</v>
      </c>
      <c r="M67" s="319" t="s">
        <v>298</v>
      </c>
      <c r="N67" s="254"/>
    </row>
    <row r="68" spans="1:14" ht="25.5" x14ac:dyDescent="0.2">
      <c r="A68" s="266">
        <f>A67+1</f>
        <v>29</v>
      </c>
      <c r="B68" s="271" t="s">
        <v>50</v>
      </c>
      <c r="C68" s="272" t="s">
        <v>23</v>
      </c>
      <c r="D68" s="266" t="s">
        <v>21</v>
      </c>
      <c r="E68" s="273">
        <v>9.86</v>
      </c>
      <c r="F68" s="316">
        <v>5040</v>
      </c>
      <c r="G68" s="317">
        <f t="shared" si="6"/>
        <v>49694.400000000001</v>
      </c>
      <c r="H68" s="270"/>
      <c r="I68" s="317"/>
      <c r="J68" s="274">
        <v>0</v>
      </c>
      <c r="K68" s="274">
        <f t="shared" si="7"/>
        <v>0</v>
      </c>
      <c r="L68" s="318">
        <f t="shared" si="8"/>
        <v>49694.400000000001</v>
      </c>
      <c r="M68" s="319" t="s">
        <v>298</v>
      </c>
      <c r="N68" s="254"/>
    </row>
    <row r="69" spans="1:14" ht="38.25" x14ac:dyDescent="0.2">
      <c r="A69" s="266">
        <f>A68+1</f>
        <v>30</v>
      </c>
      <c r="B69" s="271" t="s">
        <v>52</v>
      </c>
      <c r="C69" s="272" t="s">
        <v>26</v>
      </c>
      <c r="D69" s="266" t="s">
        <v>25</v>
      </c>
      <c r="E69" s="267">
        <v>80</v>
      </c>
      <c r="F69" s="316">
        <v>1263.5999999999999</v>
      </c>
      <c r="G69" s="317">
        <f t="shared" si="6"/>
        <v>101088</v>
      </c>
      <c r="H69" s="270"/>
      <c r="I69" s="317"/>
      <c r="J69" s="316">
        <v>130</v>
      </c>
      <c r="K69" s="317">
        <f t="shared" si="7"/>
        <v>10400</v>
      </c>
      <c r="L69" s="318">
        <f t="shared" si="8"/>
        <v>111488</v>
      </c>
      <c r="M69" s="317"/>
      <c r="N69" s="254"/>
    </row>
    <row r="70" spans="1:14" ht="25.5" x14ac:dyDescent="0.2">
      <c r="A70" s="266">
        <f>A69+1</f>
        <v>31</v>
      </c>
      <c r="B70" s="271" t="s">
        <v>54</v>
      </c>
      <c r="C70" s="272" t="s">
        <v>27</v>
      </c>
      <c r="D70" s="266" t="s">
        <v>21</v>
      </c>
      <c r="E70" s="267">
        <v>195</v>
      </c>
      <c r="F70" s="316">
        <v>1673</v>
      </c>
      <c r="G70" s="317">
        <f t="shared" si="6"/>
        <v>326235</v>
      </c>
      <c r="H70" s="270"/>
      <c r="I70" s="317"/>
      <c r="J70" s="316">
        <v>1686</v>
      </c>
      <c r="K70" s="317">
        <f t="shared" si="7"/>
        <v>328770</v>
      </c>
      <c r="L70" s="318">
        <f t="shared" si="8"/>
        <v>655005</v>
      </c>
      <c r="M70" s="317"/>
      <c r="N70" s="254"/>
    </row>
    <row r="71" spans="1:14" ht="15" customHeight="1" x14ac:dyDescent="0.2">
      <c r="A71" s="246"/>
      <c r="B71" s="247" t="s">
        <v>188</v>
      </c>
      <c r="C71" s="248" t="s">
        <v>55</v>
      </c>
      <c r="D71" s="249"/>
      <c r="E71" s="250"/>
      <c r="F71" s="312"/>
      <c r="G71" s="313"/>
      <c r="H71" s="253"/>
      <c r="I71" s="313"/>
      <c r="J71" s="313"/>
      <c r="K71" s="313"/>
      <c r="L71" s="253"/>
      <c r="M71" s="313"/>
      <c r="N71" s="254"/>
    </row>
    <row r="72" spans="1:14" ht="15" customHeight="1" x14ac:dyDescent="0.2">
      <c r="A72" s="266"/>
      <c r="B72" s="264"/>
      <c r="C72" s="265" t="s">
        <v>56</v>
      </c>
      <c r="D72" s="266"/>
      <c r="E72" s="267"/>
      <c r="F72" s="316"/>
      <c r="G72" s="317"/>
      <c r="H72" s="270"/>
      <c r="I72" s="317"/>
      <c r="J72" s="317"/>
      <c r="K72" s="317"/>
      <c r="L72" s="270"/>
      <c r="M72" s="317"/>
      <c r="N72" s="254"/>
    </row>
    <row r="73" spans="1:14" ht="25.5" x14ac:dyDescent="0.2">
      <c r="A73" s="266">
        <f>A70+1</f>
        <v>32</v>
      </c>
      <c r="B73" s="271" t="s">
        <v>57</v>
      </c>
      <c r="C73" s="272" t="s">
        <v>58</v>
      </c>
      <c r="D73" s="266" t="s">
        <v>59</v>
      </c>
      <c r="E73" s="273">
        <v>3.55</v>
      </c>
      <c r="F73" s="316">
        <v>68400</v>
      </c>
      <c r="G73" s="317">
        <f t="shared" ref="G73:G80" si="9">ROUND(F73*E73,2)</f>
        <v>242820</v>
      </c>
      <c r="H73" s="270"/>
      <c r="I73" s="317"/>
      <c r="J73" s="274">
        <v>0</v>
      </c>
      <c r="K73" s="274">
        <f>ROUND(J73*E73,2)</f>
        <v>0</v>
      </c>
      <c r="L73" s="318">
        <f>G73+K73</f>
        <v>242820</v>
      </c>
      <c r="M73" s="319" t="s">
        <v>298</v>
      </c>
      <c r="N73" s="254"/>
    </row>
    <row r="74" spans="1:14" ht="15" customHeight="1" x14ac:dyDescent="0.2">
      <c r="A74" s="266"/>
      <c r="B74" s="271"/>
      <c r="C74" s="265" t="s">
        <v>60</v>
      </c>
      <c r="D74" s="266"/>
      <c r="E74" s="273"/>
      <c r="F74" s="316"/>
      <c r="G74" s="317"/>
      <c r="H74" s="270"/>
      <c r="I74" s="317"/>
      <c r="J74" s="274"/>
      <c r="K74" s="317"/>
      <c r="L74" s="318"/>
      <c r="M74" s="317"/>
      <c r="N74" s="254"/>
    </row>
    <row r="75" spans="1:14" ht="15" customHeight="1" x14ac:dyDescent="0.2">
      <c r="A75" s="266">
        <f>A73+1</f>
        <v>33</v>
      </c>
      <c r="B75" s="271" t="s">
        <v>168</v>
      </c>
      <c r="C75" s="272" t="s">
        <v>61</v>
      </c>
      <c r="D75" s="266" t="s">
        <v>17</v>
      </c>
      <c r="E75" s="267">
        <v>300</v>
      </c>
      <c r="F75" s="316">
        <v>2400</v>
      </c>
      <c r="G75" s="317">
        <f t="shared" si="9"/>
        <v>720000</v>
      </c>
      <c r="H75" s="270"/>
      <c r="I75" s="317"/>
      <c r="J75" s="316">
        <v>956</v>
      </c>
      <c r="K75" s="317">
        <f>ROUND(J75*E75,2)</f>
        <v>286800</v>
      </c>
      <c r="L75" s="318">
        <f>G75+K75</f>
        <v>1006800</v>
      </c>
      <c r="M75" s="317"/>
      <c r="N75" s="254"/>
    </row>
    <row r="76" spans="1:14" ht="15" customHeight="1" x14ac:dyDescent="0.2">
      <c r="A76" s="266"/>
      <c r="B76" s="271"/>
      <c r="C76" s="265" t="s">
        <v>62</v>
      </c>
      <c r="D76" s="266"/>
      <c r="E76" s="273"/>
      <c r="F76" s="316"/>
      <c r="G76" s="317"/>
      <c r="H76" s="270"/>
      <c r="I76" s="317"/>
      <c r="J76" s="274"/>
      <c r="K76" s="317"/>
      <c r="L76" s="318"/>
      <c r="M76" s="317"/>
      <c r="N76" s="254"/>
    </row>
    <row r="77" spans="1:14" ht="15" customHeight="1" x14ac:dyDescent="0.2">
      <c r="A77" s="266">
        <f>A75+1</f>
        <v>34</v>
      </c>
      <c r="B77" s="271" t="s">
        <v>169</v>
      </c>
      <c r="C77" s="272" t="s">
        <v>64</v>
      </c>
      <c r="D77" s="266" t="s">
        <v>25</v>
      </c>
      <c r="E77" s="267">
        <v>100</v>
      </c>
      <c r="F77" s="316">
        <v>300</v>
      </c>
      <c r="G77" s="317">
        <f t="shared" si="9"/>
        <v>30000</v>
      </c>
      <c r="H77" s="270"/>
      <c r="I77" s="317"/>
      <c r="J77" s="274">
        <v>0</v>
      </c>
      <c r="K77" s="317">
        <f>ROUND(J77*E77,2)</f>
        <v>0</v>
      </c>
      <c r="L77" s="318">
        <f>G77+K77</f>
        <v>30000</v>
      </c>
      <c r="M77" s="317"/>
      <c r="N77" s="254"/>
    </row>
    <row r="78" spans="1:14" ht="15" customHeight="1" x14ac:dyDescent="0.2">
      <c r="A78" s="266">
        <f>A77+1</f>
        <v>35</v>
      </c>
      <c r="B78" s="271" t="s">
        <v>170</v>
      </c>
      <c r="C78" s="272" t="s">
        <v>65</v>
      </c>
      <c r="D78" s="266" t="s">
        <v>66</v>
      </c>
      <c r="E78" s="273">
        <v>0.5</v>
      </c>
      <c r="F78" s="316">
        <v>199039.2</v>
      </c>
      <c r="G78" s="317">
        <f t="shared" si="9"/>
        <v>99519.6</v>
      </c>
      <c r="H78" s="270"/>
      <c r="I78" s="317"/>
      <c r="J78" s="316">
        <v>199703.52</v>
      </c>
      <c r="K78" s="317">
        <f>ROUND(J78*E78,2)</f>
        <v>99851.76</v>
      </c>
      <c r="L78" s="318">
        <f>G78+K78</f>
        <v>199371.36</v>
      </c>
      <c r="M78" s="317"/>
      <c r="N78" s="254"/>
    </row>
    <row r="79" spans="1:14" ht="15" customHeight="1" x14ac:dyDescent="0.2">
      <c r="A79" s="266"/>
      <c r="B79" s="271"/>
      <c r="C79" s="265" t="s">
        <v>68</v>
      </c>
      <c r="D79" s="266"/>
      <c r="E79" s="273"/>
      <c r="F79" s="316"/>
      <c r="G79" s="317"/>
      <c r="H79" s="270"/>
      <c r="I79" s="317"/>
      <c r="J79" s="274"/>
      <c r="K79" s="317"/>
      <c r="L79" s="318"/>
      <c r="M79" s="317"/>
      <c r="N79" s="254"/>
    </row>
    <row r="80" spans="1:14" ht="25.5" x14ac:dyDescent="0.2">
      <c r="A80" s="266">
        <f>A78+1</f>
        <v>36</v>
      </c>
      <c r="B80" s="271" t="s">
        <v>63</v>
      </c>
      <c r="C80" s="272" t="s">
        <v>69</v>
      </c>
      <c r="D80" s="266" t="s">
        <v>17</v>
      </c>
      <c r="E80" s="267">
        <v>500</v>
      </c>
      <c r="F80" s="316">
        <v>2237</v>
      </c>
      <c r="G80" s="317">
        <f t="shared" si="9"/>
        <v>1118500</v>
      </c>
      <c r="H80" s="270"/>
      <c r="I80" s="317"/>
      <c r="J80" s="274">
        <v>0</v>
      </c>
      <c r="K80" s="274">
        <f>ROUND(J80*E80,2)</f>
        <v>0</v>
      </c>
      <c r="L80" s="318">
        <f>G80+K80</f>
        <v>1118500</v>
      </c>
      <c r="M80" s="319" t="s">
        <v>298</v>
      </c>
      <c r="N80" s="254"/>
    </row>
    <row r="81" spans="1:14" ht="15" customHeight="1" x14ac:dyDescent="0.2">
      <c r="A81" s="246"/>
      <c r="B81" s="247"/>
      <c r="C81" s="248" t="s">
        <v>71</v>
      </c>
      <c r="D81" s="249"/>
      <c r="E81" s="250"/>
      <c r="F81" s="312"/>
      <c r="G81" s="313"/>
      <c r="H81" s="253"/>
      <c r="I81" s="313"/>
      <c r="J81" s="313"/>
      <c r="K81" s="313"/>
      <c r="L81" s="253"/>
      <c r="M81" s="313"/>
      <c r="N81" s="254"/>
    </row>
    <row r="82" spans="1:14" ht="25.5" x14ac:dyDescent="0.2">
      <c r="A82" s="266"/>
      <c r="B82" s="271"/>
      <c r="C82" s="265" t="s">
        <v>72</v>
      </c>
      <c r="D82" s="266"/>
      <c r="E82" s="273"/>
      <c r="F82" s="316"/>
      <c r="G82" s="317"/>
      <c r="H82" s="270"/>
      <c r="I82" s="317"/>
      <c r="J82" s="274"/>
      <c r="K82" s="317"/>
      <c r="L82" s="318"/>
      <c r="M82" s="317"/>
      <c r="N82" s="254"/>
    </row>
    <row r="83" spans="1:14" ht="38.25" x14ac:dyDescent="0.2">
      <c r="A83" s="266">
        <f>A80+1</f>
        <v>37</v>
      </c>
      <c r="B83" s="271" t="s">
        <v>73</v>
      </c>
      <c r="C83" s="272" t="s">
        <v>74</v>
      </c>
      <c r="D83" s="266" t="s">
        <v>67</v>
      </c>
      <c r="E83" s="273">
        <v>3.78</v>
      </c>
      <c r="F83" s="316">
        <v>82000</v>
      </c>
      <c r="G83" s="317">
        <f t="shared" ref="G83:G125" si="10">ROUND(F83*E83,2)</f>
        <v>309960</v>
      </c>
      <c r="H83" s="270"/>
      <c r="I83" s="317"/>
      <c r="J83" s="316">
        <v>73503.44</v>
      </c>
      <c r="K83" s="317">
        <f t="shared" ref="K83:K93" si="11">ROUND(J83*E83,2)</f>
        <v>277843</v>
      </c>
      <c r="L83" s="318">
        <f t="shared" ref="L83:L93" si="12">G83+K83</f>
        <v>587803</v>
      </c>
      <c r="M83" s="317"/>
      <c r="N83" s="254"/>
    </row>
    <row r="84" spans="1:14" ht="38.25" x14ac:dyDescent="0.2">
      <c r="A84" s="266">
        <f>A83+1</f>
        <v>38</v>
      </c>
      <c r="B84" s="271" t="s">
        <v>75</v>
      </c>
      <c r="C84" s="272" t="s">
        <v>76</v>
      </c>
      <c r="D84" s="266" t="s">
        <v>77</v>
      </c>
      <c r="E84" s="273">
        <v>4</v>
      </c>
      <c r="F84" s="316">
        <v>48262.85</v>
      </c>
      <c r="G84" s="317">
        <f t="shared" si="10"/>
        <v>193051.4</v>
      </c>
      <c r="H84" s="270"/>
      <c r="I84" s="317"/>
      <c r="J84" s="316">
        <v>8984.86</v>
      </c>
      <c r="K84" s="317">
        <f t="shared" si="11"/>
        <v>35939.440000000002</v>
      </c>
      <c r="L84" s="318">
        <f t="shared" si="12"/>
        <v>228990.84</v>
      </c>
      <c r="M84" s="317"/>
      <c r="N84" s="254"/>
    </row>
    <row r="85" spans="1:14" ht="38.25" x14ac:dyDescent="0.2">
      <c r="A85" s="266">
        <f t="shared" ref="A85:A125" si="13">A84+1</f>
        <v>39</v>
      </c>
      <c r="B85" s="271" t="s">
        <v>78</v>
      </c>
      <c r="C85" s="272" t="s">
        <v>79</v>
      </c>
      <c r="D85" s="266" t="s">
        <v>7</v>
      </c>
      <c r="E85" s="273">
        <v>10</v>
      </c>
      <c r="F85" s="316">
        <v>10080</v>
      </c>
      <c r="G85" s="317">
        <f t="shared" si="10"/>
        <v>100800</v>
      </c>
      <c r="H85" s="270"/>
      <c r="I85" s="317"/>
      <c r="J85" s="316">
        <v>22081.78</v>
      </c>
      <c r="K85" s="317">
        <f t="shared" si="11"/>
        <v>220817.8</v>
      </c>
      <c r="L85" s="318">
        <f t="shared" si="12"/>
        <v>321617.8</v>
      </c>
      <c r="M85" s="317"/>
      <c r="N85" s="254"/>
    </row>
    <row r="86" spans="1:14" ht="25.5" x14ac:dyDescent="0.2">
      <c r="A86" s="266">
        <f t="shared" si="13"/>
        <v>40</v>
      </c>
      <c r="B86" s="271" t="s">
        <v>80</v>
      </c>
      <c r="C86" s="272" t="s">
        <v>81</v>
      </c>
      <c r="D86" s="266" t="s">
        <v>7</v>
      </c>
      <c r="E86" s="273">
        <v>3</v>
      </c>
      <c r="F86" s="316">
        <v>2741.94</v>
      </c>
      <c r="G86" s="317">
        <f t="shared" si="10"/>
        <v>8225.82</v>
      </c>
      <c r="H86" s="270"/>
      <c r="I86" s="317"/>
      <c r="J86" s="316">
        <v>7158.87</v>
      </c>
      <c r="K86" s="317">
        <f t="shared" si="11"/>
        <v>21476.61</v>
      </c>
      <c r="L86" s="318">
        <f t="shared" si="12"/>
        <v>29702.43</v>
      </c>
      <c r="M86" s="317"/>
      <c r="N86" s="254"/>
    </row>
    <row r="87" spans="1:14" ht="38.25" x14ac:dyDescent="0.2">
      <c r="A87" s="266">
        <f t="shared" si="13"/>
        <v>41</v>
      </c>
      <c r="B87" s="271" t="s">
        <v>82</v>
      </c>
      <c r="C87" s="272" t="s">
        <v>83</v>
      </c>
      <c r="D87" s="266" t="s">
        <v>17</v>
      </c>
      <c r="E87" s="273">
        <v>51.7</v>
      </c>
      <c r="F87" s="316">
        <v>364.8</v>
      </c>
      <c r="G87" s="317">
        <f t="shared" si="10"/>
        <v>18860.16</v>
      </c>
      <c r="H87" s="270"/>
      <c r="I87" s="317"/>
      <c r="J87" s="316">
        <v>60.08</v>
      </c>
      <c r="K87" s="317">
        <f t="shared" si="11"/>
        <v>3106.14</v>
      </c>
      <c r="L87" s="318">
        <f t="shared" si="12"/>
        <v>21966.3</v>
      </c>
      <c r="M87" s="317"/>
      <c r="N87" s="254"/>
    </row>
    <row r="88" spans="1:14" ht="15.75" customHeight="1" x14ac:dyDescent="0.2">
      <c r="A88" s="266">
        <f t="shared" si="13"/>
        <v>42</v>
      </c>
      <c r="B88" s="271" t="s">
        <v>84</v>
      </c>
      <c r="C88" s="272" t="s">
        <v>331</v>
      </c>
      <c r="D88" s="266" t="s">
        <v>17</v>
      </c>
      <c r="E88" s="273">
        <v>7</v>
      </c>
      <c r="F88" s="316">
        <v>2237</v>
      </c>
      <c r="G88" s="317">
        <f t="shared" si="10"/>
        <v>15659</v>
      </c>
      <c r="H88" s="270"/>
      <c r="I88" s="317"/>
      <c r="J88" s="316">
        <v>3967</v>
      </c>
      <c r="K88" s="317">
        <f t="shared" si="11"/>
        <v>27769</v>
      </c>
      <c r="L88" s="318">
        <f t="shared" si="12"/>
        <v>43428</v>
      </c>
      <c r="M88" s="317"/>
      <c r="N88" s="254"/>
    </row>
    <row r="89" spans="1:14" ht="51" x14ac:dyDescent="0.2">
      <c r="A89" s="266">
        <f t="shared" si="13"/>
        <v>43</v>
      </c>
      <c r="B89" s="271" t="s">
        <v>85</v>
      </c>
      <c r="C89" s="272" t="s">
        <v>86</v>
      </c>
      <c r="D89" s="266" t="s">
        <v>17</v>
      </c>
      <c r="E89" s="273">
        <v>14.65</v>
      </c>
      <c r="F89" s="316">
        <v>5438.16</v>
      </c>
      <c r="G89" s="317">
        <f t="shared" si="10"/>
        <v>79669.039999999994</v>
      </c>
      <c r="H89" s="270"/>
      <c r="I89" s="317"/>
      <c r="J89" s="316">
        <v>1199.9000000000001</v>
      </c>
      <c r="K89" s="317">
        <f t="shared" si="11"/>
        <v>17578.54</v>
      </c>
      <c r="L89" s="318">
        <f t="shared" si="12"/>
        <v>97247.579999999987</v>
      </c>
      <c r="M89" s="317"/>
      <c r="N89" s="254"/>
    </row>
    <row r="90" spans="1:14" ht="25.5" x14ac:dyDescent="0.2">
      <c r="A90" s="266">
        <f t="shared" si="13"/>
        <v>44</v>
      </c>
      <c r="B90" s="271" t="s">
        <v>87</v>
      </c>
      <c r="C90" s="272" t="s">
        <v>88</v>
      </c>
      <c r="D90" s="266" t="s">
        <v>67</v>
      </c>
      <c r="E90" s="273">
        <v>2.65</v>
      </c>
      <c r="F90" s="316">
        <v>85674.21</v>
      </c>
      <c r="G90" s="317">
        <f t="shared" si="10"/>
        <v>227036.66</v>
      </c>
      <c r="H90" s="270"/>
      <c r="I90" s="317"/>
      <c r="J90" s="316">
        <v>152938.10999999999</v>
      </c>
      <c r="K90" s="317">
        <f t="shared" si="11"/>
        <v>405285.99</v>
      </c>
      <c r="L90" s="318">
        <f t="shared" si="12"/>
        <v>632322.65</v>
      </c>
      <c r="M90" s="317"/>
      <c r="N90" s="254"/>
    </row>
    <row r="91" spans="1:14" ht="12.75" x14ac:dyDescent="0.2">
      <c r="A91" s="266">
        <f t="shared" si="13"/>
        <v>45</v>
      </c>
      <c r="B91" s="271" t="s">
        <v>89</v>
      </c>
      <c r="C91" s="272" t="s">
        <v>90</v>
      </c>
      <c r="D91" s="266" t="s">
        <v>67</v>
      </c>
      <c r="E91" s="273">
        <v>2.65</v>
      </c>
      <c r="F91" s="316">
        <v>102809.07</v>
      </c>
      <c r="G91" s="317">
        <f t="shared" si="10"/>
        <v>272444.03999999998</v>
      </c>
      <c r="H91" s="270"/>
      <c r="I91" s="317"/>
      <c r="J91" s="316">
        <v>1022.1</v>
      </c>
      <c r="K91" s="317">
        <f t="shared" si="11"/>
        <v>2708.57</v>
      </c>
      <c r="L91" s="318">
        <f t="shared" si="12"/>
        <v>275152.61</v>
      </c>
      <c r="M91" s="317"/>
      <c r="N91" s="254"/>
    </row>
    <row r="92" spans="1:14" ht="25.5" x14ac:dyDescent="0.2">
      <c r="A92" s="266">
        <f t="shared" si="13"/>
        <v>46</v>
      </c>
      <c r="B92" s="271" t="s">
        <v>91</v>
      </c>
      <c r="C92" s="272" t="s">
        <v>92</v>
      </c>
      <c r="D92" s="266" t="s">
        <v>17</v>
      </c>
      <c r="E92" s="273">
        <v>74.5</v>
      </c>
      <c r="F92" s="316">
        <v>218.88</v>
      </c>
      <c r="G92" s="317">
        <f t="shared" si="10"/>
        <v>16306.56</v>
      </c>
      <c r="H92" s="270"/>
      <c r="I92" s="317"/>
      <c r="J92" s="316">
        <v>36.32</v>
      </c>
      <c r="K92" s="317">
        <f t="shared" si="11"/>
        <v>2705.84</v>
      </c>
      <c r="L92" s="318">
        <f t="shared" si="12"/>
        <v>19012.400000000001</v>
      </c>
      <c r="M92" s="317"/>
      <c r="N92" s="254"/>
    </row>
    <row r="93" spans="1:14" ht="25.5" x14ac:dyDescent="0.2">
      <c r="A93" s="266">
        <f t="shared" si="13"/>
        <v>47</v>
      </c>
      <c r="B93" s="271" t="s">
        <v>93</v>
      </c>
      <c r="C93" s="272" t="s">
        <v>94</v>
      </c>
      <c r="D93" s="266" t="s">
        <v>17</v>
      </c>
      <c r="E93" s="273">
        <v>74.5</v>
      </c>
      <c r="F93" s="316">
        <v>218.88</v>
      </c>
      <c r="G93" s="317">
        <f t="shared" si="10"/>
        <v>16306.56</v>
      </c>
      <c r="H93" s="270"/>
      <c r="I93" s="317"/>
      <c r="J93" s="316">
        <v>127.3</v>
      </c>
      <c r="K93" s="317">
        <f t="shared" si="11"/>
        <v>9483.85</v>
      </c>
      <c r="L93" s="318">
        <f t="shared" si="12"/>
        <v>25790.41</v>
      </c>
      <c r="M93" s="317"/>
      <c r="N93" s="254"/>
    </row>
    <row r="94" spans="1:14" ht="15" customHeight="1" x14ac:dyDescent="0.2">
      <c r="A94" s="266"/>
      <c r="B94" s="271"/>
      <c r="C94" s="265" t="s">
        <v>95</v>
      </c>
      <c r="D94" s="266"/>
      <c r="E94" s="273"/>
      <c r="F94" s="316"/>
      <c r="G94" s="317"/>
      <c r="H94" s="270"/>
      <c r="I94" s="317"/>
      <c r="J94" s="274"/>
      <c r="K94" s="317"/>
      <c r="L94" s="318"/>
      <c r="M94" s="317"/>
      <c r="N94" s="254"/>
    </row>
    <row r="95" spans="1:14" ht="25.5" x14ac:dyDescent="0.2">
      <c r="A95" s="266">
        <v>48</v>
      </c>
      <c r="B95" s="271" t="s">
        <v>96</v>
      </c>
      <c r="C95" s="272" t="s">
        <v>97</v>
      </c>
      <c r="D95" s="266" t="s">
        <v>7</v>
      </c>
      <c r="E95" s="273">
        <v>30</v>
      </c>
      <c r="F95" s="316">
        <v>12146</v>
      </c>
      <c r="G95" s="317">
        <f t="shared" si="10"/>
        <v>364380</v>
      </c>
      <c r="H95" s="270"/>
      <c r="I95" s="317"/>
      <c r="J95" s="316">
        <v>9160</v>
      </c>
      <c r="K95" s="317">
        <f>ROUND(J95*E95,2)</f>
        <v>274800</v>
      </c>
      <c r="L95" s="318">
        <f>G95+K95</f>
        <v>639180</v>
      </c>
      <c r="M95" s="317"/>
      <c r="N95" s="254"/>
    </row>
    <row r="96" spans="1:14" ht="25.5" x14ac:dyDescent="0.2">
      <c r="A96" s="266">
        <f t="shared" si="13"/>
        <v>49</v>
      </c>
      <c r="B96" s="271" t="s">
        <v>98</v>
      </c>
      <c r="C96" s="272" t="s">
        <v>99</v>
      </c>
      <c r="D96" s="266" t="s">
        <v>17</v>
      </c>
      <c r="E96" s="273">
        <v>107.11</v>
      </c>
      <c r="F96" s="316">
        <v>1008</v>
      </c>
      <c r="G96" s="317">
        <f t="shared" si="10"/>
        <v>107966.88</v>
      </c>
      <c r="H96" s="270"/>
      <c r="I96" s="317"/>
      <c r="J96" s="316">
        <v>439.22</v>
      </c>
      <c r="K96" s="317">
        <f>ROUND(J96*E96,2)</f>
        <v>47044.85</v>
      </c>
      <c r="L96" s="318">
        <f>G96+K96</f>
        <v>155011.73000000001</v>
      </c>
      <c r="M96" s="317"/>
      <c r="N96" s="254"/>
    </row>
    <row r="97" spans="1:14" ht="15" customHeight="1" x14ac:dyDescent="0.2">
      <c r="A97" s="266"/>
      <c r="B97" s="271"/>
      <c r="C97" s="265" t="s">
        <v>100</v>
      </c>
      <c r="D97" s="266"/>
      <c r="E97" s="273"/>
      <c r="F97" s="316"/>
      <c r="G97" s="317"/>
      <c r="H97" s="270"/>
      <c r="I97" s="317"/>
      <c r="J97" s="274"/>
      <c r="K97" s="317"/>
      <c r="L97" s="318"/>
      <c r="M97" s="317"/>
      <c r="N97" s="254"/>
    </row>
    <row r="98" spans="1:14" ht="15" customHeight="1" x14ac:dyDescent="0.2">
      <c r="A98" s="266">
        <v>50</v>
      </c>
      <c r="B98" s="271" t="s">
        <v>101</v>
      </c>
      <c r="C98" s="272" t="s">
        <v>102</v>
      </c>
      <c r="D98" s="266" t="s">
        <v>103</v>
      </c>
      <c r="E98" s="273">
        <v>42.06</v>
      </c>
      <c r="F98" s="316">
        <v>5000</v>
      </c>
      <c r="G98" s="317">
        <f t="shared" si="10"/>
        <v>210300</v>
      </c>
      <c r="H98" s="270"/>
      <c r="I98" s="317"/>
      <c r="J98" s="274">
        <v>0</v>
      </c>
      <c r="K98" s="274">
        <f>ROUND(J98*E98,2)</f>
        <v>0</v>
      </c>
      <c r="L98" s="318">
        <f>G98+K98</f>
        <v>210300</v>
      </c>
      <c r="M98" s="317"/>
      <c r="N98" s="254"/>
    </row>
    <row r="99" spans="1:14" ht="15" customHeight="1" x14ac:dyDescent="0.2">
      <c r="A99" s="266">
        <f t="shared" si="13"/>
        <v>51</v>
      </c>
      <c r="B99" s="271" t="s">
        <v>104</v>
      </c>
      <c r="C99" s="272" t="s">
        <v>105</v>
      </c>
      <c r="D99" s="266" t="s">
        <v>7</v>
      </c>
      <c r="E99" s="273">
        <v>6.61</v>
      </c>
      <c r="F99" s="316">
        <v>14941.93</v>
      </c>
      <c r="G99" s="317">
        <f t="shared" si="10"/>
        <v>98766.16</v>
      </c>
      <c r="H99" s="270"/>
      <c r="I99" s="317"/>
      <c r="J99" s="274">
        <v>0</v>
      </c>
      <c r="K99" s="274">
        <f>ROUND(J99*E99,2)</f>
        <v>0</v>
      </c>
      <c r="L99" s="318">
        <f>G99+K99</f>
        <v>98766.16</v>
      </c>
      <c r="M99" s="317"/>
      <c r="N99" s="254"/>
    </row>
    <row r="100" spans="1:14" ht="25.5" x14ac:dyDescent="0.2">
      <c r="A100" s="266">
        <f t="shared" si="13"/>
        <v>52</v>
      </c>
      <c r="B100" s="271" t="s">
        <v>106</v>
      </c>
      <c r="C100" s="272" t="s">
        <v>97</v>
      </c>
      <c r="D100" s="266" t="s">
        <v>7</v>
      </c>
      <c r="E100" s="273">
        <v>14</v>
      </c>
      <c r="F100" s="316">
        <v>12146</v>
      </c>
      <c r="G100" s="317">
        <f t="shared" si="10"/>
        <v>170044</v>
      </c>
      <c r="H100" s="270"/>
      <c r="I100" s="317"/>
      <c r="J100" s="316">
        <v>9160</v>
      </c>
      <c r="K100" s="317">
        <f>ROUND(J100*E100,2)</f>
        <v>128240</v>
      </c>
      <c r="L100" s="318">
        <f>G100+K100</f>
        <v>298284</v>
      </c>
      <c r="M100" s="317"/>
      <c r="N100" s="254"/>
    </row>
    <row r="101" spans="1:14" ht="25.5" x14ac:dyDescent="0.2">
      <c r="A101" s="266"/>
      <c r="B101" s="271"/>
      <c r="C101" s="265" t="s">
        <v>107</v>
      </c>
      <c r="D101" s="266"/>
      <c r="E101" s="273"/>
      <c r="F101" s="316"/>
      <c r="G101" s="317"/>
      <c r="H101" s="270"/>
      <c r="I101" s="317"/>
      <c r="J101" s="274"/>
      <c r="K101" s="317"/>
      <c r="L101" s="318"/>
      <c r="M101" s="317"/>
      <c r="N101" s="254"/>
    </row>
    <row r="102" spans="1:14" ht="12.75" x14ac:dyDescent="0.2">
      <c r="A102" s="266">
        <v>53</v>
      </c>
      <c r="B102" s="271" t="s">
        <v>108</v>
      </c>
      <c r="C102" s="272" t="s">
        <v>105</v>
      </c>
      <c r="D102" s="266" t="s">
        <v>7</v>
      </c>
      <c r="E102" s="273">
        <v>21.5</v>
      </c>
      <c r="F102" s="316">
        <v>14941.93</v>
      </c>
      <c r="G102" s="317">
        <f t="shared" si="10"/>
        <v>321251.5</v>
      </c>
      <c r="H102" s="270"/>
      <c r="I102" s="317"/>
      <c r="J102" s="274">
        <v>0</v>
      </c>
      <c r="K102" s="274">
        <f>ROUND(J102*E102,2)</f>
        <v>0</v>
      </c>
      <c r="L102" s="318">
        <f>G102+K102</f>
        <v>321251.5</v>
      </c>
      <c r="M102" s="317"/>
      <c r="N102" s="254"/>
    </row>
    <row r="103" spans="1:14" ht="12.75" x14ac:dyDescent="0.2">
      <c r="A103" s="266">
        <f t="shared" si="13"/>
        <v>54</v>
      </c>
      <c r="B103" s="271" t="s">
        <v>109</v>
      </c>
      <c r="C103" s="272" t="s">
        <v>110</v>
      </c>
      <c r="D103" s="266" t="s">
        <v>7</v>
      </c>
      <c r="E103" s="273">
        <v>26.27</v>
      </c>
      <c r="F103" s="316">
        <v>1438.5</v>
      </c>
      <c r="G103" s="317">
        <f t="shared" si="10"/>
        <v>37789.4</v>
      </c>
      <c r="H103" s="270"/>
      <c r="I103" s="317"/>
      <c r="J103" s="274">
        <v>0</v>
      </c>
      <c r="K103" s="274">
        <f>ROUND(J103*E103,2)</f>
        <v>0</v>
      </c>
      <c r="L103" s="318">
        <f>G103+K103</f>
        <v>37789.4</v>
      </c>
      <c r="M103" s="317"/>
      <c r="N103" s="254"/>
    </row>
    <row r="104" spans="1:14" ht="12.75" x14ac:dyDescent="0.2">
      <c r="A104" s="266">
        <f t="shared" si="13"/>
        <v>55</v>
      </c>
      <c r="B104" s="271" t="s">
        <v>111</v>
      </c>
      <c r="C104" s="272" t="s">
        <v>112</v>
      </c>
      <c r="D104" s="266" t="s">
        <v>7</v>
      </c>
      <c r="E104" s="273">
        <v>71.45</v>
      </c>
      <c r="F104" s="316">
        <v>13893.99</v>
      </c>
      <c r="G104" s="317">
        <f t="shared" si="10"/>
        <v>992725.59</v>
      </c>
      <c r="H104" s="270"/>
      <c r="I104" s="317"/>
      <c r="J104" s="316">
        <v>19775.22</v>
      </c>
      <c r="K104" s="317">
        <f>ROUND(J104*E104,2)</f>
        <v>1412939.47</v>
      </c>
      <c r="L104" s="318">
        <f>G104+K104</f>
        <v>2405665.06</v>
      </c>
      <c r="M104" s="317"/>
      <c r="N104" s="254"/>
    </row>
    <row r="105" spans="1:14" ht="25.5" x14ac:dyDescent="0.2">
      <c r="A105" s="266"/>
      <c r="B105" s="271"/>
      <c r="C105" s="265" t="s">
        <v>113</v>
      </c>
      <c r="D105" s="266"/>
      <c r="E105" s="273"/>
      <c r="F105" s="316"/>
      <c r="G105" s="317"/>
      <c r="H105" s="270"/>
      <c r="I105" s="317"/>
      <c r="J105" s="274"/>
      <c r="K105" s="317"/>
      <c r="L105" s="318"/>
      <c r="M105" s="317"/>
      <c r="N105" s="254"/>
    </row>
    <row r="106" spans="1:14" ht="12.75" x14ac:dyDescent="0.2">
      <c r="A106" s="266">
        <v>56</v>
      </c>
      <c r="B106" s="271" t="s">
        <v>114</v>
      </c>
      <c r="C106" s="272" t="s">
        <v>105</v>
      </c>
      <c r="D106" s="266" t="s">
        <v>7</v>
      </c>
      <c r="E106" s="273">
        <v>26.4</v>
      </c>
      <c r="F106" s="316">
        <v>14941.93</v>
      </c>
      <c r="G106" s="317">
        <f t="shared" si="10"/>
        <v>394466.95</v>
      </c>
      <c r="H106" s="270"/>
      <c r="I106" s="317"/>
      <c r="J106" s="274">
        <v>0</v>
      </c>
      <c r="K106" s="274">
        <f>ROUND(J106*E106,2)</f>
        <v>0</v>
      </c>
      <c r="L106" s="318">
        <f>G106+K106</f>
        <v>394466.95</v>
      </c>
      <c r="M106" s="317"/>
      <c r="N106" s="254"/>
    </row>
    <row r="107" spans="1:14" ht="12.75" x14ac:dyDescent="0.2">
      <c r="A107" s="266">
        <f t="shared" si="13"/>
        <v>57</v>
      </c>
      <c r="B107" s="271" t="s">
        <v>115</v>
      </c>
      <c r="C107" s="272" t="s">
        <v>110</v>
      </c>
      <c r="D107" s="266" t="s">
        <v>7</v>
      </c>
      <c r="E107" s="273">
        <v>317.32</v>
      </c>
      <c r="F107" s="316">
        <v>1515.46</v>
      </c>
      <c r="G107" s="317">
        <f t="shared" si="10"/>
        <v>480885.77</v>
      </c>
      <c r="H107" s="270"/>
      <c r="I107" s="317"/>
      <c r="J107" s="274">
        <v>0</v>
      </c>
      <c r="K107" s="274">
        <f>ROUND(J107*E107,2)</f>
        <v>0</v>
      </c>
      <c r="L107" s="318">
        <f>G107+K107</f>
        <v>480885.77</v>
      </c>
      <c r="M107" s="317"/>
      <c r="N107" s="254"/>
    </row>
    <row r="108" spans="1:14" ht="12.75" x14ac:dyDescent="0.2">
      <c r="A108" s="266">
        <f t="shared" si="13"/>
        <v>58</v>
      </c>
      <c r="B108" s="271" t="s">
        <v>116</v>
      </c>
      <c r="C108" s="272" t="s">
        <v>117</v>
      </c>
      <c r="D108" s="266" t="s">
        <v>7</v>
      </c>
      <c r="E108" s="273">
        <v>40</v>
      </c>
      <c r="F108" s="316">
        <v>13197.92</v>
      </c>
      <c r="G108" s="317">
        <f t="shared" si="10"/>
        <v>527916.80000000005</v>
      </c>
      <c r="H108" s="270"/>
      <c r="I108" s="317"/>
      <c r="J108" s="316">
        <v>19386.73</v>
      </c>
      <c r="K108" s="317">
        <f>ROUND(J108*E108,2)</f>
        <v>775469.2</v>
      </c>
      <c r="L108" s="318">
        <f>G108+K108</f>
        <v>1303386</v>
      </c>
      <c r="M108" s="317"/>
      <c r="N108" s="254"/>
    </row>
    <row r="109" spans="1:14" ht="12.75" x14ac:dyDescent="0.2">
      <c r="A109" s="266"/>
      <c r="B109" s="271"/>
      <c r="C109" s="265" t="s">
        <v>118</v>
      </c>
      <c r="D109" s="266"/>
      <c r="E109" s="273"/>
      <c r="F109" s="316"/>
      <c r="G109" s="317"/>
      <c r="H109" s="270"/>
      <c r="I109" s="317"/>
      <c r="J109" s="274"/>
      <c r="K109" s="317"/>
      <c r="L109" s="318"/>
      <c r="M109" s="317"/>
      <c r="N109" s="254"/>
    </row>
    <row r="110" spans="1:14" ht="12.75" x14ac:dyDescent="0.2">
      <c r="A110" s="266">
        <v>59</v>
      </c>
      <c r="B110" s="271" t="s">
        <v>119</v>
      </c>
      <c r="C110" s="272" t="s">
        <v>120</v>
      </c>
      <c r="D110" s="266" t="s">
        <v>7</v>
      </c>
      <c r="E110" s="273">
        <v>40</v>
      </c>
      <c r="F110" s="316">
        <v>18884.77</v>
      </c>
      <c r="G110" s="317">
        <f t="shared" si="10"/>
        <v>755390.8</v>
      </c>
      <c r="H110" s="270"/>
      <c r="I110" s="317"/>
      <c r="J110" s="316">
        <v>20566.990000000002</v>
      </c>
      <c r="K110" s="317">
        <f>ROUND(J110*E110,2)</f>
        <v>822679.6</v>
      </c>
      <c r="L110" s="318">
        <f>G110+K110</f>
        <v>1578070.4</v>
      </c>
      <c r="M110" s="317"/>
      <c r="N110" s="254"/>
    </row>
    <row r="111" spans="1:14" ht="25.5" x14ac:dyDescent="0.2">
      <c r="A111" s="266"/>
      <c r="B111" s="271"/>
      <c r="C111" s="265" t="s">
        <v>121</v>
      </c>
      <c r="D111" s="266"/>
      <c r="E111" s="273"/>
      <c r="F111" s="316"/>
      <c r="G111" s="317"/>
      <c r="H111" s="270"/>
      <c r="I111" s="317"/>
      <c r="J111" s="274"/>
      <c r="K111" s="317"/>
      <c r="L111" s="318"/>
      <c r="M111" s="317"/>
      <c r="N111" s="254"/>
    </row>
    <row r="112" spans="1:14" ht="25.5" x14ac:dyDescent="0.2">
      <c r="A112" s="266">
        <v>60</v>
      </c>
      <c r="B112" s="271" t="s">
        <v>122</v>
      </c>
      <c r="C112" s="272" t="s">
        <v>123</v>
      </c>
      <c r="D112" s="266" t="s">
        <v>7</v>
      </c>
      <c r="E112" s="273">
        <v>66.510000000000005</v>
      </c>
      <c r="F112" s="316">
        <v>52459</v>
      </c>
      <c r="G112" s="317">
        <f t="shared" si="10"/>
        <v>3489048.09</v>
      </c>
      <c r="H112" s="270"/>
      <c r="I112" s="317"/>
      <c r="J112" s="274">
        <v>0</v>
      </c>
      <c r="K112" s="274">
        <f>ROUND(J112*E112,2)</f>
        <v>0</v>
      </c>
      <c r="L112" s="318">
        <f t="shared" ref="L112:L120" si="14">G112+K112</f>
        <v>3489048.09</v>
      </c>
      <c r="M112" s="317"/>
      <c r="N112" s="254"/>
    </row>
    <row r="113" spans="1:14" ht="25.5" x14ac:dyDescent="0.2">
      <c r="A113" s="266">
        <f t="shared" si="13"/>
        <v>61</v>
      </c>
      <c r="B113" s="271" t="s">
        <v>171</v>
      </c>
      <c r="C113" s="272" t="s">
        <v>125</v>
      </c>
      <c r="D113" s="266" t="s">
        <v>7</v>
      </c>
      <c r="E113" s="273">
        <v>8.2899999999999991</v>
      </c>
      <c r="F113" s="316">
        <v>2132.4299999999998</v>
      </c>
      <c r="G113" s="317">
        <f t="shared" si="10"/>
        <v>17677.84</v>
      </c>
      <c r="H113" s="270"/>
      <c r="I113" s="317"/>
      <c r="J113" s="274">
        <v>0</v>
      </c>
      <c r="K113" s="274">
        <f>ROUND(J113*E113,2)</f>
        <v>0</v>
      </c>
      <c r="L113" s="318">
        <f t="shared" si="14"/>
        <v>17677.84</v>
      </c>
      <c r="M113" s="317"/>
      <c r="N113" s="254"/>
    </row>
    <row r="114" spans="1:14" ht="12.75" x14ac:dyDescent="0.2">
      <c r="A114" s="266">
        <f t="shared" si="13"/>
        <v>62</v>
      </c>
      <c r="B114" s="271" t="s">
        <v>172</v>
      </c>
      <c r="C114" s="272" t="s">
        <v>127</v>
      </c>
      <c r="D114" s="266" t="s">
        <v>7</v>
      </c>
      <c r="E114" s="273">
        <v>19.47</v>
      </c>
      <c r="F114" s="316">
        <v>12589.77</v>
      </c>
      <c r="G114" s="317">
        <f t="shared" si="10"/>
        <v>245122.82</v>
      </c>
      <c r="H114" s="270"/>
      <c r="I114" s="317"/>
      <c r="J114" s="316">
        <v>10882.34</v>
      </c>
      <c r="K114" s="317">
        <f t="shared" ref="K114:K120" si="15">ROUND(J114*E114,2)</f>
        <v>211879.16</v>
      </c>
      <c r="L114" s="318">
        <f t="shared" si="14"/>
        <v>457001.98</v>
      </c>
      <c r="M114" s="317"/>
      <c r="N114" s="254"/>
    </row>
    <row r="115" spans="1:14" ht="25.5" x14ac:dyDescent="0.2">
      <c r="A115" s="266">
        <f t="shared" si="13"/>
        <v>63</v>
      </c>
      <c r="B115" s="271" t="s">
        <v>173</v>
      </c>
      <c r="C115" s="272" t="s">
        <v>129</v>
      </c>
      <c r="D115" s="266" t="s">
        <v>7</v>
      </c>
      <c r="E115" s="273">
        <v>22.47</v>
      </c>
      <c r="F115" s="316">
        <v>45440.32</v>
      </c>
      <c r="G115" s="317">
        <f t="shared" si="10"/>
        <v>1021043.99</v>
      </c>
      <c r="H115" s="270"/>
      <c r="I115" s="317"/>
      <c r="J115" s="316">
        <v>56651.62</v>
      </c>
      <c r="K115" s="317">
        <f t="shared" si="15"/>
        <v>1272961.8999999999</v>
      </c>
      <c r="L115" s="318">
        <f t="shared" si="14"/>
        <v>2294005.8899999997</v>
      </c>
      <c r="M115" s="317"/>
      <c r="N115" s="254"/>
    </row>
    <row r="116" spans="1:14" ht="25.5" x14ac:dyDescent="0.2">
      <c r="A116" s="266">
        <f t="shared" si="13"/>
        <v>64</v>
      </c>
      <c r="B116" s="271" t="s">
        <v>174</v>
      </c>
      <c r="C116" s="272" t="s">
        <v>131</v>
      </c>
      <c r="D116" s="266" t="s">
        <v>7</v>
      </c>
      <c r="E116" s="273">
        <v>36</v>
      </c>
      <c r="F116" s="316">
        <v>52459</v>
      </c>
      <c r="G116" s="317">
        <f t="shared" si="10"/>
        <v>1888524</v>
      </c>
      <c r="H116" s="270"/>
      <c r="I116" s="317"/>
      <c r="J116" s="274">
        <v>0</v>
      </c>
      <c r="K116" s="274">
        <f t="shared" si="15"/>
        <v>0</v>
      </c>
      <c r="L116" s="318">
        <f t="shared" si="14"/>
        <v>1888524</v>
      </c>
      <c r="M116" s="317"/>
      <c r="N116" s="254"/>
    </row>
    <row r="117" spans="1:14" ht="12.75" x14ac:dyDescent="0.2">
      <c r="A117" s="266">
        <f t="shared" si="13"/>
        <v>65</v>
      </c>
      <c r="B117" s="271" t="s">
        <v>175</v>
      </c>
      <c r="C117" s="272" t="s">
        <v>127</v>
      </c>
      <c r="D117" s="266" t="s">
        <v>7</v>
      </c>
      <c r="E117" s="273">
        <v>9</v>
      </c>
      <c r="F117" s="316">
        <v>12736.89</v>
      </c>
      <c r="G117" s="317">
        <f t="shared" si="10"/>
        <v>114632.01</v>
      </c>
      <c r="H117" s="270"/>
      <c r="I117" s="317"/>
      <c r="J117" s="316">
        <v>10978.78</v>
      </c>
      <c r="K117" s="317">
        <f t="shared" si="15"/>
        <v>98809.02</v>
      </c>
      <c r="L117" s="318">
        <f t="shared" si="14"/>
        <v>213441.03</v>
      </c>
      <c r="M117" s="317"/>
      <c r="N117" s="254"/>
    </row>
    <row r="118" spans="1:14" ht="12.75" x14ac:dyDescent="0.2">
      <c r="A118" s="266">
        <f t="shared" si="13"/>
        <v>66</v>
      </c>
      <c r="B118" s="271" t="s">
        <v>176</v>
      </c>
      <c r="C118" s="272" t="s">
        <v>132</v>
      </c>
      <c r="D118" s="266" t="s">
        <v>7</v>
      </c>
      <c r="E118" s="273">
        <v>12.6</v>
      </c>
      <c r="F118" s="316">
        <v>49656.43</v>
      </c>
      <c r="G118" s="317">
        <f t="shared" si="10"/>
        <v>625671.02</v>
      </c>
      <c r="H118" s="270"/>
      <c r="I118" s="317"/>
      <c r="J118" s="316">
        <v>56272.3</v>
      </c>
      <c r="K118" s="317">
        <f t="shared" si="15"/>
        <v>709030.98</v>
      </c>
      <c r="L118" s="318">
        <f t="shared" si="14"/>
        <v>1334702</v>
      </c>
      <c r="M118" s="317"/>
      <c r="N118" s="254"/>
    </row>
    <row r="119" spans="1:14" ht="12.75" x14ac:dyDescent="0.2">
      <c r="A119" s="266">
        <f t="shared" si="13"/>
        <v>67</v>
      </c>
      <c r="B119" s="271" t="s">
        <v>124</v>
      </c>
      <c r="C119" s="272" t="s">
        <v>133</v>
      </c>
      <c r="D119" s="266" t="s">
        <v>70</v>
      </c>
      <c r="E119" s="273">
        <v>8</v>
      </c>
      <c r="F119" s="316">
        <v>3616.24</v>
      </c>
      <c r="G119" s="317">
        <f t="shared" si="10"/>
        <v>28929.919999999998</v>
      </c>
      <c r="H119" s="270"/>
      <c r="I119" s="317"/>
      <c r="J119" s="316">
        <v>7454.24</v>
      </c>
      <c r="K119" s="317">
        <f t="shared" si="15"/>
        <v>59633.919999999998</v>
      </c>
      <c r="L119" s="318">
        <f t="shared" si="14"/>
        <v>88563.839999999997</v>
      </c>
      <c r="M119" s="317"/>
      <c r="N119" s="254"/>
    </row>
    <row r="120" spans="1:14" ht="25.5" x14ac:dyDescent="0.2">
      <c r="A120" s="266">
        <f t="shared" si="13"/>
        <v>68</v>
      </c>
      <c r="B120" s="271" t="s">
        <v>177</v>
      </c>
      <c r="C120" s="272" t="s">
        <v>134</v>
      </c>
      <c r="D120" s="266" t="s">
        <v>67</v>
      </c>
      <c r="E120" s="273">
        <v>11</v>
      </c>
      <c r="F120" s="316">
        <v>56255.34</v>
      </c>
      <c r="G120" s="317">
        <f t="shared" si="10"/>
        <v>618808.74</v>
      </c>
      <c r="H120" s="270"/>
      <c r="I120" s="317"/>
      <c r="J120" s="316">
        <v>203332.81</v>
      </c>
      <c r="K120" s="317">
        <f t="shared" si="15"/>
        <v>2236660.91</v>
      </c>
      <c r="L120" s="318">
        <f t="shared" si="14"/>
        <v>2855469.6500000004</v>
      </c>
      <c r="M120" s="317"/>
      <c r="N120" s="254"/>
    </row>
    <row r="121" spans="1:14" ht="12.75" x14ac:dyDescent="0.2">
      <c r="A121" s="266"/>
      <c r="B121" s="327"/>
      <c r="C121" s="328" t="s">
        <v>135</v>
      </c>
      <c r="D121" s="326"/>
      <c r="E121" s="329"/>
      <c r="F121" s="330"/>
      <c r="G121" s="331"/>
      <c r="H121" s="332"/>
      <c r="I121" s="331"/>
      <c r="J121" s="333"/>
      <c r="K121" s="331"/>
      <c r="L121" s="334"/>
      <c r="M121" s="331"/>
      <c r="N121" s="254"/>
    </row>
    <row r="122" spans="1:14" ht="25.5" x14ac:dyDescent="0.2">
      <c r="A122" s="266">
        <v>69</v>
      </c>
      <c r="B122" s="327" t="s">
        <v>126</v>
      </c>
      <c r="C122" s="335" t="s">
        <v>136</v>
      </c>
      <c r="D122" s="326" t="s">
        <v>67</v>
      </c>
      <c r="E122" s="329">
        <v>0.78</v>
      </c>
      <c r="F122" s="330">
        <v>102809.07</v>
      </c>
      <c r="G122" s="331">
        <f t="shared" si="10"/>
        <v>80191.070000000007</v>
      </c>
      <c r="H122" s="332"/>
      <c r="I122" s="331"/>
      <c r="J122" s="330">
        <v>107173.16</v>
      </c>
      <c r="K122" s="331">
        <f t="shared" ref="K122:K125" si="16">ROUND(J122*E122,2)</f>
        <v>83595.06</v>
      </c>
      <c r="L122" s="334">
        <f t="shared" ref="L122:L125" si="17">G122+K122</f>
        <v>163786.13</v>
      </c>
      <c r="M122" s="336"/>
      <c r="N122" s="254"/>
    </row>
    <row r="123" spans="1:14" ht="38.25" x14ac:dyDescent="0.2">
      <c r="A123" s="266">
        <f t="shared" si="13"/>
        <v>70</v>
      </c>
      <c r="B123" s="327" t="s">
        <v>128</v>
      </c>
      <c r="C123" s="335" t="s">
        <v>137</v>
      </c>
      <c r="D123" s="326" t="s">
        <v>70</v>
      </c>
      <c r="E123" s="329">
        <v>12</v>
      </c>
      <c r="F123" s="330">
        <v>542</v>
      </c>
      <c r="G123" s="331">
        <f t="shared" si="10"/>
        <v>6504</v>
      </c>
      <c r="H123" s="332"/>
      <c r="I123" s="331"/>
      <c r="J123" s="330">
        <v>993</v>
      </c>
      <c r="K123" s="331">
        <f t="shared" si="16"/>
        <v>11916</v>
      </c>
      <c r="L123" s="334">
        <f t="shared" si="17"/>
        <v>18420</v>
      </c>
      <c r="M123" s="331"/>
      <c r="N123" s="254"/>
    </row>
    <row r="124" spans="1:14" ht="25.5" x14ac:dyDescent="0.2">
      <c r="A124" s="266">
        <f t="shared" si="13"/>
        <v>71</v>
      </c>
      <c r="B124" s="327" t="s">
        <v>130</v>
      </c>
      <c r="C124" s="335" t="s">
        <v>138</v>
      </c>
      <c r="D124" s="326" t="s">
        <v>67</v>
      </c>
      <c r="E124" s="329">
        <v>0.78</v>
      </c>
      <c r="F124" s="330">
        <v>85764</v>
      </c>
      <c r="G124" s="331">
        <f t="shared" si="10"/>
        <v>66895.92</v>
      </c>
      <c r="H124" s="332"/>
      <c r="I124" s="331"/>
      <c r="J124" s="333">
        <v>0</v>
      </c>
      <c r="K124" s="333">
        <f t="shared" si="16"/>
        <v>0</v>
      </c>
      <c r="L124" s="334">
        <f t="shared" si="17"/>
        <v>66895.92</v>
      </c>
      <c r="M124" s="336"/>
      <c r="N124" s="254"/>
    </row>
    <row r="125" spans="1:14" ht="25.5" x14ac:dyDescent="0.2">
      <c r="A125" s="266">
        <f t="shared" si="13"/>
        <v>72</v>
      </c>
      <c r="B125" s="327" t="s">
        <v>178</v>
      </c>
      <c r="C125" s="335" t="s">
        <v>139</v>
      </c>
      <c r="D125" s="326" t="s">
        <v>17</v>
      </c>
      <c r="E125" s="329">
        <v>16.5</v>
      </c>
      <c r="F125" s="330">
        <v>1950</v>
      </c>
      <c r="G125" s="331">
        <f t="shared" si="10"/>
        <v>32175</v>
      </c>
      <c r="H125" s="332"/>
      <c r="I125" s="331"/>
      <c r="J125" s="330">
        <v>949</v>
      </c>
      <c r="K125" s="331">
        <f t="shared" si="16"/>
        <v>15658.5</v>
      </c>
      <c r="L125" s="334">
        <f t="shared" si="17"/>
        <v>47833.5</v>
      </c>
      <c r="M125" s="331"/>
      <c r="N125" s="254"/>
    </row>
    <row r="126" spans="1:14" ht="19.5" customHeight="1" x14ac:dyDescent="0.2">
      <c r="A126" s="396" t="s">
        <v>324</v>
      </c>
      <c r="B126" s="397"/>
      <c r="C126" s="397"/>
      <c r="D126" s="397"/>
      <c r="E126" s="397"/>
      <c r="F126" s="397"/>
      <c r="G126" s="397"/>
      <c r="H126" s="397"/>
      <c r="I126" s="397"/>
      <c r="J126" s="397"/>
      <c r="K126" s="397"/>
      <c r="L126" s="324">
        <f>SUM(L29:L125)</f>
        <v>33718860.890000008</v>
      </c>
      <c r="M126" s="284"/>
    </row>
    <row r="127" spans="1:14" ht="19.5" customHeight="1" x14ac:dyDescent="0.2">
      <c r="A127" s="398" t="s">
        <v>196</v>
      </c>
      <c r="B127" s="399"/>
      <c r="C127" s="399"/>
      <c r="D127" s="399"/>
      <c r="E127" s="399"/>
      <c r="F127" s="399"/>
      <c r="G127" s="399"/>
      <c r="H127" s="399"/>
      <c r="I127" s="399"/>
      <c r="J127" s="399"/>
      <c r="K127" s="399"/>
      <c r="L127" s="285">
        <f>ROUND(L126/120*20,2)</f>
        <v>5619810.1500000004</v>
      </c>
      <c r="M127" s="286"/>
    </row>
    <row r="128" spans="1:14" x14ac:dyDescent="0.25">
      <c r="A128" s="287"/>
      <c r="B128" s="287"/>
      <c r="C128" s="293" t="s">
        <v>325</v>
      </c>
      <c r="D128" s="288"/>
      <c r="E128" s="289">
        <f>SUM(E29:E125)</f>
        <v>4478.8300000000008</v>
      </c>
      <c r="F128" s="289"/>
      <c r="G128" s="290"/>
      <c r="H128" s="291"/>
      <c r="I128" s="290"/>
      <c r="J128" s="291"/>
      <c r="K128" s="290"/>
      <c r="L128" s="292"/>
      <c r="M128" s="290"/>
    </row>
    <row r="129" spans="1:13" ht="7.5" customHeight="1" x14ac:dyDescent="0.25">
      <c r="A129" s="287"/>
      <c r="B129" s="287"/>
      <c r="C129" s="293"/>
      <c r="D129" s="288"/>
      <c r="E129" s="289"/>
      <c r="F129" s="289"/>
      <c r="G129" s="290"/>
      <c r="H129" s="291"/>
      <c r="I129" s="290"/>
      <c r="J129" s="291"/>
      <c r="K129" s="290"/>
      <c r="L129" s="292"/>
      <c r="M129" s="290"/>
    </row>
    <row r="130" spans="1:13" x14ac:dyDescent="0.25">
      <c r="A130" s="294"/>
      <c r="B130" s="294"/>
      <c r="C130" s="293" t="s">
        <v>141</v>
      </c>
      <c r="D130" s="295" t="s">
        <v>326</v>
      </c>
      <c r="E130" s="294"/>
      <c r="F130" s="294"/>
      <c r="G130" s="294"/>
      <c r="H130" s="294"/>
      <c r="I130" s="296"/>
      <c r="J130" s="294"/>
      <c r="K130" s="296"/>
      <c r="L130" s="297"/>
      <c r="M130" s="296"/>
    </row>
    <row r="131" spans="1:13" ht="35.25" customHeight="1" x14ac:dyDescent="0.25">
      <c r="A131" s="294"/>
      <c r="B131" s="294"/>
      <c r="C131" s="400" t="s">
        <v>296</v>
      </c>
      <c r="D131" s="400"/>
      <c r="E131" s="298"/>
      <c r="F131" s="298"/>
      <c r="G131" s="298"/>
      <c r="H131" s="298"/>
      <c r="I131" s="390" t="s">
        <v>301</v>
      </c>
      <c r="J131" s="390"/>
      <c r="K131" s="390"/>
      <c r="L131" s="390"/>
      <c r="M131" s="296"/>
    </row>
    <row r="132" spans="1:13" ht="12.75" x14ac:dyDescent="0.2">
      <c r="A132" s="200"/>
      <c r="B132" s="200"/>
      <c r="C132" s="200"/>
      <c r="D132" s="299"/>
      <c r="E132" s="300"/>
      <c r="F132" s="300"/>
      <c r="G132" s="300"/>
      <c r="H132" s="301" t="s">
        <v>294</v>
      </c>
      <c r="I132" s="391" t="s">
        <v>295</v>
      </c>
      <c r="J132" s="391"/>
      <c r="K132" s="391"/>
      <c r="L132" s="391"/>
      <c r="M132" s="224"/>
    </row>
    <row r="133" spans="1:13" ht="12.75" x14ac:dyDescent="0.2">
      <c r="A133" s="200"/>
      <c r="B133" s="200"/>
      <c r="C133" s="302" t="s">
        <v>204</v>
      </c>
      <c r="D133" s="200"/>
      <c r="E133" s="200"/>
      <c r="F133" s="200"/>
      <c r="G133" s="200"/>
      <c r="H133" s="200"/>
      <c r="I133" s="224"/>
      <c r="J133" s="200"/>
      <c r="K133" s="224"/>
      <c r="L133" s="200"/>
      <c r="M133" s="224"/>
    </row>
    <row r="134" spans="1:13" ht="15" customHeight="1" x14ac:dyDescent="0.2">
      <c r="A134" s="200"/>
      <c r="B134" s="200"/>
      <c r="C134" s="302"/>
      <c r="D134" s="200"/>
      <c r="E134" s="200"/>
      <c r="F134" s="200"/>
      <c r="G134" s="200"/>
      <c r="H134" s="200"/>
      <c r="I134" s="224"/>
      <c r="J134" s="200"/>
      <c r="K134" s="224"/>
      <c r="L134" s="200"/>
      <c r="M134" s="224"/>
    </row>
    <row r="135" spans="1:13" ht="14.25" x14ac:dyDescent="0.2">
      <c r="A135" s="200"/>
      <c r="B135" s="200"/>
      <c r="C135" s="293" t="s">
        <v>327</v>
      </c>
      <c r="D135" s="200"/>
      <c r="E135" s="200"/>
      <c r="F135" s="200"/>
      <c r="G135" s="200"/>
      <c r="H135" s="200"/>
      <c r="I135" s="224"/>
      <c r="J135" s="200"/>
      <c r="K135" s="224"/>
      <c r="L135" s="200"/>
      <c r="M135" s="224"/>
    </row>
    <row r="136" spans="1:13" ht="14.25" x14ac:dyDescent="0.2">
      <c r="A136" s="200"/>
      <c r="B136" s="200"/>
      <c r="C136" s="293"/>
      <c r="D136" s="200"/>
      <c r="E136" s="200"/>
      <c r="F136" s="200"/>
      <c r="G136" s="200"/>
      <c r="H136" s="200"/>
      <c r="I136" s="224"/>
      <c r="J136" s="200"/>
      <c r="K136" s="224"/>
      <c r="L136" s="200"/>
      <c r="M136" s="224"/>
    </row>
    <row r="137" spans="1:13" x14ac:dyDescent="0.25">
      <c r="A137" s="293"/>
      <c r="B137" s="293"/>
      <c r="C137" s="293" t="s">
        <v>140</v>
      </c>
      <c r="D137" s="288"/>
      <c r="E137" s="289"/>
      <c r="F137" s="289"/>
      <c r="G137" s="289"/>
      <c r="H137" s="291"/>
      <c r="I137" s="290"/>
      <c r="J137" s="291"/>
      <c r="K137" s="290"/>
      <c r="L137" s="292"/>
      <c r="M137" s="303"/>
    </row>
    <row r="138" spans="1:13" ht="29.25" customHeight="1" x14ac:dyDescent="0.25">
      <c r="A138" s="294"/>
      <c r="B138" s="294"/>
      <c r="C138" s="389" t="s">
        <v>292</v>
      </c>
      <c r="D138" s="389"/>
      <c r="E138" s="304"/>
      <c r="F138" s="304"/>
      <c r="G138" s="304"/>
      <c r="H138" s="298"/>
      <c r="I138" s="390" t="s">
        <v>293</v>
      </c>
      <c r="J138" s="390"/>
      <c r="K138" s="390"/>
      <c r="L138" s="390"/>
      <c r="M138" s="296"/>
    </row>
    <row r="139" spans="1:13" ht="12.75" x14ac:dyDescent="0.2">
      <c r="A139" s="200"/>
      <c r="B139" s="200"/>
      <c r="C139" s="200"/>
      <c r="D139" s="299"/>
      <c r="E139" s="300"/>
      <c r="F139" s="300"/>
      <c r="G139" s="300"/>
      <c r="H139" s="301" t="s">
        <v>294</v>
      </c>
      <c r="I139" s="391" t="s">
        <v>295</v>
      </c>
      <c r="J139" s="391"/>
      <c r="K139" s="391"/>
      <c r="L139" s="391"/>
      <c r="M139" s="224"/>
    </row>
    <row r="140" spans="1:13" ht="12.75" x14ac:dyDescent="0.2">
      <c r="A140" s="200"/>
      <c r="B140" s="200"/>
      <c r="C140" s="302" t="s">
        <v>204</v>
      </c>
      <c r="D140" s="200"/>
      <c r="E140" s="301"/>
      <c r="F140" s="301"/>
      <c r="G140" s="301"/>
      <c r="H140" s="301"/>
      <c r="I140" s="305"/>
      <c r="J140" s="301"/>
      <c r="K140" s="305"/>
      <c r="L140" s="301"/>
      <c r="M140" s="224"/>
    </row>
    <row r="141" spans="1:13" ht="12.75" x14ac:dyDescent="0.2">
      <c r="A141" s="200"/>
      <c r="B141" s="200"/>
      <c r="C141" s="306"/>
      <c r="D141" s="299"/>
      <c r="E141" s="299"/>
      <c r="F141" s="299"/>
      <c r="G141" s="299"/>
      <c r="H141" s="299"/>
      <c r="I141" s="307"/>
      <c r="J141" s="299"/>
      <c r="K141" s="307"/>
      <c r="L141" s="306"/>
      <c r="M141" s="224"/>
    </row>
    <row r="146" spans="3:3" ht="18.75" x14ac:dyDescent="0.3">
      <c r="C146" s="308"/>
    </row>
  </sheetData>
  <mergeCells count="47">
    <mergeCell ref="E1:M1"/>
    <mergeCell ref="E2:M2"/>
    <mergeCell ref="E3:M3"/>
    <mergeCell ref="L4:M4"/>
    <mergeCell ref="H5:I5"/>
    <mergeCell ref="J5:K5"/>
    <mergeCell ref="L5:M5"/>
    <mergeCell ref="A6:D6"/>
    <mergeCell ref="L6:M6"/>
    <mergeCell ref="A7:H7"/>
    <mergeCell ref="L7:M7"/>
    <mergeCell ref="A8:H8"/>
    <mergeCell ref="L8:M8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C138:D138"/>
    <mergeCell ref="I138:L138"/>
    <mergeCell ref="I139:L139"/>
    <mergeCell ref="J25:K25"/>
    <mergeCell ref="L25:L26"/>
    <mergeCell ref="A126:K126"/>
    <mergeCell ref="A127:K127"/>
    <mergeCell ref="C131:D131"/>
    <mergeCell ref="I131:L131"/>
    <mergeCell ref="I132:L132"/>
  </mergeCells>
  <phoneticPr fontId="10" type="noConversion"/>
  <printOptions horizontalCentered="1"/>
  <pageMargins left="0.19685039370078741" right="0.19685039370078741" top="0.74803149606299213" bottom="0.39370078740157483" header="0.11811023622047245" footer="0.11811023622047245"/>
  <pageSetup paperSize="9" scale="5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кс-3№1</vt:lpstr>
      <vt:lpstr>Лист2</vt:lpstr>
      <vt:lpstr>КС-2 №2</vt:lpstr>
      <vt:lpstr>КС-2 №3</vt:lpstr>
      <vt:lpstr>'КС-2 №2'!Область_печати</vt:lpstr>
      <vt:lpstr>'КС-2 №3'!Область_печати</vt:lpstr>
      <vt:lpstr>'кс-3№1'!Область_печати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Липатов Владислав</dc:creator>
  <cp:keywords/>
  <dc:description/>
  <cp:lastModifiedBy>Анастасия</cp:lastModifiedBy>
  <cp:revision/>
  <cp:lastPrinted>2024-04-24T07:30:24Z</cp:lastPrinted>
  <dcterms:created xsi:type="dcterms:W3CDTF">2023-06-20T12:39:30Z</dcterms:created>
  <dcterms:modified xsi:type="dcterms:W3CDTF">2024-06-25T10:42:05Z</dcterms:modified>
  <cp:category/>
  <cp:contentStatus/>
</cp:coreProperties>
</file>